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5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<sst xmlns="http://schemas.openxmlformats.org/spreadsheetml/2006/main" count="1596" uniqueCount="349">
  <si>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</si>
  <si>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</si>
  <si>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</si>
  <si>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</si>
  <si>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</si>
  <si>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</si>
  <si>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</si>
  <si>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</si>
  <si>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</si>
  <si>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</si>
  <si>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</si>
  <si>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</si>
  <si>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</si>
  <si>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</si>
  <si>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</si>
  <si>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</si>
  <si>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</si>
  <si>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</si>
  <si>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</si>
  <si>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</si>
  <si>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</si>
  <si>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</si>
  <si>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</si>
  <si>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</si>
  <si>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</si>
  <si>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</si>
  <si>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</si>
  <si>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</si>
  <si>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</si>
  <si>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</si>
  <si>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</si>
  <si>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</si>
  <si>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</si>
  <si>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</si>
  <si>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</si>
  <si>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</si>
  <si>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</si>
  <si>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</si>
  <si>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</si>
  <si>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</si>
  <si>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</si>
  <si>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</si>
  <si>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</si>
  <si>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</si>
  <si>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</si>
  <si>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</si>
  <si>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</si>
  <si>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</si>
  <si>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</si>
  <si>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</si>
  <si>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</si>
  <si>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</si>
  <si>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</si>
  <si>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</si>
  <si>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</si>
  <si>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</si>
  <si>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</si>
  <si>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</si>
  <si>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</si>
  <si>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</si>
  <si>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</si>
  <si>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</si>
  <si>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</si>
  <si>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</si>
  <si>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</si>
  <si>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</si>
  <si>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</si>
  <si>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</si>
  <si>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</si>
  <si>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</si>
  <si>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</si>
  <si>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</si>
  <si>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>MOVE ANALYTICS CC - ADMIN</t>
  </si>
  <si>
    <t>WAY</t>
  </si>
  <si>
    <t>EAST</t>
  </si>
  <si>
    <t>EAST LONDON</t>
  </si>
  <si>
    <t>AVI FM</t>
  </si>
  <si>
    <t>PORT3</t>
  </si>
  <si>
    <t>PORT ELIZABETH</t>
  </si>
  <si>
    <t>ON2</t>
  </si>
  <si>
    <t>CHANTELL</t>
  </si>
  <si>
    <t>ROSS PENNIAL</t>
  </si>
  <si>
    <t>chantel</t>
  </si>
  <si>
    <t>yes</t>
  </si>
  <si>
    <t>f</t>
  </si>
  <si>
    <t>no</t>
  </si>
  <si>
    <t>PIET2</t>
  </si>
  <si>
    <t>PIETERSBURG</t>
  </si>
  <si>
    <t>AVI FIELD MARKETING</t>
  </si>
  <si>
    <t>PRETO</t>
  </si>
  <si>
    <t>PRETORIA</t>
  </si>
  <si>
    <t>AVI-ROSSLYN</t>
  </si>
  <si>
    <t>ON1</t>
  </si>
  <si>
    <t>MARIE   ALLEMAN</t>
  </si>
  <si>
    <t>SP MALAN</t>
  </si>
  <si>
    <t>SONAY</t>
  </si>
  <si>
    <t>PARCEL</t>
  </si>
  <si>
    <t>MIDRA</t>
  </si>
  <si>
    <t>MIDRAND</t>
  </si>
  <si>
    <t>PRIONTEX</t>
  </si>
  <si>
    <t>Aspen</t>
  </si>
  <si>
    <t>SDX</t>
  </si>
  <si>
    <t>EXTREMELY URGENT****PLS COLLECT BEFORE 08H00</t>
  </si>
  <si>
    <t>CARLA SCHEEPERS</t>
  </si>
  <si>
    <t>ILLEG</t>
  </si>
  <si>
    <t>DSD / FUE</t>
  </si>
  <si>
    <t>j17991</t>
  </si>
  <si>
    <t>DURBA</t>
  </si>
  <si>
    <t>DURBAN</t>
  </si>
  <si>
    <t>JOHAN</t>
  </si>
  <si>
    <t>JOHANNESBURG</t>
  </si>
  <si>
    <t>NBL HEAD OFFICE</t>
  </si>
  <si>
    <t>SANATE KHOZA</t>
  </si>
  <si>
    <t>M NAIDOO</t>
  </si>
  <si>
    <t>WINILE</t>
  </si>
  <si>
    <t>NBC DURBAN</t>
  </si>
  <si>
    <t>CHANTEL NAIDOO</t>
  </si>
  <si>
    <t>TILLY</t>
  </si>
  <si>
    <t>AVI.</t>
  </si>
  <si>
    <t>SPMALAN</t>
  </si>
  <si>
    <t>.</t>
  </si>
  <si>
    <t>QUEEN</t>
  </si>
  <si>
    <t>QUEENSTOWN</t>
  </si>
  <si>
    <t>AVI</t>
  </si>
  <si>
    <t>CHANTEL</t>
  </si>
  <si>
    <t>LEON</t>
  </si>
  <si>
    <t>AVI POLOKWANE.</t>
  </si>
  <si>
    <t>S.BERRY</t>
  </si>
  <si>
    <t>S MALAN</t>
  </si>
  <si>
    <t>Outlying delivery location</t>
  </si>
  <si>
    <t>pem</t>
  </si>
  <si>
    <t>BLOE1</t>
  </si>
  <si>
    <t>BLOEMFONTEIN</t>
  </si>
  <si>
    <t>AVI FIELD MARKETING-FREE STATE</t>
  </si>
  <si>
    <t>VERWO</t>
  </si>
  <si>
    <t>CENTURION</t>
  </si>
  <si>
    <t>MIE SMARTSCREEN</t>
  </si>
  <si>
    <t>MORNE SMITH</t>
  </si>
  <si>
    <t>N BLIGNAUT</t>
  </si>
  <si>
    <t>MARISSA</t>
  </si>
  <si>
    <t>ROSS</t>
  </si>
  <si>
    <t>ross</t>
  </si>
  <si>
    <t>NO 2</t>
  </si>
  <si>
    <t>LEON BREYLENBACH</t>
  </si>
  <si>
    <t>GEORG</t>
  </si>
  <si>
    <t>GEORGE</t>
  </si>
  <si>
    <t>J ALAN</t>
  </si>
  <si>
    <t>Llewellyn</t>
  </si>
  <si>
    <t>POD received from cell 0792881349 M</t>
  </si>
  <si>
    <t>CAPET</t>
  </si>
  <si>
    <t>CAPE TOWN</t>
  </si>
  <si>
    <t>A BOOLEY</t>
  </si>
  <si>
    <t>J GAIN</t>
  </si>
  <si>
    <t>AR SUPPORT</t>
  </si>
  <si>
    <t>ROBERT R</t>
  </si>
  <si>
    <t>AVI ROSSLYN</t>
  </si>
  <si>
    <t>MARIE V ALLEMAN</t>
  </si>
  <si>
    <t>S P MALAN</t>
  </si>
  <si>
    <t>marie</t>
  </si>
  <si>
    <t>POD received from cell 0729919507 M</t>
  </si>
  <si>
    <t>INDIGO COSMETICS</t>
  </si>
  <si>
    <t>F JACOBS</t>
  </si>
  <si>
    <t>NDLEBE</t>
  </si>
  <si>
    <t>Late linehaul</t>
  </si>
  <si>
    <t>elw</t>
  </si>
  <si>
    <t>AVI FIELD MARKTING</t>
  </si>
  <si>
    <t>RUSHDA CONHELY</t>
  </si>
  <si>
    <t>JOHN ALAH</t>
  </si>
  <si>
    <t>WHITE</t>
  </si>
  <si>
    <t>WHITE RIVER</t>
  </si>
  <si>
    <t>AVI FIELDMARKETING</t>
  </si>
  <si>
    <t>KEMPT</t>
  </si>
  <si>
    <t>KEMPTON PARK</t>
  </si>
  <si>
    <t>MAGGIE</t>
  </si>
  <si>
    <t>PHILLEMON</t>
  </si>
  <si>
    <t>SIGNATURE</t>
  </si>
  <si>
    <t>FLYER</t>
  </si>
  <si>
    <t>AVI FIELD MATKETING INLAND WES</t>
  </si>
  <si>
    <t>capet</t>
  </si>
  <si>
    <t>INDIGO BRANDS</t>
  </si>
  <si>
    <t>RD</t>
  </si>
  <si>
    <t>JACKIE</t>
  </si>
  <si>
    <t>..</t>
  </si>
  <si>
    <t>NTOBI</t>
  </si>
  <si>
    <t>POD received from cell 0792877724 M</t>
  </si>
  <si>
    <t>RD2</t>
  </si>
  <si>
    <t>J DETZER</t>
  </si>
  <si>
    <t>GAMA</t>
  </si>
  <si>
    <t>AVIFIELDMARCETING</t>
  </si>
  <si>
    <t>VUYISILE</t>
  </si>
  <si>
    <t>NONHLANHLA</t>
  </si>
  <si>
    <t>KESHIA</t>
  </si>
  <si>
    <t>NDLENE</t>
  </si>
  <si>
    <t>WINILE R</t>
  </si>
  <si>
    <t>MIE</t>
  </si>
  <si>
    <t>MORNE SMTH</t>
  </si>
  <si>
    <t>M SMITH</t>
  </si>
  <si>
    <t>INDIGS BRANDS</t>
  </si>
  <si>
    <t>NOBELA</t>
  </si>
  <si>
    <t>RDX</t>
  </si>
  <si>
    <t>AVI SNACKWORK</t>
  </si>
  <si>
    <t>JOYCE</t>
  </si>
  <si>
    <t>INDIGS BRAND</t>
  </si>
  <si>
    <t>MGULAWA</t>
  </si>
  <si>
    <t>illeg</t>
  </si>
  <si>
    <t>SOME2</t>
  </si>
  <si>
    <t>SOMERSET WEST</t>
  </si>
  <si>
    <t>LE CREUSET H O</t>
  </si>
  <si>
    <t>LUTZV</t>
  </si>
  <si>
    <t>LUTZVILLE</t>
  </si>
  <si>
    <t>PVT</t>
  </si>
  <si>
    <t>NATASH MOUTON</t>
  </si>
  <si>
    <t>MARY DE COITE</t>
  </si>
  <si>
    <t>CHRISTENE</t>
  </si>
  <si>
    <t>LUVUYO</t>
  </si>
  <si>
    <t>L COLEMAN AR SUPPORT</t>
  </si>
  <si>
    <t>NOMZAMO</t>
  </si>
  <si>
    <t>JACKIE THERON</t>
  </si>
  <si>
    <t>MGULNGA</t>
  </si>
  <si>
    <t>AVI  FIELD  MARKETING</t>
  </si>
  <si>
    <t>PM1</t>
  </si>
  <si>
    <t>BOITUMELO  MOKOLELA</t>
  </si>
  <si>
    <t>BOITUMELO</t>
  </si>
  <si>
    <t>rdl</t>
  </si>
  <si>
    <t>BRONK</t>
  </si>
  <si>
    <t>BRONKHORSTSPRUIT</t>
  </si>
  <si>
    <t>DB INDUSTRIES CC</t>
  </si>
  <si>
    <t>TRUDI BRESTER</t>
  </si>
  <si>
    <t>danie</t>
  </si>
  <si>
    <t>rd3</t>
  </si>
  <si>
    <t>preto</t>
  </si>
  <si>
    <t>SMARTSCREEN</t>
  </si>
  <si>
    <t>RDD</t>
  </si>
  <si>
    <t>AVI FIELD MARKETING INLAND</t>
  </si>
  <si>
    <t>MARIE V ALLEMANN</t>
  </si>
  <si>
    <t>sonay</t>
  </si>
  <si>
    <t>PRIONEX MICROCELSN GAUTENG</t>
  </si>
  <si>
    <t>DR HOOSAN</t>
  </si>
  <si>
    <t>DR HOOSAIN</t>
  </si>
  <si>
    <t>NGELE</t>
  </si>
  <si>
    <t>E DANIELS</t>
  </si>
  <si>
    <t>WELKO</t>
  </si>
  <si>
    <t>WELKOM</t>
  </si>
  <si>
    <t>JEAN MARIE</t>
  </si>
  <si>
    <t>JACKIE PETZERC</t>
  </si>
  <si>
    <t>M SILAH</t>
  </si>
  <si>
    <t>avi fm</t>
  </si>
  <si>
    <t>Chantel</t>
  </si>
  <si>
    <t>POD received from cell 0725929193 M</t>
  </si>
  <si>
    <t>KGOMOTSO</t>
  </si>
  <si>
    <t>PEGGY</t>
  </si>
  <si>
    <t>SPRI3</t>
  </si>
  <si>
    <t>SPRINGS</t>
  </si>
  <si>
    <t>GERDA BEZUIDENHOUT</t>
  </si>
  <si>
    <t>MARY D ECOITE</t>
  </si>
  <si>
    <t>TSE</t>
  </si>
  <si>
    <t>AVI FIELD MARKETING W CAPE</t>
  </si>
  <si>
    <t>AVI SNACKWORKS</t>
  </si>
  <si>
    <t>HEMRAJ NUNNIAN</t>
  </si>
  <si>
    <t>A SWART</t>
  </si>
  <si>
    <t>AVI NBC</t>
  </si>
  <si>
    <t>SAMANTHA NULLIAH</t>
  </si>
  <si>
    <t>AMLA SWART</t>
  </si>
  <si>
    <t>ENTYCE</t>
  </si>
  <si>
    <t>ZAID GANGAT</t>
  </si>
  <si>
    <t>ATUFAH BOOLEY</t>
  </si>
  <si>
    <t>ROSS RENNALL</t>
  </si>
  <si>
    <t>caitlyn</t>
  </si>
  <si>
    <t>KLL DISTRIBUTORS</t>
  </si>
  <si>
    <t>CHRIS</t>
  </si>
  <si>
    <t>RODNEY</t>
  </si>
  <si>
    <t>MZUVUZSILE</t>
  </si>
  <si>
    <t>BOX</t>
  </si>
  <si>
    <t>STRAN</t>
  </si>
  <si>
    <t>STRAND</t>
  </si>
  <si>
    <t>BLAIRMORE FARM</t>
  </si>
  <si>
    <t>BELINDA BARNES</t>
  </si>
  <si>
    <t>linda</t>
  </si>
  <si>
    <t>rav</t>
  </si>
  <si>
    <t>BRAKP</t>
  </si>
  <si>
    <t>BRAKPAN</t>
  </si>
  <si>
    <t>RIALETTE SWART</t>
  </si>
  <si>
    <t>BETTY</t>
  </si>
  <si>
    <t>ROSS PENNIALL</t>
  </si>
  <si>
    <t>mel</t>
  </si>
  <si>
    <t>LEON BREYBENBACH</t>
  </si>
  <si>
    <t>ZOLEKA</t>
  </si>
  <si>
    <t>NICOLYNN BLIGNAUT</t>
  </si>
  <si>
    <t>N GAMA</t>
  </si>
  <si>
    <t>RD1</t>
  </si>
  <si>
    <t>N A</t>
  </si>
  <si>
    <t>ODELE LOUW</t>
  </si>
  <si>
    <t>INDINGO BRANDS</t>
  </si>
  <si>
    <t>J PETZER</t>
  </si>
  <si>
    <t>MORNE</t>
  </si>
  <si>
    <t>VAJNA</t>
  </si>
  <si>
    <t>JOHN</t>
  </si>
  <si>
    <t>Chatel</t>
  </si>
  <si>
    <t>NOBELO</t>
  </si>
  <si>
    <t>Missed cutoff</t>
  </si>
  <si>
    <t>CHANTAL</t>
  </si>
  <si>
    <t>AVI MBL</t>
  </si>
  <si>
    <t>JOYCE SPARK</t>
  </si>
  <si>
    <t>AULA SWART</t>
  </si>
  <si>
    <t>JOHN ALAN</t>
  </si>
  <si>
    <t>Hold for Collection</t>
  </si>
  <si>
    <t>rum</t>
  </si>
  <si>
    <t>AR SYPPORT</t>
  </si>
  <si>
    <t>WINKIE</t>
  </si>
  <si>
    <t>MIE -SMATSCREAN</t>
  </si>
  <si>
    <t>KGOMOTS</t>
  </si>
  <si>
    <t>AVI FSS</t>
  </si>
  <si>
    <t>LORRAINE FITTER</t>
  </si>
  <si>
    <t>ANINA SWART</t>
  </si>
  <si>
    <t>JONES</t>
  </si>
  <si>
    <t>NICOLE</t>
  </si>
  <si>
    <t>ROSS RENNIALL</t>
  </si>
  <si>
    <t>MIE - SMARTSCREEN</t>
  </si>
  <si>
    <t>MORNE SMITN</t>
  </si>
  <si>
    <t>FORONA JACOBS</t>
  </si>
  <si>
    <t>SOLOMON</t>
  </si>
  <si>
    <t>ALTA</t>
  </si>
  <si>
    <t>J PETZE</t>
  </si>
  <si>
    <t>NONHLANHLA GAMA</t>
  </si>
  <si>
    <t>NDLENO</t>
  </si>
  <si>
    <t>NDULE</t>
  </si>
  <si>
    <t>INA HUGO LANGERMAN</t>
  </si>
  <si>
    <t>HENNING</t>
  </si>
  <si>
    <t>RUSHDA</t>
  </si>
  <si>
    <t>EAR / FUE</t>
  </si>
  <si>
    <t>NATIONAL BRANDS</t>
  </si>
  <si>
    <t>SHEETAL KARA</t>
  </si>
  <si>
    <t>CLAYTON ABDO</t>
  </si>
  <si>
    <t>ROBERT</t>
  </si>
  <si>
    <t>Abigail Olivier</t>
  </si>
  <si>
    <t>Le Creuset</t>
  </si>
  <si>
    <t>Suzaan</t>
  </si>
  <si>
    <t>Abigail</t>
  </si>
  <si>
    <t>HAMME</t>
  </si>
  <si>
    <t>OLD HAMMARSDALE</t>
  </si>
  <si>
    <t>ROBYN ELSIE GIBBS</t>
  </si>
  <si>
    <t>antony</t>
  </si>
  <si>
    <t>ALBERT ENGINE PART</t>
  </si>
  <si>
    <t>BOKSB</t>
  </si>
  <si>
    <t>BOKSBURG</t>
  </si>
  <si>
    <t>SIG</t>
  </si>
  <si>
    <t>KGOMATSO</t>
  </si>
  <si>
    <t>NOMFUNDO</t>
  </si>
  <si>
    <t>Account Total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</si>
</sst>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HH:MM" numFmtId="166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M8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9" min="1" style="0" width="11.7490196078431"/>
    <col collapsed="false" hidden="false" max="90" min="90" style="0" width="16.9411764705882"/>
    <col collapsed="false" hidden="false" max="1025" min="91" style="0" width="11.7490196078431"/>
  </cols>
  <sheetData>
    <row collapsed="false" customFormat="false" customHeight="true" hidden="false" ht="12.95" outlineLevel="0"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17</v>
      </c>
      <c r="U1" s="0" t="s">
        <v>19</v>
      </c>
      <c r="V1" s="0" t="s">
        <v>17</v>
      </c>
      <c r="W1" s="0" t="s">
        <v>20</v>
      </c>
      <c r="X1" s="0" t="s">
        <v>17</v>
      </c>
      <c r="Y1" s="0" t="s">
        <v>21</v>
      </c>
      <c r="Z1" s="0" t="s">
        <v>17</v>
      </c>
      <c r="AA1" s="0" t="s">
        <v>22</v>
      </c>
      <c r="AB1" s="0" t="s">
        <v>17</v>
      </c>
      <c r="AC1" s="0" t="s">
        <v>23</v>
      </c>
      <c r="AD1" s="0" t="s">
        <v>17</v>
      </c>
      <c r="AE1" s="0" t="s">
        <v>24</v>
      </c>
      <c r="AF1" s="0" t="s">
        <v>17</v>
      </c>
      <c r="AG1" s="0" t="s">
        <v>25</v>
      </c>
      <c r="AH1" s="0" t="s">
        <v>17</v>
      </c>
      <c r="AI1" s="0" t="s">
        <v>26</v>
      </c>
      <c r="AJ1" s="0" t="s">
        <v>17</v>
      </c>
      <c r="AK1" s="0" t="s">
        <v>27</v>
      </c>
      <c r="AL1" s="0" t="s">
        <v>17</v>
      </c>
      <c r="AM1" s="0" t="s">
        <v>28</v>
      </c>
      <c r="AN1" s="0" t="s">
        <v>17</v>
      </c>
      <c r="AO1" s="0" t="s">
        <v>29</v>
      </c>
      <c r="AP1" s="0" t="s">
        <v>17</v>
      </c>
      <c r="AQ1" s="0" t="s">
        <v>30</v>
      </c>
      <c r="AR1" s="0" t="s">
        <v>17</v>
      </c>
      <c r="AS1" s="0" t="s">
        <v>31</v>
      </c>
      <c r="AT1" s="0" t="s">
        <v>17</v>
      </c>
      <c r="AU1" s="0" t="s">
        <v>32</v>
      </c>
      <c r="AV1" s="0" t="s">
        <v>17</v>
      </c>
      <c r="AW1" s="0" t="s">
        <v>33</v>
      </c>
      <c r="AX1" s="0" t="s">
        <v>17</v>
      </c>
      <c r="AY1" s="0" t="s">
        <v>34</v>
      </c>
      <c r="AZ1" s="0" t="s">
        <v>17</v>
      </c>
      <c r="BA1" s="0" t="s">
        <v>35</v>
      </c>
      <c r="BB1" s="0" t="s">
        <v>17</v>
      </c>
      <c r="BC1" s="0" t="s">
        <v>36</v>
      </c>
      <c r="BD1" s="0" t="s">
        <v>17</v>
      </c>
      <c r="BE1" s="0" t="s">
        <v>37</v>
      </c>
      <c r="BF1" s="0" t="s">
        <v>17</v>
      </c>
      <c r="BG1" s="0" t="s">
        <v>38</v>
      </c>
      <c r="BH1" s="0" t="s">
        <v>39</v>
      </c>
      <c r="BI1" s="0" t="s">
        <v>40</v>
      </c>
      <c r="BJ1" s="0" t="s">
        <v>41</v>
      </c>
      <c r="BK1" s="0" t="s">
        <v>42</v>
      </c>
      <c r="BL1" s="0" t="s">
        <v>43</v>
      </c>
      <c r="BM1" s="0" t="s">
        <v>44</v>
      </c>
      <c r="BN1" s="0" t="s">
        <v>45</v>
      </c>
      <c r="BO1" s="0" t="s">
        <v>46</v>
      </c>
      <c r="BP1" s="0" t="s">
        <v>47</v>
      </c>
      <c r="BQ1" s="0" t="s">
        <v>48</v>
      </c>
      <c r="BR1" s="0" t="s">
        <v>49</v>
      </c>
      <c r="BS1" s="0" t="s">
        <v>50</v>
      </c>
      <c r="BT1" s="0" t="s">
        <v>51</v>
      </c>
      <c r="BU1" s="0" t="s">
        <v>52</v>
      </c>
      <c r="BV1" s="0" t="s">
        <v>53</v>
      </c>
      <c r="BW1" s="0" t="s">
        <v>54</v>
      </c>
      <c r="BX1" s="0" t="s">
        <v>55</v>
      </c>
      <c r="BY1" s="0" t="s">
        <v>56</v>
      </c>
      <c r="BZ1" s="0" t="s">
        <v>57</v>
      </c>
      <c r="CA1" s="0" t="s">
        <v>58</v>
      </c>
      <c r="CB1" s="0" t="s">
        <v>59</v>
      </c>
      <c r="CC1" s="0" t="s">
        <v>60</v>
      </c>
      <c r="CD1" s="0" t="s">
        <v>61</v>
      </c>
      <c r="CE1" s="0" t="s">
        <v>62</v>
      </c>
      <c r="CF1" s="0" t="s">
        <v>63</v>
      </c>
      <c r="CG1" s="0" t="s">
        <v>64</v>
      </c>
      <c r="CH1" s="0" t="s">
        <v>65</v>
      </c>
      <c r="CI1" s="0" t="s">
        <v>66</v>
      </c>
      <c r="CJ1" s="0" t="s">
        <v>67</v>
      </c>
      <c r="CK1" s="0" t="s">
        <v>68</v>
      </c>
      <c r="CL1" s="0" t="s">
        <v>69</v>
      </c>
      <c r="CM1" s="0" t="s">
        <v>70</v>
      </c>
    </row>
    <row collapsed="false" customFormat="false" customHeight="true" hidden="false" ht="12.1" outlineLevel="0" r="2">
      <c r="A2" s="0" t="s">
        <v>71</v>
      </c>
      <c r="B2" s="0" t="s">
        <v>72</v>
      </c>
      <c r="C2" s="0" t="s">
        <v>73</v>
      </c>
      <c r="E2" s="0" t="str">
        <f aca="false">"049901226166"</f>
        <v>049901226166</v>
      </c>
      <c r="F2" s="1" t="n">
        <v>42678</v>
      </c>
      <c r="G2" s="0" t="n">
        <v>201705</v>
      </c>
      <c r="H2" s="0" t="s">
        <v>74</v>
      </c>
      <c r="I2" s="0" t="s">
        <v>75</v>
      </c>
      <c r="J2" s="0" t="s">
        <v>76</v>
      </c>
      <c r="L2" s="0" t="s">
        <v>77</v>
      </c>
      <c r="M2" s="0" t="s">
        <v>78</v>
      </c>
      <c r="N2" s="0" t="s">
        <v>76</v>
      </c>
      <c r="O2" s="0" t="s">
        <v>79</v>
      </c>
      <c r="P2" s="0" t="str">
        <f aca="false">"                              "</f>
        <v>                              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6.57</v>
      </c>
      <c r="AN2" s="0" t="n">
        <v>0</v>
      </c>
      <c r="AO2" s="0" t="n">
        <v>0</v>
      </c>
      <c r="AP2" s="0" t="n">
        <v>0</v>
      </c>
      <c r="AQ2" s="0" t="n">
        <v>0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0</v>
      </c>
      <c r="AW2" s="0" t="n">
        <v>0</v>
      </c>
      <c r="AX2" s="0" t="n">
        <v>0</v>
      </c>
      <c r="AY2" s="0" t="n">
        <v>0</v>
      </c>
      <c r="AZ2" s="0" t="n">
        <v>0</v>
      </c>
      <c r="BA2" s="0" t="n">
        <v>0</v>
      </c>
      <c r="BB2" s="0" t="n">
        <v>0</v>
      </c>
      <c r="BC2" s="0" t="n">
        <v>0</v>
      </c>
      <c r="BD2" s="0" t="n">
        <v>0</v>
      </c>
      <c r="BE2" s="0" t="n">
        <v>0</v>
      </c>
      <c r="BF2" s="0" t="n">
        <v>0</v>
      </c>
      <c r="BG2" s="0" t="n">
        <v>0</v>
      </c>
      <c r="BH2" s="0" t="n">
        <v>1</v>
      </c>
      <c r="BI2" s="0" t="n">
        <v>1</v>
      </c>
      <c r="BJ2" s="0" t="n">
        <v>0.2</v>
      </c>
      <c r="BK2" s="0" t="n">
        <v>1</v>
      </c>
      <c r="BL2" s="0" t="n">
        <v>66.57</v>
      </c>
      <c r="BM2" s="0" t="n">
        <v>9.32</v>
      </c>
      <c r="BN2" s="0" t="n">
        <v>75.89</v>
      </c>
      <c r="BO2" s="0" t="n">
        <v>75.89</v>
      </c>
      <c r="BQ2" s="0" t="s">
        <v>80</v>
      </c>
      <c r="BR2" s="0" t="s">
        <v>81</v>
      </c>
      <c r="BS2" s="1" t="n">
        <v>42678</v>
      </c>
      <c r="BT2" s="2" t="n">
        <v>0.388888888888889</v>
      </c>
      <c r="BU2" s="0" t="s">
        <v>82</v>
      </c>
      <c r="BV2" s="0" t="s">
        <v>83</v>
      </c>
      <c r="BY2" s="0" t="n">
        <v>1200</v>
      </c>
      <c r="BZ2" s="0" t="s">
        <v>27</v>
      </c>
      <c r="CC2" s="0" t="s">
        <v>78</v>
      </c>
      <c r="CD2" s="0" t="n">
        <v>6000</v>
      </c>
      <c r="CE2" s="0" t="s">
        <v>84</v>
      </c>
      <c r="CF2" s="1" t="n">
        <v>42682</v>
      </c>
      <c r="CI2" s="0" t="n">
        <v>1</v>
      </c>
      <c r="CJ2" s="0" t="n">
        <v>0</v>
      </c>
      <c r="CK2" s="0" t="n">
        <v>31</v>
      </c>
      <c r="CL2" s="0" t="s">
        <v>85</v>
      </c>
    </row>
    <row collapsed="false" customFormat="false" customHeight="true" hidden="false" ht="12.1" outlineLevel="0" r="3">
      <c r="A3" s="0" t="s">
        <v>71</v>
      </c>
      <c r="B3" s="0" t="s">
        <v>72</v>
      </c>
      <c r="C3" s="0" t="s">
        <v>73</v>
      </c>
      <c r="E3" s="0" t="str">
        <f aca="false">"069907160836"</f>
        <v>069907160836</v>
      </c>
      <c r="F3" s="1" t="n">
        <v>42677</v>
      </c>
      <c r="G3" s="0" t="n">
        <v>201705</v>
      </c>
      <c r="H3" s="0" t="s">
        <v>86</v>
      </c>
      <c r="I3" s="0" t="s">
        <v>87</v>
      </c>
      <c r="J3" s="0" t="s">
        <v>88</v>
      </c>
      <c r="L3" s="0" t="s">
        <v>89</v>
      </c>
      <c r="M3" s="0" t="s">
        <v>90</v>
      </c>
      <c r="N3" s="0" t="s">
        <v>91</v>
      </c>
      <c r="O3" s="0" t="s">
        <v>92</v>
      </c>
      <c r="P3" s="0" t="str">
        <f aca="false">"                              "</f>
        <v>                              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3.5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0</v>
      </c>
      <c r="AZ3" s="0" t="n">
        <v>0</v>
      </c>
      <c r="BA3" s="0" t="n">
        <v>0</v>
      </c>
      <c r="BB3" s="0" t="n">
        <v>0</v>
      </c>
      <c r="BC3" s="0" t="n">
        <v>0</v>
      </c>
      <c r="BD3" s="0" t="n">
        <v>0</v>
      </c>
      <c r="BE3" s="0" t="n">
        <v>0</v>
      </c>
      <c r="BF3" s="0" t="n">
        <v>0</v>
      </c>
      <c r="BG3" s="0" t="n">
        <v>0</v>
      </c>
      <c r="BH3" s="0" t="n">
        <v>1</v>
      </c>
      <c r="BI3" s="0" t="n">
        <v>1</v>
      </c>
      <c r="BJ3" s="0" t="n">
        <v>0.2</v>
      </c>
      <c r="BK3" s="0" t="n">
        <v>1</v>
      </c>
      <c r="BL3" s="0" t="n">
        <v>35.5</v>
      </c>
      <c r="BM3" s="0" t="n">
        <v>4.97</v>
      </c>
      <c r="BN3" s="0" t="n">
        <v>40.47</v>
      </c>
      <c r="BO3" s="0" t="n">
        <v>40.47</v>
      </c>
      <c r="BQ3" s="0" t="s">
        <v>93</v>
      </c>
      <c r="BR3" s="0" t="s">
        <v>94</v>
      </c>
      <c r="BS3" s="1" t="n">
        <v>42678</v>
      </c>
      <c r="BT3" s="2" t="n">
        <v>0.381944444444444</v>
      </c>
      <c r="BU3" s="0" t="s">
        <v>95</v>
      </c>
      <c r="BV3" s="0" t="s">
        <v>83</v>
      </c>
      <c r="BY3" s="0" t="n">
        <v>1200</v>
      </c>
      <c r="BZ3" s="0" t="s">
        <v>27</v>
      </c>
      <c r="CC3" s="0" t="s">
        <v>90</v>
      </c>
      <c r="CD3" s="0" t="n">
        <v>1</v>
      </c>
      <c r="CE3" s="0" t="s">
        <v>96</v>
      </c>
      <c r="CF3" s="1" t="n">
        <v>42682</v>
      </c>
      <c r="CI3" s="0" t="n">
        <v>1</v>
      </c>
      <c r="CJ3" s="0" t="n">
        <v>1</v>
      </c>
      <c r="CK3" s="0" t="n">
        <v>21</v>
      </c>
      <c r="CL3" s="0" t="s">
        <v>85</v>
      </c>
    </row>
    <row collapsed="false" customFormat="false" customHeight="true" hidden="false" ht="12.1" outlineLevel="0" r="4">
      <c r="A4" s="0" t="s">
        <v>71</v>
      </c>
      <c r="B4" s="0" t="s">
        <v>72</v>
      </c>
      <c r="C4" s="0" t="s">
        <v>73</v>
      </c>
      <c r="E4" s="0" t="str">
        <f aca="false">"009933919106"</f>
        <v>009933919106</v>
      </c>
      <c r="F4" s="1" t="n">
        <v>42678</v>
      </c>
      <c r="G4" s="0" t="n">
        <v>201705</v>
      </c>
      <c r="H4" s="0" t="s">
        <v>97</v>
      </c>
      <c r="I4" s="0" t="s">
        <v>98</v>
      </c>
      <c r="J4" s="0" t="s">
        <v>99</v>
      </c>
      <c r="L4" s="0" t="s">
        <v>77</v>
      </c>
      <c r="M4" s="0" t="s">
        <v>78</v>
      </c>
      <c r="N4" s="0" t="s">
        <v>100</v>
      </c>
      <c r="O4" s="0" t="s">
        <v>101</v>
      </c>
      <c r="P4" s="0" t="str">
        <f aca="false">"PAP463291                     "</f>
        <v>PAP463291                     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300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64.39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0</v>
      </c>
      <c r="AW4" s="0" t="n">
        <v>0</v>
      </c>
      <c r="AX4" s="0" t="n">
        <v>0</v>
      </c>
      <c r="AY4" s="0" t="n">
        <v>0</v>
      </c>
      <c r="AZ4" s="0" t="n">
        <v>0</v>
      </c>
      <c r="BA4" s="0" t="n">
        <v>0</v>
      </c>
      <c r="BB4" s="0" t="n">
        <v>0</v>
      </c>
      <c r="BC4" s="0" t="n">
        <v>0</v>
      </c>
      <c r="BD4" s="0" t="n">
        <v>0</v>
      </c>
      <c r="BE4" s="0" t="n">
        <v>0</v>
      </c>
      <c r="BF4" s="0" t="n">
        <v>0</v>
      </c>
      <c r="BG4" s="0" t="n">
        <v>0</v>
      </c>
      <c r="BH4" s="0" t="n">
        <v>1</v>
      </c>
      <c r="BI4" s="0" t="n">
        <v>17</v>
      </c>
      <c r="BJ4" s="0" t="n">
        <v>17.6</v>
      </c>
      <c r="BK4" s="0" t="n">
        <v>18</v>
      </c>
      <c r="BL4" s="0" t="n">
        <v>652.39</v>
      </c>
      <c r="BM4" s="0" t="n">
        <v>91.33</v>
      </c>
      <c r="BN4" s="0" t="n">
        <v>743.72</v>
      </c>
      <c r="BO4" s="0" t="n">
        <v>743.72</v>
      </c>
      <c r="BP4" s="0" t="s">
        <v>102</v>
      </c>
      <c r="BR4" s="0" t="s">
        <v>103</v>
      </c>
      <c r="BS4" s="1" t="n">
        <v>42678</v>
      </c>
      <c r="BT4" s="2" t="n">
        <v>0.78125</v>
      </c>
      <c r="BU4" s="0" t="s">
        <v>104</v>
      </c>
      <c r="BV4" s="0" t="s">
        <v>83</v>
      </c>
      <c r="BY4" s="0" t="n">
        <v>88000</v>
      </c>
      <c r="BZ4" s="0" t="s">
        <v>105</v>
      </c>
      <c r="CC4" s="0" t="s">
        <v>78</v>
      </c>
      <c r="CD4" s="0" t="n">
        <v>6020</v>
      </c>
      <c r="CE4" s="0" t="s">
        <v>96</v>
      </c>
      <c r="CF4" s="1" t="n">
        <v>42682</v>
      </c>
      <c r="CI4" s="0" t="n">
        <v>0</v>
      </c>
      <c r="CJ4" s="0" t="n">
        <v>-2</v>
      </c>
      <c r="CK4" s="0" t="n">
        <v>21</v>
      </c>
      <c r="CL4" s="0" t="s">
        <v>85</v>
      </c>
    </row>
    <row collapsed="false" customFormat="false" customHeight="true" hidden="false" ht="12.1" outlineLevel="0" r="5">
      <c r="A5" s="0" t="s">
        <v>106</v>
      </c>
      <c r="B5" s="0" t="s">
        <v>72</v>
      </c>
      <c r="C5" s="0" t="s">
        <v>73</v>
      </c>
      <c r="E5" s="0" t="str">
        <f aca="false">"029907356554"</f>
        <v>029907356554</v>
      </c>
      <c r="F5" s="1" t="n">
        <v>42677</v>
      </c>
      <c r="G5" s="0" t="n">
        <v>201705</v>
      </c>
      <c r="H5" s="0" t="s">
        <v>107</v>
      </c>
      <c r="I5" s="0" t="s">
        <v>108</v>
      </c>
      <c r="J5" s="0" t="s">
        <v>88</v>
      </c>
      <c r="L5" s="0" t="s">
        <v>109</v>
      </c>
      <c r="M5" s="0" t="s">
        <v>110</v>
      </c>
      <c r="N5" s="0" t="s">
        <v>111</v>
      </c>
      <c r="O5" s="0" t="s">
        <v>92</v>
      </c>
      <c r="P5" s="0" t="str">
        <f aca="false">"                              "</f>
        <v>                              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3.5</v>
      </c>
      <c r="AN5" s="0" t="n">
        <v>0</v>
      </c>
      <c r="AO5" s="0" t="n">
        <v>0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0</v>
      </c>
      <c r="AZ5" s="0" t="n">
        <v>0</v>
      </c>
      <c r="BA5" s="0" t="n">
        <v>0</v>
      </c>
      <c r="BB5" s="0" t="n">
        <v>0</v>
      </c>
      <c r="BC5" s="0" t="n">
        <v>0</v>
      </c>
      <c r="BD5" s="0" t="n">
        <v>0</v>
      </c>
      <c r="BE5" s="0" t="n">
        <v>0</v>
      </c>
      <c r="BF5" s="0" t="n">
        <v>0</v>
      </c>
      <c r="BG5" s="0" t="n">
        <v>0</v>
      </c>
      <c r="BH5" s="0" t="n">
        <v>1</v>
      </c>
      <c r="BI5" s="0" t="n">
        <v>1</v>
      </c>
      <c r="BJ5" s="0" t="n">
        <v>0.2</v>
      </c>
      <c r="BK5" s="0" t="n">
        <v>1</v>
      </c>
      <c r="BL5" s="0" t="n">
        <v>35.5</v>
      </c>
      <c r="BM5" s="0" t="n">
        <v>4.97</v>
      </c>
      <c r="BN5" s="0" t="n">
        <v>40.47</v>
      </c>
      <c r="BO5" s="0" t="n">
        <v>40.47</v>
      </c>
      <c r="BQ5" s="0" t="s">
        <v>112</v>
      </c>
      <c r="BR5" s="0" t="s">
        <v>113</v>
      </c>
      <c r="BS5" s="1" t="n">
        <v>42678</v>
      </c>
      <c r="BT5" s="2" t="n">
        <v>0.320833333333333</v>
      </c>
      <c r="BU5" s="0" t="s">
        <v>114</v>
      </c>
      <c r="BV5" s="0" t="s">
        <v>83</v>
      </c>
      <c r="BY5" s="0" t="n">
        <v>1200</v>
      </c>
      <c r="BZ5" s="0" t="s">
        <v>27</v>
      </c>
      <c r="CC5" s="0" t="s">
        <v>110</v>
      </c>
      <c r="CD5" s="0" t="n">
        <v>2021</v>
      </c>
      <c r="CE5" s="0" t="s">
        <v>96</v>
      </c>
      <c r="CF5" s="1" t="n">
        <v>42678</v>
      </c>
      <c r="CI5" s="0" t="n">
        <v>1</v>
      </c>
      <c r="CJ5" s="0" t="n">
        <v>1</v>
      </c>
      <c r="CK5" s="0" t="n">
        <v>21</v>
      </c>
      <c r="CL5" s="0" t="s">
        <v>85</v>
      </c>
    </row>
    <row collapsed="false" customFormat="false" customHeight="true" hidden="false" ht="12.1" outlineLevel="0" r="6">
      <c r="A6" s="0" t="s">
        <v>71</v>
      </c>
      <c r="B6" s="0" t="s">
        <v>72</v>
      </c>
      <c r="C6" s="0" t="s">
        <v>73</v>
      </c>
      <c r="E6" s="0" t="str">
        <f aca="false">"029907356553"</f>
        <v>029907356553</v>
      </c>
      <c r="F6" s="1" t="n">
        <v>42681</v>
      </c>
      <c r="G6" s="0" t="n">
        <v>201705</v>
      </c>
      <c r="H6" s="0" t="s">
        <v>107</v>
      </c>
      <c r="I6" s="0" t="s">
        <v>108</v>
      </c>
      <c r="J6" s="0" t="s">
        <v>88</v>
      </c>
      <c r="L6" s="0" t="s">
        <v>107</v>
      </c>
      <c r="M6" s="0" t="s">
        <v>108</v>
      </c>
      <c r="N6" s="0" t="s">
        <v>115</v>
      </c>
      <c r="O6" s="0" t="s">
        <v>92</v>
      </c>
      <c r="P6" s="0" t="str">
        <f aca="false">"                              "</f>
        <v>                              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0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2.74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0</v>
      </c>
      <c r="AT6" s="0" t="n">
        <v>0</v>
      </c>
      <c r="AU6" s="0" t="n">
        <v>0</v>
      </c>
      <c r="AV6" s="0" t="n">
        <v>0</v>
      </c>
      <c r="AW6" s="0" t="n">
        <v>0</v>
      </c>
      <c r="AX6" s="0" t="n">
        <v>0</v>
      </c>
      <c r="AY6" s="0" t="n">
        <v>0</v>
      </c>
      <c r="AZ6" s="0" t="n">
        <v>0</v>
      </c>
      <c r="BA6" s="0" t="n">
        <v>0</v>
      </c>
      <c r="BB6" s="0" t="n">
        <v>0</v>
      </c>
      <c r="BC6" s="0" t="n">
        <v>0</v>
      </c>
      <c r="BD6" s="0" t="n">
        <v>0</v>
      </c>
      <c r="BE6" s="0" t="n">
        <v>0</v>
      </c>
      <c r="BF6" s="0" t="n">
        <v>0</v>
      </c>
      <c r="BG6" s="0" t="n">
        <v>0</v>
      </c>
      <c r="BH6" s="0" t="n">
        <v>1</v>
      </c>
      <c r="BI6" s="0" t="n">
        <v>1</v>
      </c>
      <c r="BJ6" s="0" t="n">
        <v>0.2</v>
      </c>
      <c r="BK6" s="0" t="n">
        <v>1</v>
      </c>
      <c r="BL6" s="0" t="n">
        <v>27.74</v>
      </c>
      <c r="BM6" s="0" t="n">
        <v>3.88</v>
      </c>
      <c r="BN6" s="0" t="n">
        <v>31.62</v>
      </c>
      <c r="BO6" s="0" t="n">
        <v>31.62</v>
      </c>
      <c r="BQ6" s="0" t="s">
        <v>116</v>
      </c>
      <c r="BR6" s="0" t="s">
        <v>113</v>
      </c>
      <c r="BS6" s="1" t="n">
        <v>42682</v>
      </c>
      <c r="BT6" s="2" t="n">
        <v>0.363888888888889</v>
      </c>
      <c r="BU6" s="0" t="s">
        <v>117</v>
      </c>
      <c r="BV6" s="0" t="s">
        <v>83</v>
      </c>
      <c r="BY6" s="0" t="n">
        <v>1200</v>
      </c>
      <c r="BZ6" s="0" t="s">
        <v>27</v>
      </c>
      <c r="CC6" s="0" t="s">
        <v>108</v>
      </c>
      <c r="CD6" s="0" t="n">
        <v>4000</v>
      </c>
      <c r="CE6" s="0" t="s">
        <v>96</v>
      </c>
      <c r="CF6" s="1" t="n">
        <v>42682</v>
      </c>
      <c r="CI6" s="0" t="n">
        <v>1</v>
      </c>
      <c r="CJ6" s="0" t="n">
        <v>1</v>
      </c>
      <c r="CK6" s="0" t="n">
        <v>22</v>
      </c>
      <c r="CL6" s="0" t="s">
        <v>85</v>
      </c>
    </row>
    <row collapsed="false" customFormat="false" customHeight="true" hidden="false" ht="12.1" outlineLevel="0" r="7">
      <c r="A7" s="0" t="s">
        <v>71</v>
      </c>
      <c r="B7" s="0" t="s">
        <v>72</v>
      </c>
      <c r="C7" s="0" t="s">
        <v>73</v>
      </c>
      <c r="E7" s="0" t="str">
        <f aca="false">"069907978956"</f>
        <v>069907978956</v>
      </c>
      <c r="F7" s="1" t="n">
        <v>42677</v>
      </c>
      <c r="G7" s="0" t="n">
        <v>201705</v>
      </c>
      <c r="H7" s="0" t="s">
        <v>89</v>
      </c>
      <c r="I7" s="0" t="s">
        <v>90</v>
      </c>
      <c r="J7" s="0" t="s">
        <v>88</v>
      </c>
      <c r="L7" s="0" t="s">
        <v>86</v>
      </c>
      <c r="M7" s="0" t="s">
        <v>87</v>
      </c>
      <c r="N7" s="0" t="s">
        <v>118</v>
      </c>
      <c r="O7" s="0" t="s">
        <v>92</v>
      </c>
      <c r="P7" s="0" t="str">
        <f aca="false">"NO REF.                       "</f>
        <v>NO REF.                       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3.5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0</v>
      </c>
      <c r="AZ7" s="0" t="n">
        <v>0</v>
      </c>
      <c r="BA7" s="0" t="n">
        <v>0</v>
      </c>
      <c r="BB7" s="0" t="n">
        <v>0</v>
      </c>
      <c r="BC7" s="0" t="n">
        <v>0</v>
      </c>
      <c r="BD7" s="0" t="n">
        <v>0</v>
      </c>
      <c r="BE7" s="0" t="n">
        <v>0</v>
      </c>
      <c r="BF7" s="0" t="n">
        <v>0</v>
      </c>
      <c r="BG7" s="0" t="n">
        <v>0</v>
      </c>
      <c r="BH7" s="0" t="n">
        <v>1</v>
      </c>
      <c r="BI7" s="0" t="n">
        <v>0.3</v>
      </c>
      <c r="BJ7" s="0" t="n">
        <v>1</v>
      </c>
      <c r="BK7" s="0" t="n">
        <v>1</v>
      </c>
      <c r="BL7" s="0" t="n">
        <v>35.5</v>
      </c>
      <c r="BM7" s="0" t="n">
        <v>4.97</v>
      </c>
      <c r="BN7" s="0" t="n">
        <v>40.47</v>
      </c>
      <c r="BO7" s="0" t="n">
        <v>40.47</v>
      </c>
      <c r="BQ7" s="0" t="s">
        <v>94</v>
      </c>
      <c r="BR7" s="0" t="s">
        <v>95</v>
      </c>
      <c r="BS7" s="1" t="n">
        <v>42678</v>
      </c>
      <c r="BT7" s="2" t="n">
        <v>0.395833333333333</v>
      </c>
      <c r="BU7" s="0" t="s">
        <v>119</v>
      </c>
      <c r="BV7" s="0" t="s">
        <v>83</v>
      </c>
      <c r="BY7" s="0" t="n">
        <v>5103.15</v>
      </c>
      <c r="BZ7" s="0" t="s">
        <v>27</v>
      </c>
      <c r="CC7" s="0" t="s">
        <v>87</v>
      </c>
      <c r="CD7" s="0" t="n">
        <v>699</v>
      </c>
      <c r="CE7" s="0" t="s">
        <v>120</v>
      </c>
      <c r="CF7" s="1" t="n">
        <v>42681</v>
      </c>
      <c r="CI7" s="0" t="n">
        <v>1</v>
      </c>
      <c r="CJ7" s="0" t="n">
        <v>1</v>
      </c>
      <c r="CK7" s="0" t="n">
        <v>21</v>
      </c>
      <c r="CL7" s="0" t="s">
        <v>85</v>
      </c>
    </row>
    <row collapsed="false" customFormat="false" customHeight="true" hidden="false" ht="12.1" outlineLevel="0" r="8">
      <c r="A8" s="0" t="s">
        <v>71</v>
      </c>
      <c r="B8" s="0" t="s">
        <v>72</v>
      </c>
      <c r="C8" s="0" t="s">
        <v>73</v>
      </c>
      <c r="E8" s="0" t="str">
        <f aca="false">"039902477603"</f>
        <v>039902477603</v>
      </c>
      <c r="F8" s="1" t="n">
        <v>42681</v>
      </c>
      <c r="G8" s="0" t="n">
        <v>201705</v>
      </c>
      <c r="H8" s="0" t="s">
        <v>121</v>
      </c>
      <c r="I8" s="0" t="s">
        <v>122</v>
      </c>
      <c r="J8" s="0" t="s">
        <v>123</v>
      </c>
      <c r="L8" s="0" t="s">
        <v>77</v>
      </c>
      <c r="M8" s="0" t="s">
        <v>78</v>
      </c>
      <c r="N8" s="0" t="s">
        <v>123</v>
      </c>
      <c r="O8" s="0" t="s">
        <v>79</v>
      </c>
      <c r="P8" s="0" t="str">
        <f aca="false">"                              "</f>
        <v>                              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6.79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0</v>
      </c>
      <c r="AX8" s="0" t="n">
        <v>0</v>
      </c>
      <c r="AY8" s="0" t="n">
        <v>0</v>
      </c>
      <c r="AZ8" s="0" t="n">
        <v>0</v>
      </c>
      <c r="BA8" s="0" t="n">
        <v>0</v>
      </c>
      <c r="BB8" s="0" t="n">
        <v>0</v>
      </c>
      <c r="BC8" s="0" t="n">
        <v>0</v>
      </c>
      <c r="BD8" s="0" t="n">
        <v>0</v>
      </c>
      <c r="BE8" s="0" t="n">
        <v>0</v>
      </c>
      <c r="BF8" s="0" t="n">
        <v>0</v>
      </c>
      <c r="BG8" s="0" t="n">
        <v>0</v>
      </c>
      <c r="BH8" s="0" t="n">
        <v>1</v>
      </c>
      <c r="BI8" s="0" t="n">
        <v>1</v>
      </c>
      <c r="BJ8" s="0" t="n">
        <v>0.2</v>
      </c>
      <c r="BK8" s="0" t="n">
        <v>1</v>
      </c>
      <c r="BL8" s="0" t="n">
        <v>68.79</v>
      </c>
      <c r="BM8" s="0" t="n">
        <v>9.63</v>
      </c>
      <c r="BN8" s="0" t="n">
        <v>78.42</v>
      </c>
      <c r="BO8" s="0" t="n">
        <v>78.42</v>
      </c>
      <c r="BQ8" s="0" t="s">
        <v>124</v>
      </c>
      <c r="BR8" s="0" t="s">
        <v>125</v>
      </c>
      <c r="BS8" s="1" t="n">
        <v>42681</v>
      </c>
      <c r="BT8" s="2" t="n">
        <v>0.391666666666667</v>
      </c>
      <c r="BU8" s="0" t="s">
        <v>124</v>
      </c>
      <c r="BV8" s="0" t="s">
        <v>83</v>
      </c>
      <c r="BY8" s="0" t="n">
        <v>1200</v>
      </c>
      <c r="BZ8" s="0" t="s">
        <v>27</v>
      </c>
      <c r="CC8" s="0" t="s">
        <v>78</v>
      </c>
      <c r="CD8" s="0" t="n">
        <v>6045</v>
      </c>
      <c r="CE8" s="0" t="s">
        <v>96</v>
      </c>
      <c r="CF8" s="1" t="n">
        <v>42683</v>
      </c>
      <c r="CI8" s="0" t="n">
        <v>1</v>
      </c>
      <c r="CJ8" s="0" t="n">
        <v>0</v>
      </c>
      <c r="CK8" s="0" t="n">
        <v>33</v>
      </c>
      <c r="CL8" s="0" t="s">
        <v>85</v>
      </c>
    </row>
    <row collapsed="false" customFormat="false" customHeight="true" hidden="false" ht="12.1" outlineLevel="0" r="9">
      <c r="A9" s="0" t="s">
        <v>71</v>
      </c>
      <c r="B9" s="0" t="s">
        <v>72</v>
      </c>
      <c r="C9" s="0" t="s">
        <v>73</v>
      </c>
      <c r="E9" s="0" t="str">
        <f aca="false">"069907115714"</f>
        <v>069907115714</v>
      </c>
      <c r="F9" s="1" t="n">
        <v>42676</v>
      </c>
      <c r="G9" s="0" t="n">
        <v>201705</v>
      </c>
      <c r="H9" s="0" t="s">
        <v>89</v>
      </c>
      <c r="I9" s="0" t="s">
        <v>90</v>
      </c>
      <c r="J9" s="0" t="s">
        <v>88</v>
      </c>
      <c r="L9" s="0" t="s">
        <v>86</v>
      </c>
      <c r="M9" s="0" t="s">
        <v>87</v>
      </c>
      <c r="N9" s="0" t="s">
        <v>126</v>
      </c>
      <c r="O9" s="0" t="s">
        <v>92</v>
      </c>
      <c r="P9" s="0" t="str">
        <f aca="false">"NO REF.                       "</f>
        <v>NO REF.                       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0</v>
      </c>
      <c r="AM9" s="0" t="n">
        <v>11.39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0</v>
      </c>
      <c r="AZ9" s="0" t="n">
        <v>0</v>
      </c>
      <c r="BA9" s="0" t="n">
        <v>0</v>
      </c>
      <c r="BB9" s="0" t="n">
        <v>0</v>
      </c>
      <c r="BC9" s="0" t="n">
        <v>0</v>
      </c>
      <c r="BD9" s="0" t="n">
        <v>0</v>
      </c>
      <c r="BE9" s="0" t="n">
        <v>0</v>
      </c>
      <c r="BF9" s="0" t="n">
        <v>0</v>
      </c>
      <c r="BG9" s="0" t="n">
        <v>0</v>
      </c>
      <c r="BH9" s="0" t="n">
        <v>1</v>
      </c>
      <c r="BI9" s="0" t="n">
        <v>5</v>
      </c>
      <c r="BJ9" s="0" t="n">
        <v>6.2</v>
      </c>
      <c r="BK9" s="0" t="n">
        <v>6.5</v>
      </c>
      <c r="BL9" s="0" t="n">
        <v>115.39</v>
      </c>
      <c r="BM9" s="0" t="n">
        <v>16.15</v>
      </c>
      <c r="BN9" s="0" t="n">
        <v>131.54</v>
      </c>
      <c r="BO9" s="0" t="n">
        <v>131.54</v>
      </c>
      <c r="BQ9" s="0" t="s">
        <v>94</v>
      </c>
      <c r="BR9" s="0" t="s">
        <v>127</v>
      </c>
      <c r="BS9" s="1" t="n">
        <v>42677</v>
      </c>
      <c r="BT9" s="2" t="n">
        <v>0.649305555555556</v>
      </c>
      <c r="BU9" s="0" t="s">
        <v>128</v>
      </c>
      <c r="BV9" s="0" t="s">
        <v>85</v>
      </c>
      <c r="BW9" s="0" t="s">
        <v>129</v>
      </c>
      <c r="BX9" s="0" t="s">
        <v>130</v>
      </c>
      <c r="BY9" s="0" t="n">
        <v>30960</v>
      </c>
      <c r="BZ9" s="0" t="s">
        <v>27</v>
      </c>
      <c r="CC9" s="0" t="s">
        <v>87</v>
      </c>
      <c r="CD9" s="0" t="n">
        <v>699</v>
      </c>
      <c r="CE9" s="0" t="s">
        <v>120</v>
      </c>
      <c r="CF9" s="1" t="n">
        <v>42681</v>
      </c>
      <c r="CI9" s="0" t="n">
        <v>1</v>
      </c>
      <c r="CJ9" s="0" t="n">
        <v>1</v>
      </c>
      <c r="CK9" s="0" t="n">
        <v>21</v>
      </c>
      <c r="CL9" s="0" t="s">
        <v>85</v>
      </c>
    </row>
    <row collapsed="false" customFormat="false" customHeight="true" hidden="false" ht="12.1" outlineLevel="0" r="10">
      <c r="A10" s="0" t="s">
        <v>106</v>
      </c>
      <c r="B10" s="0" t="s">
        <v>72</v>
      </c>
      <c r="C10" s="0" t="s">
        <v>73</v>
      </c>
      <c r="E10" s="0" t="str">
        <f aca="false">"009935382434"</f>
        <v>009935382434</v>
      </c>
      <c r="F10" s="1" t="n">
        <v>42677</v>
      </c>
      <c r="G10" s="0" t="n">
        <v>201705</v>
      </c>
      <c r="H10" s="0" t="s">
        <v>131</v>
      </c>
      <c r="I10" s="0" t="s">
        <v>132</v>
      </c>
      <c r="J10" s="0" t="s">
        <v>133</v>
      </c>
      <c r="L10" s="0" t="s">
        <v>134</v>
      </c>
      <c r="M10" s="0" t="s">
        <v>135</v>
      </c>
      <c r="N10" s="0" t="s">
        <v>136</v>
      </c>
      <c r="O10" s="0" t="s">
        <v>92</v>
      </c>
      <c r="P10" s="0" t="str">
        <f aca="false">"                              "</f>
        <v>                              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3.5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0</v>
      </c>
      <c r="AZ10" s="0" t="n">
        <v>0</v>
      </c>
      <c r="BA10" s="0" t="n">
        <v>0</v>
      </c>
      <c r="BB10" s="0" t="n">
        <v>0</v>
      </c>
      <c r="BC10" s="0" t="n">
        <v>0</v>
      </c>
      <c r="BD10" s="0" t="n">
        <v>0</v>
      </c>
      <c r="BE10" s="0" t="n">
        <v>0</v>
      </c>
      <c r="BF10" s="0" t="n">
        <v>0</v>
      </c>
      <c r="BG10" s="0" t="n">
        <v>0</v>
      </c>
      <c r="BH10" s="0" t="n">
        <v>1</v>
      </c>
      <c r="BI10" s="0" t="n">
        <v>1</v>
      </c>
      <c r="BJ10" s="0" t="n">
        <v>0.2</v>
      </c>
      <c r="BK10" s="0" t="n">
        <v>1</v>
      </c>
      <c r="BL10" s="0" t="n">
        <v>35.5</v>
      </c>
      <c r="BM10" s="0" t="n">
        <v>4.97</v>
      </c>
      <c r="BN10" s="0" t="n">
        <v>40.47</v>
      </c>
      <c r="BO10" s="0" t="n">
        <v>40.47</v>
      </c>
      <c r="BQ10" s="0" t="s">
        <v>137</v>
      </c>
      <c r="BR10" s="0" t="s">
        <v>138</v>
      </c>
      <c r="BS10" s="1" t="n">
        <v>42678</v>
      </c>
      <c r="BT10" s="2" t="n">
        <v>0.415277777777778</v>
      </c>
      <c r="BU10" s="0" t="s">
        <v>139</v>
      </c>
      <c r="BV10" s="0" t="s">
        <v>83</v>
      </c>
      <c r="BY10" s="0" t="n">
        <v>1200</v>
      </c>
      <c r="BZ10" s="0" t="s">
        <v>27</v>
      </c>
      <c r="CC10" s="0" t="s">
        <v>135</v>
      </c>
      <c r="CD10" s="0" t="n">
        <v>46</v>
      </c>
      <c r="CE10" s="0" t="s">
        <v>96</v>
      </c>
      <c r="CF10" s="1" t="n">
        <v>42682</v>
      </c>
      <c r="CI10" s="0" t="n">
        <v>1</v>
      </c>
      <c r="CJ10" s="0" t="n">
        <v>1</v>
      </c>
      <c r="CK10" s="0" t="n">
        <v>21</v>
      </c>
      <c r="CL10" s="0" t="s">
        <v>85</v>
      </c>
    </row>
    <row collapsed="false" customFormat="false" customHeight="true" hidden="false" ht="12.1" outlineLevel="0" r="11">
      <c r="A11" s="0" t="s">
        <v>71</v>
      </c>
      <c r="B11" s="0" t="s">
        <v>72</v>
      </c>
      <c r="C11" s="0" t="s">
        <v>73</v>
      </c>
      <c r="E11" s="0" t="str">
        <f aca="false">"039902526876"</f>
        <v>039902526876</v>
      </c>
      <c r="F11" s="1" t="n">
        <v>42676</v>
      </c>
      <c r="G11" s="0" t="n">
        <v>201705</v>
      </c>
      <c r="H11" s="0" t="s">
        <v>77</v>
      </c>
      <c r="I11" s="0" t="s">
        <v>78</v>
      </c>
      <c r="J11" s="0" t="s">
        <v>88</v>
      </c>
      <c r="L11" s="0" t="s">
        <v>74</v>
      </c>
      <c r="M11" s="0" t="s">
        <v>75</v>
      </c>
      <c r="N11" s="0" t="s">
        <v>123</v>
      </c>
      <c r="O11" s="0" t="s">
        <v>92</v>
      </c>
      <c r="P11" s="0" t="str">
        <f aca="false">"11912270 FM                   "</f>
        <v>11912270 FM                   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14.02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0</v>
      </c>
      <c r="AX11" s="0" t="n">
        <v>0</v>
      </c>
      <c r="AY11" s="0" t="n">
        <v>0</v>
      </c>
      <c r="AZ11" s="0" t="n">
        <v>0</v>
      </c>
      <c r="BA11" s="0" t="n">
        <v>0</v>
      </c>
      <c r="BB11" s="0" t="n">
        <v>0</v>
      </c>
      <c r="BC11" s="0" t="n">
        <v>0</v>
      </c>
      <c r="BD11" s="0" t="n">
        <v>0</v>
      </c>
      <c r="BE11" s="0" t="n">
        <v>0</v>
      </c>
      <c r="BF11" s="0" t="n">
        <v>0</v>
      </c>
      <c r="BG11" s="0" t="n">
        <v>0</v>
      </c>
      <c r="BH11" s="0" t="n">
        <v>1</v>
      </c>
      <c r="BI11" s="0" t="n">
        <v>8</v>
      </c>
      <c r="BJ11" s="0" t="n">
        <v>7.7</v>
      </c>
      <c r="BK11" s="0" t="n">
        <v>8</v>
      </c>
      <c r="BL11" s="0" t="n">
        <v>142.02</v>
      </c>
      <c r="BM11" s="0" t="n">
        <v>19.88</v>
      </c>
      <c r="BN11" s="0" t="n">
        <v>161.9</v>
      </c>
      <c r="BO11" s="0" t="n">
        <v>161.9</v>
      </c>
      <c r="BQ11" s="0" t="s">
        <v>140</v>
      </c>
      <c r="BR11" s="0" t="s">
        <v>124</v>
      </c>
      <c r="BS11" s="1" t="n">
        <v>42677</v>
      </c>
      <c r="BT11" s="2" t="n">
        <v>0.416666666666667</v>
      </c>
      <c r="BU11" s="0" t="s">
        <v>141</v>
      </c>
      <c r="BV11" s="0" t="s">
        <v>83</v>
      </c>
      <c r="BY11" s="0" t="n">
        <v>38700</v>
      </c>
      <c r="BZ11" s="0" t="s">
        <v>27</v>
      </c>
      <c r="CC11" s="0" t="s">
        <v>75</v>
      </c>
      <c r="CD11" s="0" t="n">
        <v>5247</v>
      </c>
      <c r="CE11" s="0" t="s">
        <v>96</v>
      </c>
      <c r="CF11" s="1" t="n">
        <v>42681</v>
      </c>
      <c r="CI11" s="0" t="n">
        <v>1</v>
      </c>
      <c r="CJ11" s="0" t="n">
        <v>1</v>
      </c>
      <c r="CK11" s="0" t="n">
        <v>21</v>
      </c>
      <c r="CL11" s="0" t="s">
        <v>85</v>
      </c>
    </row>
    <row collapsed="false" customFormat="false" customHeight="true" hidden="false" ht="12.1" outlineLevel="0" r="12">
      <c r="A12" s="0" t="s">
        <v>71</v>
      </c>
      <c r="B12" s="0" t="s">
        <v>72</v>
      </c>
      <c r="C12" s="0" t="s">
        <v>73</v>
      </c>
      <c r="E12" s="0" t="str">
        <f aca="false">"039902647408"</f>
        <v>039902647408</v>
      </c>
      <c r="F12" s="1" t="n">
        <v>42676</v>
      </c>
      <c r="G12" s="0" t="n">
        <v>201705</v>
      </c>
      <c r="H12" s="0" t="s">
        <v>77</v>
      </c>
      <c r="I12" s="0" t="s">
        <v>78</v>
      </c>
      <c r="J12" s="0" t="s">
        <v>88</v>
      </c>
      <c r="L12" s="0" t="s">
        <v>121</v>
      </c>
      <c r="M12" s="0" t="s">
        <v>122</v>
      </c>
      <c r="N12" s="0" t="s">
        <v>142</v>
      </c>
      <c r="O12" s="0" t="s">
        <v>92</v>
      </c>
      <c r="P12" s="0" t="str">
        <f aca="false">"11912270 FM                   "</f>
        <v>11912270 FM                   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8.32</v>
      </c>
      <c r="AN12" s="0" t="n">
        <v>0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0</v>
      </c>
      <c r="AV12" s="0" t="n">
        <v>0</v>
      </c>
      <c r="AW12" s="0" t="n">
        <v>0</v>
      </c>
      <c r="AX12" s="0" t="n">
        <v>0</v>
      </c>
      <c r="AY12" s="0" t="n">
        <v>0</v>
      </c>
      <c r="AZ12" s="0" t="n">
        <v>0</v>
      </c>
      <c r="BA12" s="0" t="n">
        <v>0</v>
      </c>
      <c r="BB12" s="0" t="n">
        <v>0</v>
      </c>
      <c r="BC12" s="0" t="n">
        <v>0</v>
      </c>
      <c r="BD12" s="0" t="n">
        <v>0</v>
      </c>
      <c r="BE12" s="0" t="n">
        <v>0</v>
      </c>
      <c r="BF12" s="0" t="n">
        <v>0</v>
      </c>
      <c r="BG12" s="0" t="n">
        <v>0</v>
      </c>
      <c r="BH12" s="0" t="n">
        <v>1</v>
      </c>
      <c r="BI12" s="0" t="n">
        <v>1.8</v>
      </c>
      <c r="BJ12" s="0" t="n">
        <v>2.4</v>
      </c>
      <c r="BK12" s="0" t="n">
        <v>2.5</v>
      </c>
      <c r="BL12" s="0" t="n">
        <v>84.32</v>
      </c>
      <c r="BM12" s="0" t="n">
        <v>11.8</v>
      </c>
      <c r="BN12" s="0" t="n">
        <v>96.12</v>
      </c>
      <c r="BO12" s="0" t="n">
        <v>96.12</v>
      </c>
      <c r="BQ12" s="0" t="s">
        <v>143</v>
      </c>
      <c r="BR12" s="0" t="s">
        <v>124</v>
      </c>
      <c r="BS12" s="1" t="n">
        <v>42677</v>
      </c>
      <c r="BT12" s="2" t="n">
        <v>0.5</v>
      </c>
      <c r="BU12" s="0" t="s">
        <v>125</v>
      </c>
      <c r="BV12" s="0" t="s">
        <v>83</v>
      </c>
      <c r="BY12" s="0" t="n">
        <v>12000</v>
      </c>
      <c r="BZ12" s="0" t="s">
        <v>27</v>
      </c>
      <c r="CC12" s="0" t="s">
        <v>122</v>
      </c>
      <c r="CD12" s="0" t="n">
        <v>5320</v>
      </c>
      <c r="CE12" s="0" t="s">
        <v>96</v>
      </c>
      <c r="CF12" s="1" t="n">
        <v>42682</v>
      </c>
      <c r="CI12" s="0" t="n">
        <v>4</v>
      </c>
      <c r="CJ12" s="0" t="n">
        <v>1</v>
      </c>
      <c r="CK12" s="0" t="n">
        <v>23</v>
      </c>
      <c r="CL12" s="0" t="s">
        <v>85</v>
      </c>
    </row>
    <row collapsed="false" customFormat="false" customHeight="true" hidden="false" ht="12.1" outlineLevel="0" r="13">
      <c r="A13" s="0" t="s">
        <v>71</v>
      </c>
      <c r="B13" s="0" t="s">
        <v>72</v>
      </c>
      <c r="C13" s="0" t="s">
        <v>73</v>
      </c>
      <c r="E13" s="0" t="str">
        <f aca="false">"039902647409"</f>
        <v>039902647409</v>
      </c>
      <c r="F13" s="1" t="n">
        <v>42676</v>
      </c>
      <c r="G13" s="0" t="n">
        <v>201705</v>
      </c>
      <c r="H13" s="0" t="s">
        <v>77</v>
      </c>
      <c r="I13" s="0" t="s">
        <v>78</v>
      </c>
      <c r="J13" s="0" t="s">
        <v>88</v>
      </c>
      <c r="L13" s="0" t="s">
        <v>144</v>
      </c>
      <c r="M13" s="0" t="s">
        <v>145</v>
      </c>
      <c r="N13" s="0" t="s">
        <v>123</v>
      </c>
      <c r="O13" s="0" t="s">
        <v>92</v>
      </c>
      <c r="P13" s="0" t="str">
        <f aca="false">"11912270 FM                   "</f>
        <v>11912270 FM                   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4.38</v>
      </c>
      <c r="AN13" s="0" t="n">
        <v>0</v>
      </c>
      <c r="AO13" s="0" t="n">
        <v>0</v>
      </c>
      <c r="AP13" s="0" t="n">
        <v>0</v>
      </c>
      <c r="AQ13" s="0" t="n">
        <v>0</v>
      </c>
      <c r="AR13" s="0" t="n">
        <v>0</v>
      </c>
      <c r="AS13" s="0" t="n">
        <v>0</v>
      </c>
      <c r="AT13" s="0" t="n">
        <v>0</v>
      </c>
      <c r="AU13" s="0" t="n">
        <v>0</v>
      </c>
      <c r="AV13" s="0" t="n">
        <v>0</v>
      </c>
      <c r="AW13" s="0" t="n">
        <v>0</v>
      </c>
      <c r="AX13" s="0" t="n">
        <v>0</v>
      </c>
      <c r="AY13" s="0" t="n">
        <v>0</v>
      </c>
      <c r="AZ13" s="0" t="n">
        <v>0</v>
      </c>
      <c r="BA13" s="0" t="n">
        <v>0</v>
      </c>
      <c r="BB13" s="0" t="n">
        <v>0</v>
      </c>
      <c r="BC13" s="0" t="n">
        <v>0</v>
      </c>
      <c r="BD13" s="0" t="n">
        <v>0</v>
      </c>
      <c r="BE13" s="0" t="n">
        <v>0</v>
      </c>
      <c r="BF13" s="0" t="n">
        <v>0</v>
      </c>
      <c r="BG13" s="0" t="n">
        <v>0</v>
      </c>
      <c r="BH13" s="0" t="n">
        <v>1</v>
      </c>
      <c r="BI13" s="0" t="n">
        <v>1.8</v>
      </c>
      <c r="BJ13" s="0" t="n">
        <v>2.4</v>
      </c>
      <c r="BK13" s="0" t="n">
        <v>2.5</v>
      </c>
      <c r="BL13" s="0" t="n">
        <v>44.38</v>
      </c>
      <c r="BM13" s="0" t="n">
        <v>6.21</v>
      </c>
      <c r="BN13" s="0" t="n">
        <v>50.59</v>
      </c>
      <c r="BO13" s="0" t="n">
        <v>50.59</v>
      </c>
      <c r="BQ13" s="0" t="s">
        <v>146</v>
      </c>
      <c r="BR13" s="0" t="s">
        <v>124</v>
      </c>
      <c r="BS13" s="1" t="n">
        <v>42677</v>
      </c>
      <c r="BT13" s="2" t="n">
        <v>0.38125</v>
      </c>
      <c r="BU13" s="0" t="s">
        <v>147</v>
      </c>
      <c r="BV13" s="0" t="s">
        <v>83</v>
      </c>
      <c r="BY13" s="0" t="n">
        <v>12000</v>
      </c>
      <c r="BZ13" s="0" t="s">
        <v>27</v>
      </c>
      <c r="CA13" s="0" t="s">
        <v>148</v>
      </c>
      <c r="CC13" s="0" t="s">
        <v>145</v>
      </c>
      <c r="CD13" s="0" t="n">
        <v>6530</v>
      </c>
      <c r="CE13" s="0" t="s">
        <v>96</v>
      </c>
      <c r="CF13" s="1" t="n">
        <v>42677</v>
      </c>
      <c r="CI13" s="0" t="n">
        <v>1</v>
      </c>
      <c r="CJ13" s="0" t="n">
        <v>1</v>
      </c>
      <c r="CK13" s="0" t="n">
        <v>21</v>
      </c>
      <c r="CL13" s="0" t="s">
        <v>85</v>
      </c>
    </row>
    <row collapsed="false" customFormat="false" customHeight="true" hidden="false" ht="12.1" outlineLevel="0" r="14">
      <c r="A14" s="0" t="s">
        <v>71</v>
      </c>
      <c r="B14" s="0" t="s">
        <v>72</v>
      </c>
      <c r="C14" s="0" t="s">
        <v>73</v>
      </c>
      <c r="E14" s="0" t="str">
        <f aca="false">"039902526875"</f>
        <v>039902526875</v>
      </c>
      <c r="F14" s="1" t="n">
        <v>42676</v>
      </c>
      <c r="G14" s="0" t="n">
        <v>201705</v>
      </c>
      <c r="H14" s="0" t="s">
        <v>77</v>
      </c>
      <c r="I14" s="0" t="s">
        <v>78</v>
      </c>
      <c r="J14" s="0" t="s">
        <v>88</v>
      </c>
      <c r="L14" s="0" t="s">
        <v>149</v>
      </c>
      <c r="M14" s="0" t="s">
        <v>150</v>
      </c>
      <c r="O14" s="0" t="s">
        <v>92</v>
      </c>
      <c r="P14" s="0" t="str">
        <f aca="false">"11912270 FM                   "</f>
        <v>11912270 FM                   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3.5</v>
      </c>
      <c r="AN14" s="0" t="n">
        <v>0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0</v>
      </c>
      <c r="AW14" s="0" t="n">
        <v>0</v>
      </c>
      <c r="AX14" s="0" t="n">
        <v>0</v>
      </c>
      <c r="AY14" s="0" t="n">
        <v>0</v>
      </c>
      <c r="AZ14" s="0" t="n">
        <v>0</v>
      </c>
      <c r="BA14" s="0" t="n">
        <v>0</v>
      </c>
      <c r="BB14" s="0" t="n">
        <v>0</v>
      </c>
      <c r="BC14" s="0" t="n">
        <v>0</v>
      </c>
      <c r="BD14" s="0" t="n">
        <v>0</v>
      </c>
      <c r="BE14" s="0" t="n">
        <v>0</v>
      </c>
      <c r="BF14" s="0" t="n">
        <v>0</v>
      </c>
      <c r="BG14" s="0" t="n">
        <v>0</v>
      </c>
      <c r="BH14" s="0" t="n">
        <v>1</v>
      </c>
      <c r="BI14" s="0" t="n">
        <v>1</v>
      </c>
      <c r="BJ14" s="0" t="n">
        <v>0.2</v>
      </c>
      <c r="BK14" s="0" t="n">
        <v>1</v>
      </c>
      <c r="BL14" s="0" t="n">
        <v>35.5</v>
      </c>
      <c r="BM14" s="0" t="n">
        <v>4.97</v>
      </c>
      <c r="BN14" s="0" t="n">
        <v>40.47</v>
      </c>
      <c r="BO14" s="0" t="n">
        <v>40.47</v>
      </c>
      <c r="BQ14" s="0" t="s">
        <v>151</v>
      </c>
      <c r="BR14" s="0" t="s">
        <v>124</v>
      </c>
      <c r="BS14" s="1" t="n">
        <v>42677</v>
      </c>
      <c r="BT14" s="2" t="n">
        <v>0.416666666666667</v>
      </c>
      <c r="BU14" s="0" t="s">
        <v>152</v>
      </c>
      <c r="BV14" s="0" t="s">
        <v>83</v>
      </c>
      <c r="BY14" s="0" t="n">
        <v>1200</v>
      </c>
      <c r="BZ14" s="0" t="s">
        <v>27</v>
      </c>
      <c r="CC14" s="0" t="s">
        <v>150</v>
      </c>
      <c r="CD14" s="0" t="n">
        <v>8000</v>
      </c>
      <c r="CE14" s="0" t="s">
        <v>96</v>
      </c>
      <c r="CF14" s="1" t="n">
        <v>42678</v>
      </c>
      <c r="CI14" s="0" t="n">
        <v>1</v>
      </c>
      <c r="CJ14" s="0" t="n">
        <v>1</v>
      </c>
      <c r="CK14" s="0" t="n">
        <v>21</v>
      </c>
      <c r="CL14" s="0" t="s">
        <v>85</v>
      </c>
    </row>
    <row collapsed="false" customFormat="false" customHeight="true" hidden="false" ht="12.1" outlineLevel="0" r="15">
      <c r="A15" s="0" t="s">
        <v>71</v>
      </c>
      <c r="B15" s="0" t="s">
        <v>72</v>
      </c>
      <c r="C15" s="0" t="s">
        <v>73</v>
      </c>
      <c r="E15" s="0" t="str">
        <f aca="false">"039902526874"</f>
        <v>039902526874</v>
      </c>
      <c r="F15" s="1" t="n">
        <v>42676</v>
      </c>
      <c r="G15" s="0" t="n">
        <v>201705</v>
      </c>
      <c r="H15" s="0" t="s">
        <v>77</v>
      </c>
      <c r="I15" s="0" t="s">
        <v>78</v>
      </c>
      <c r="J15" s="0" t="s">
        <v>88</v>
      </c>
      <c r="L15" s="0" t="s">
        <v>109</v>
      </c>
      <c r="M15" s="0" t="s">
        <v>110</v>
      </c>
      <c r="N15" s="0" t="s">
        <v>123</v>
      </c>
      <c r="O15" s="0" t="s">
        <v>92</v>
      </c>
      <c r="P15" s="0" t="str">
        <f aca="false">"11912270 FM                   "</f>
        <v>11912270 FM                   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8.76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0</v>
      </c>
      <c r="AW15" s="0" t="n">
        <v>0</v>
      </c>
      <c r="AX15" s="0" t="n">
        <v>0</v>
      </c>
      <c r="AY15" s="0" t="n">
        <v>0</v>
      </c>
      <c r="AZ15" s="0" t="n">
        <v>0</v>
      </c>
      <c r="BA15" s="0" t="n">
        <v>0</v>
      </c>
      <c r="BB15" s="0" t="n">
        <v>0</v>
      </c>
      <c r="BC15" s="0" t="n">
        <v>0</v>
      </c>
      <c r="BD15" s="0" t="n">
        <v>0</v>
      </c>
      <c r="BE15" s="0" t="n">
        <v>0</v>
      </c>
      <c r="BF15" s="0" t="n">
        <v>0</v>
      </c>
      <c r="BG15" s="0" t="n">
        <v>0</v>
      </c>
      <c r="BH15" s="0" t="n">
        <v>1</v>
      </c>
      <c r="BI15" s="0" t="n">
        <v>3.8</v>
      </c>
      <c r="BJ15" s="0" t="n">
        <v>4.8</v>
      </c>
      <c r="BK15" s="0" t="n">
        <v>5</v>
      </c>
      <c r="BL15" s="0" t="n">
        <v>88.76</v>
      </c>
      <c r="BM15" s="0" t="n">
        <v>12.43</v>
      </c>
      <c r="BN15" s="0" t="n">
        <v>101.19</v>
      </c>
      <c r="BO15" s="0" t="n">
        <v>101.19</v>
      </c>
      <c r="BQ15" s="0" t="s">
        <v>153</v>
      </c>
      <c r="BR15" s="0" t="s">
        <v>124</v>
      </c>
      <c r="BS15" s="1" t="n">
        <v>42677</v>
      </c>
      <c r="BT15" s="2" t="n">
        <v>0.305555555555555</v>
      </c>
      <c r="BU15" s="0" t="s">
        <v>154</v>
      </c>
      <c r="BV15" s="0" t="s">
        <v>83</v>
      </c>
      <c r="BY15" s="0" t="n">
        <v>24000</v>
      </c>
      <c r="BZ15" s="0" t="s">
        <v>27</v>
      </c>
      <c r="CC15" s="0" t="s">
        <v>110</v>
      </c>
      <c r="CD15" s="0" t="n">
        <v>2021</v>
      </c>
      <c r="CE15" s="0" t="s">
        <v>96</v>
      </c>
      <c r="CF15" s="1" t="n">
        <v>42677</v>
      </c>
      <c r="CI15" s="0" t="n">
        <v>1</v>
      </c>
      <c r="CJ15" s="0" t="n">
        <v>1</v>
      </c>
      <c r="CK15" s="0" t="n">
        <v>21</v>
      </c>
      <c r="CL15" s="0" t="s">
        <v>85</v>
      </c>
    </row>
    <row collapsed="false" customFormat="false" customHeight="true" hidden="false" ht="12.1" outlineLevel="0" r="16">
      <c r="A16" s="0" t="s">
        <v>71</v>
      </c>
      <c r="B16" s="0" t="s">
        <v>72</v>
      </c>
      <c r="C16" s="0" t="s">
        <v>73</v>
      </c>
      <c r="E16" s="0" t="str">
        <f aca="false">"069907160837"</f>
        <v>069907160837</v>
      </c>
      <c r="F16" s="1" t="n">
        <v>42678</v>
      </c>
      <c r="G16" s="0" t="n">
        <v>201705</v>
      </c>
      <c r="H16" s="0" t="s">
        <v>86</v>
      </c>
      <c r="I16" s="0" t="s">
        <v>87</v>
      </c>
      <c r="J16" s="0" t="s">
        <v>88</v>
      </c>
      <c r="L16" s="0" t="s">
        <v>89</v>
      </c>
      <c r="M16" s="0" t="s">
        <v>90</v>
      </c>
      <c r="N16" s="0" t="s">
        <v>155</v>
      </c>
      <c r="O16" s="0" t="s">
        <v>92</v>
      </c>
      <c r="P16" s="0" t="str">
        <f aca="false">"                              "</f>
        <v>                              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0</v>
      </c>
      <c r="AM16" s="0" t="n">
        <v>3.5</v>
      </c>
      <c r="AN16" s="0" t="n">
        <v>0</v>
      </c>
      <c r="AO16" s="0" t="n">
        <v>0</v>
      </c>
      <c r="AP16" s="0" t="n">
        <v>0</v>
      </c>
      <c r="AQ16" s="0" t="n">
        <v>0</v>
      </c>
      <c r="AR16" s="0" t="n">
        <v>0</v>
      </c>
      <c r="AS16" s="0" t="n">
        <v>0</v>
      </c>
      <c r="AT16" s="0" t="n">
        <v>0</v>
      </c>
      <c r="AU16" s="0" t="n">
        <v>0</v>
      </c>
      <c r="AV16" s="0" t="n">
        <v>0</v>
      </c>
      <c r="AW16" s="0" t="n">
        <v>0</v>
      </c>
      <c r="AX16" s="0" t="n">
        <v>0</v>
      </c>
      <c r="AY16" s="0" t="n">
        <v>0</v>
      </c>
      <c r="AZ16" s="0" t="n">
        <v>0</v>
      </c>
      <c r="BA16" s="0" t="n">
        <v>0</v>
      </c>
      <c r="BB16" s="0" t="n">
        <v>0</v>
      </c>
      <c r="BC16" s="0" t="n">
        <v>0</v>
      </c>
      <c r="BD16" s="0" t="n">
        <v>0</v>
      </c>
      <c r="BE16" s="0" t="n">
        <v>0</v>
      </c>
      <c r="BF16" s="0" t="n">
        <v>0</v>
      </c>
      <c r="BG16" s="0" t="n">
        <v>0</v>
      </c>
      <c r="BH16" s="0" t="n">
        <v>1</v>
      </c>
      <c r="BI16" s="0" t="n">
        <v>0.9</v>
      </c>
      <c r="BJ16" s="0" t="n">
        <v>1.5</v>
      </c>
      <c r="BK16" s="0" t="n">
        <v>1.5</v>
      </c>
      <c r="BL16" s="0" t="n">
        <v>35.5</v>
      </c>
      <c r="BM16" s="0" t="n">
        <v>4.97</v>
      </c>
      <c r="BN16" s="0" t="n">
        <v>40.47</v>
      </c>
      <c r="BO16" s="0" t="n">
        <v>40.47</v>
      </c>
      <c r="BQ16" s="0" t="s">
        <v>156</v>
      </c>
      <c r="BR16" s="0" t="s">
        <v>157</v>
      </c>
      <c r="BS16" s="1" t="n">
        <v>42682</v>
      </c>
      <c r="BT16" s="2" t="n">
        <v>0.405555555555555</v>
      </c>
      <c r="BU16" s="0" t="s">
        <v>158</v>
      </c>
      <c r="BV16" s="0" t="s">
        <v>85</v>
      </c>
      <c r="BY16" s="0" t="n">
        <v>7549.92</v>
      </c>
      <c r="BZ16" s="0" t="s">
        <v>27</v>
      </c>
      <c r="CA16" s="0" t="s">
        <v>159</v>
      </c>
      <c r="CC16" s="0" t="s">
        <v>90</v>
      </c>
      <c r="CD16" s="0" t="n">
        <v>1</v>
      </c>
      <c r="CE16" s="0" t="s">
        <v>96</v>
      </c>
      <c r="CF16" s="1" t="n">
        <v>42682</v>
      </c>
      <c r="CI16" s="0" t="n">
        <v>1</v>
      </c>
      <c r="CJ16" s="0" t="n">
        <v>2</v>
      </c>
      <c r="CK16" s="0" t="n">
        <v>21</v>
      </c>
      <c r="CL16" s="0" t="s">
        <v>85</v>
      </c>
    </row>
    <row collapsed="false" customFormat="false" customHeight="true" hidden="false" ht="12.1" outlineLevel="0" r="17">
      <c r="A17" s="0" t="s">
        <v>71</v>
      </c>
      <c r="B17" s="0" t="s">
        <v>72</v>
      </c>
      <c r="C17" s="0" t="s">
        <v>73</v>
      </c>
      <c r="E17" s="0" t="str">
        <f aca="false">"039902526873"</f>
        <v>039902526873</v>
      </c>
      <c r="F17" s="1" t="n">
        <v>42675</v>
      </c>
      <c r="G17" s="0" t="n">
        <v>201705</v>
      </c>
      <c r="H17" s="0" t="s">
        <v>77</v>
      </c>
      <c r="I17" s="0" t="s">
        <v>78</v>
      </c>
      <c r="J17" s="0" t="s">
        <v>88</v>
      </c>
      <c r="L17" s="0" t="s">
        <v>149</v>
      </c>
      <c r="M17" s="0" t="s">
        <v>150</v>
      </c>
      <c r="N17" s="0" t="s">
        <v>160</v>
      </c>
      <c r="O17" s="0" t="s">
        <v>92</v>
      </c>
      <c r="P17" s="0" t="str">
        <f aca="false">"11912270 FM                   "</f>
        <v>11912270 FM                   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2.84</v>
      </c>
      <c r="AN17" s="0" t="n">
        <v>0</v>
      </c>
      <c r="AO17" s="0" t="n">
        <v>0</v>
      </c>
      <c r="AP17" s="0" t="n">
        <v>0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0</v>
      </c>
      <c r="AW17" s="0" t="n">
        <v>0</v>
      </c>
      <c r="AX17" s="0" t="n">
        <v>0</v>
      </c>
      <c r="AY17" s="0" t="n">
        <v>0</v>
      </c>
      <c r="AZ17" s="0" t="n">
        <v>0</v>
      </c>
      <c r="BA17" s="0" t="n">
        <v>0</v>
      </c>
      <c r="BB17" s="0" t="n">
        <v>0</v>
      </c>
      <c r="BC17" s="0" t="n">
        <v>0</v>
      </c>
      <c r="BD17" s="0" t="n">
        <v>0</v>
      </c>
      <c r="BE17" s="0" t="n">
        <v>0</v>
      </c>
      <c r="BF17" s="0" t="n">
        <v>0</v>
      </c>
      <c r="BG17" s="0" t="n">
        <v>0</v>
      </c>
      <c r="BH17" s="0" t="n">
        <v>1</v>
      </c>
      <c r="BI17" s="0" t="n">
        <v>1</v>
      </c>
      <c r="BJ17" s="0" t="n">
        <v>0.2</v>
      </c>
      <c r="BK17" s="0" t="n">
        <v>1</v>
      </c>
      <c r="BL17" s="0" t="n">
        <v>34.84</v>
      </c>
      <c r="BM17" s="0" t="n">
        <v>4.88</v>
      </c>
      <c r="BN17" s="0" t="n">
        <v>39.72</v>
      </c>
      <c r="BO17" s="0" t="n">
        <v>39.72</v>
      </c>
      <c r="BQ17" s="0" t="s">
        <v>161</v>
      </c>
      <c r="BR17" s="0" t="s">
        <v>124</v>
      </c>
      <c r="BS17" s="1" t="n">
        <v>42676</v>
      </c>
      <c r="BT17" s="2" t="n">
        <v>0.523611111111111</v>
      </c>
      <c r="BU17" s="0" t="s">
        <v>162</v>
      </c>
      <c r="BV17" s="0" t="s">
        <v>85</v>
      </c>
      <c r="BW17" s="0" t="s">
        <v>163</v>
      </c>
      <c r="BX17" s="0" t="s">
        <v>164</v>
      </c>
      <c r="BY17" s="0" t="n">
        <v>1200</v>
      </c>
      <c r="BZ17" s="0" t="s">
        <v>27</v>
      </c>
      <c r="CC17" s="0" t="s">
        <v>150</v>
      </c>
      <c r="CD17" s="0" t="n">
        <v>8000</v>
      </c>
      <c r="CE17" s="0" t="s">
        <v>96</v>
      </c>
      <c r="CF17" s="1" t="n">
        <v>42677</v>
      </c>
      <c r="CI17" s="0" t="n">
        <v>1</v>
      </c>
      <c r="CJ17" s="0" t="n">
        <v>1</v>
      </c>
      <c r="CK17" s="0" t="n">
        <v>21</v>
      </c>
      <c r="CL17" s="0" t="s">
        <v>85</v>
      </c>
    </row>
    <row collapsed="false" customFormat="false" customHeight="true" hidden="false" ht="12.1" outlineLevel="0" r="18">
      <c r="A18" s="0" t="s">
        <v>71</v>
      </c>
      <c r="B18" s="0" t="s">
        <v>72</v>
      </c>
      <c r="C18" s="0" t="s">
        <v>73</v>
      </c>
      <c r="E18" s="0" t="str">
        <f aca="false">"039902448928"</f>
        <v>039902448928</v>
      </c>
      <c r="F18" s="1" t="n">
        <v>42676</v>
      </c>
      <c r="G18" s="0" t="n">
        <v>201705</v>
      </c>
      <c r="H18" s="0" t="s">
        <v>144</v>
      </c>
      <c r="I18" s="0" t="s">
        <v>145</v>
      </c>
      <c r="J18" s="0" t="s">
        <v>88</v>
      </c>
      <c r="L18" s="0" t="s">
        <v>77</v>
      </c>
      <c r="M18" s="0" t="s">
        <v>78</v>
      </c>
      <c r="N18" s="0" t="s">
        <v>165</v>
      </c>
      <c r="O18" s="0" t="s">
        <v>92</v>
      </c>
      <c r="P18" s="0" t="str">
        <f aca="false">"                              "</f>
        <v>                              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0</v>
      </c>
      <c r="AM18" s="0" t="n">
        <v>3.5</v>
      </c>
      <c r="AN18" s="0" t="n">
        <v>0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0</v>
      </c>
      <c r="AW18" s="0" t="n">
        <v>0</v>
      </c>
      <c r="AX18" s="0" t="n">
        <v>0</v>
      </c>
      <c r="AY18" s="0" t="n">
        <v>0</v>
      </c>
      <c r="AZ18" s="0" t="n">
        <v>0</v>
      </c>
      <c r="BA18" s="0" t="n">
        <v>0</v>
      </c>
      <c r="BB18" s="0" t="n">
        <v>0</v>
      </c>
      <c r="BC18" s="0" t="n">
        <v>0</v>
      </c>
      <c r="BD18" s="0" t="n">
        <v>0</v>
      </c>
      <c r="BE18" s="0" t="n">
        <v>0</v>
      </c>
      <c r="BF18" s="0" t="n">
        <v>0</v>
      </c>
      <c r="BG18" s="0" t="n">
        <v>0</v>
      </c>
      <c r="BH18" s="0" t="n">
        <v>1</v>
      </c>
      <c r="BI18" s="0" t="n">
        <v>1</v>
      </c>
      <c r="BJ18" s="0" t="n">
        <v>0.2</v>
      </c>
      <c r="BK18" s="0" t="n">
        <v>1</v>
      </c>
      <c r="BL18" s="0" t="n">
        <v>35.5</v>
      </c>
      <c r="BM18" s="0" t="n">
        <v>4.97</v>
      </c>
      <c r="BN18" s="0" t="n">
        <v>40.47</v>
      </c>
      <c r="BO18" s="0" t="n">
        <v>40.47</v>
      </c>
      <c r="BQ18" s="0" t="s">
        <v>166</v>
      </c>
      <c r="BR18" s="0" t="s">
        <v>167</v>
      </c>
      <c r="BS18" s="1" t="n">
        <v>42677</v>
      </c>
      <c r="BT18" s="2" t="n">
        <v>0.323611111111111</v>
      </c>
      <c r="BU18" s="0" t="s">
        <v>124</v>
      </c>
      <c r="BV18" s="0" t="s">
        <v>83</v>
      </c>
      <c r="BY18" s="0" t="n">
        <v>1200</v>
      </c>
      <c r="BZ18" s="0" t="s">
        <v>27</v>
      </c>
      <c r="CC18" s="0" t="s">
        <v>78</v>
      </c>
      <c r="CD18" s="0" t="n">
        <v>6045</v>
      </c>
      <c r="CE18" s="0" t="s">
        <v>96</v>
      </c>
      <c r="CF18" s="1" t="n">
        <v>42678</v>
      </c>
      <c r="CI18" s="0" t="n">
        <v>1</v>
      </c>
      <c r="CJ18" s="0" t="n">
        <v>1</v>
      </c>
      <c r="CK18" s="0" t="n">
        <v>21</v>
      </c>
      <c r="CL18" s="0" t="s">
        <v>85</v>
      </c>
    </row>
    <row collapsed="false" customFormat="false" customHeight="true" hidden="false" ht="12.1" outlineLevel="0" r="19">
      <c r="A19" s="0" t="s">
        <v>71</v>
      </c>
      <c r="B19" s="0" t="s">
        <v>72</v>
      </c>
      <c r="C19" s="0" t="s">
        <v>73</v>
      </c>
      <c r="E19" s="0" t="str">
        <f aca="false">"069907658950"</f>
        <v>069907658950</v>
      </c>
      <c r="F19" s="1" t="n">
        <v>42675</v>
      </c>
      <c r="G19" s="0" t="n">
        <v>201705</v>
      </c>
      <c r="H19" s="0" t="s">
        <v>168</v>
      </c>
      <c r="I19" s="0" t="s">
        <v>169</v>
      </c>
      <c r="J19" s="0" t="s">
        <v>170</v>
      </c>
      <c r="L19" s="0" t="s">
        <v>171</v>
      </c>
      <c r="M19" s="0" t="s">
        <v>172</v>
      </c>
      <c r="N19" s="0" t="s">
        <v>170</v>
      </c>
      <c r="O19" s="0" t="s">
        <v>92</v>
      </c>
      <c r="P19" s="0" t="str">
        <f aca="false">"                              "</f>
        <v>                              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0</v>
      </c>
      <c r="AK19" s="0" t="n">
        <v>0</v>
      </c>
      <c r="AL19" s="0" t="n">
        <v>0</v>
      </c>
      <c r="AM19" s="0" t="n">
        <v>2.84</v>
      </c>
      <c r="AN19" s="0" t="n">
        <v>0</v>
      </c>
      <c r="AO19" s="0" t="n">
        <v>0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0</v>
      </c>
      <c r="AV19" s="0" t="n">
        <v>0</v>
      </c>
      <c r="AW19" s="0" t="n">
        <v>0</v>
      </c>
      <c r="AX19" s="0" t="n">
        <v>0</v>
      </c>
      <c r="AY19" s="0" t="n">
        <v>0</v>
      </c>
      <c r="AZ19" s="0" t="n">
        <v>0</v>
      </c>
      <c r="BA19" s="0" t="n">
        <v>0</v>
      </c>
      <c r="BB19" s="0" t="n">
        <v>0</v>
      </c>
      <c r="BC19" s="0" t="n">
        <v>0</v>
      </c>
      <c r="BD19" s="0" t="n">
        <v>0</v>
      </c>
      <c r="BE19" s="0" t="n">
        <v>0</v>
      </c>
      <c r="BF19" s="0" t="n">
        <v>0</v>
      </c>
      <c r="BG19" s="0" t="n">
        <v>0</v>
      </c>
      <c r="BH19" s="0" t="n">
        <v>1</v>
      </c>
      <c r="BI19" s="0" t="n">
        <v>1</v>
      </c>
      <c r="BJ19" s="0" t="n">
        <v>0.2</v>
      </c>
      <c r="BK19" s="0" t="n">
        <v>1</v>
      </c>
      <c r="BL19" s="0" t="n">
        <v>34.84</v>
      </c>
      <c r="BM19" s="0" t="n">
        <v>4.88</v>
      </c>
      <c r="BN19" s="0" t="n">
        <v>39.72</v>
      </c>
      <c r="BO19" s="0" t="n">
        <v>39.72</v>
      </c>
      <c r="BQ19" s="0" t="s">
        <v>173</v>
      </c>
      <c r="BR19" s="0" t="s">
        <v>174</v>
      </c>
      <c r="BS19" s="1" t="n">
        <v>42676</v>
      </c>
      <c r="BT19" s="2" t="n">
        <v>0.328472222222222</v>
      </c>
      <c r="BU19" s="0" t="s">
        <v>175</v>
      </c>
      <c r="BV19" s="0" t="s">
        <v>83</v>
      </c>
      <c r="BY19" s="0" t="n">
        <v>1200</v>
      </c>
      <c r="BZ19" s="0" t="s">
        <v>27</v>
      </c>
      <c r="CC19" s="0" t="s">
        <v>172</v>
      </c>
      <c r="CD19" s="0" t="n">
        <v>1600</v>
      </c>
      <c r="CE19" s="0" t="s">
        <v>176</v>
      </c>
      <c r="CF19" s="1" t="n">
        <v>42677</v>
      </c>
      <c r="CI19" s="0" t="n">
        <v>1</v>
      </c>
      <c r="CJ19" s="0" t="n">
        <v>1</v>
      </c>
      <c r="CK19" s="0" t="n">
        <v>21</v>
      </c>
      <c r="CL19" s="0" t="s">
        <v>85</v>
      </c>
    </row>
    <row collapsed="false" customFormat="false" customHeight="true" hidden="false" ht="12.95" outlineLevel="0" r="20">
      <c r="A20" s="0" t="s">
        <v>71</v>
      </c>
      <c r="B20" s="0" t="s">
        <v>72</v>
      </c>
      <c r="C20" s="0" t="s">
        <v>73</v>
      </c>
      <c r="E20" s="0" t="str">
        <f aca="false">"009935272463"</f>
        <v>009935272463</v>
      </c>
      <c r="F20" s="1" t="n">
        <v>42678</v>
      </c>
      <c r="G20" s="0" t="n">
        <v>201705</v>
      </c>
      <c r="H20" s="0" t="s">
        <v>171</v>
      </c>
      <c r="I20" s="0" t="s">
        <v>172</v>
      </c>
      <c r="J20" s="0" t="s">
        <v>177</v>
      </c>
      <c r="L20" s="0" t="s">
        <v>178</v>
      </c>
      <c r="M20" s="0" t="s">
        <v>150</v>
      </c>
      <c r="N20" s="0" t="s">
        <v>179</v>
      </c>
      <c r="O20" s="0" t="s">
        <v>180</v>
      </c>
      <c r="P20" s="0" t="str">
        <f aca="false">"...                           "</f>
        <v>...                           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7.39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0</v>
      </c>
      <c r="AU20" s="0" t="n">
        <v>0</v>
      </c>
      <c r="AV20" s="0" t="n">
        <v>0</v>
      </c>
      <c r="AW20" s="0" t="n">
        <v>0</v>
      </c>
      <c r="AX20" s="0" t="n">
        <v>0</v>
      </c>
      <c r="AY20" s="0" t="n">
        <v>0</v>
      </c>
      <c r="AZ20" s="0" t="n">
        <v>0</v>
      </c>
      <c r="BA20" s="0" t="n">
        <v>0</v>
      </c>
      <c r="BB20" s="0" t="n">
        <v>0</v>
      </c>
      <c r="BC20" s="0" t="n">
        <v>0</v>
      </c>
      <c r="BD20" s="0" t="n">
        <v>0</v>
      </c>
      <c r="BE20" s="0" t="n">
        <v>0</v>
      </c>
      <c r="BF20" s="0" t="n">
        <v>0</v>
      </c>
      <c r="BG20" s="0" t="n">
        <v>0</v>
      </c>
      <c r="BH20" s="0" t="n">
        <v>1</v>
      </c>
      <c r="BI20" s="0" t="n">
        <v>0.5</v>
      </c>
      <c r="BJ20" s="0" t="n">
        <v>0.2</v>
      </c>
      <c r="BK20" s="0" t="n">
        <v>1</v>
      </c>
      <c r="BL20" s="0" t="n">
        <v>79.89</v>
      </c>
      <c r="BM20" s="0" t="n">
        <v>11.18</v>
      </c>
      <c r="BN20" s="0" t="n">
        <v>91.07</v>
      </c>
      <c r="BO20" s="0" t="n">
        <v>91.07</v>
      </c>
      <c r="BQ20" s="0" t="s">
        <v>181</v>
      </c>
      <c r="BR20" s="0" t="s">
        <v>182</v>
      </c>
      <c r="BS20" s="1" t="n">
        <v>42681</v>
      </c>
      <c r="BT20" s="2" t="n">
        <v>0.581944444444444</v>
      </c>
      <c r="BU20" s="0" t="s">
        <v>183</v>
      </c>
      <c r="BV20" s="0" t="s">
        <v>83</v>
      </c>
      <c r="BY20" s="0" t="n">
        <v>1200</v>
      </c>
      <c r="CA20" s="0" t="s">
        <v>184</v>
      </c>
      <c r="CC20" s="0" t="s">
        <v>150</v>
      </c>
      <c r="CD20" s="0" t="n">
        <v>8000</v>
      </c>
      <c r="CE20" s="0" t="s">
        <v>96</v>
      </c>
      <c r="CF20" s="1" t="n">
        <v>42681</v>
      </c>
      <c r="CI20" s="0" t="n">
        <v>0</v>
      </c>
      <c r="CJ20" s="0" t="n">
        <v>0</v>
      </c>
      <c r="CK20" s="0" t="s">
        <v>185</v>
      </c>
      <c r="CL20" s="0" t="s">
        <v>85</v>
      </c>
    </row>
    <row collapsed="false" customFormat="false" customHeight="true" hidden="false" ht="12.95" outlineLevel="0" r="21">
      <c r="A21" s="0" t="s">
        <v>71</v>
      </c>
      <c r="B21" s="0" t="s">
        <v>72</v>
      </c>
      <c r="C21" s="0" t="s">
        <v>73</v>
      </c>
      <c r="E21" s="0" t="str">
        <f aca="false">"009935147974"</f>
        <v>009935147974</v>
      </c>
      <c r="F21" s="1" t="n">
        <v>42678</v>
      </c>
      <c r="G21" s="0" t="n">
        <v>201705</v>
      </c>
      <c r="H21" s="0" t="s">
        <v>171</v>
      </c>
      <c r="I21" s="0" t="s">
        <v>172</v>
      </c>
      <c r="J21" s="0" t="s">
        <v>177</v>
      </c>
      <c r="L21" s="0" t="s">
        <v>178</v>
      </c>
      <c r="M21" s="0" t="s">
        <v>150</v>
      </c>
      <c r="N21" s="0" t="s">
        <v>179</v>
      </c>
      <c r="O21" s="0" t="s">
        <v>180</v>
      </c>
      <c r="P21" s="0" t="str">
        <f aca="false">"...                           "</f>
        <v>...                           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7.39</v>
      </c>
      <c r="AN21" s="0" t="n">
        <v>0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0</v>
      </c>
      <c r="AW21" s="0" t="n">
        <v>0</v>
      </c>
      <c r="AX21" s="0" t="n">
        <v>0</v>
      </c>
      <c r="AY21" s="0" t="n">
        <v>0</v>
      </c>
      <c r="AZ21" s="0" t="n">
        <v>0</v>
      </c>
      <c r="BA21" s="0" t="n">
        <v>0</v>
      </c>
      <c r="BB21" s="0" t="n">
        <v>0</v>
      </c>
      <c r="BC21" s="0" t="n">
        <v>0</v>
      </c>
      <c r="BD21" s="0" t="n">
        <v>0</v>
      </c>
      <c r="BE21" s="0" t="n">
        <v>0</v>
      </c>
      <c r="BF21" s="0" t="n">
        <v>0</v>
      </c>
      <c r="BG21" s="0" t="n">
        <v>0</v>
      </c>
      <c r="BH21" s="0" t="n">
        <v>1</v>
      </c>
      <c r="BI21" s="0" t="n">
        <v>0.5</v>
      </c>
      <c r="BJ21" s="0" t="n">
        <v>0.2</v>
      </c>
      <c r="BK21" s="0" t="n">
        <v>1</v>
      </c>
      <c r="BL21" s="0" t="n">
        <v>79.89</v>
      </c>
      <c r="BM21" s="0" t="n">
        <v>11.18</v>
      </c>
      <c r="BN21" s="0" t="n">
        <v>91.07</v>
      </c>
      <c r="BO21" s="0" t="n">
        <v>91.07</v>
      </c>
      <c r="BQ21" s="0" t="s">
        <v>186</v>
      </c>
      <c r="BR21" s="0" t="s">
        <v>187</v>
      </c>
      <c r="BS21" s="1" t="n">
        <v>42681</v>
      </c>
      <c r="BT21" s="2" t="n">
        <v>0.58125</v>
      </c>
      <c r="BU21" s="0" t="s">
        <v>162</v>
      </c>
      <c r="BV21" s="0" t="s">
        <v>83</v>
      </c>
      <c r="BY21" s="0" t="n">
        <v>1200</v>
      </c>
      <c r="CA21" s="0" t="s">
        <v>184</v>
      </c>
      <c r="CC21" s="0" t="s">
        <v>150</v>
      </c>
      <c r="CD21" s="0" t="n">
        <v>8000</v>
      </c>
      <c r="CE21" s="0" t="s">
        <v>96</v>
      </c>
      <c r="CF21" s="1" t="n">
        <v>42681</v>
      </c>
      <c r="CI21" s="0" t="n">
        <v>0</v>
      </c>
      <c r="CJ21" s="0" t="n">
        <v>0</v>
      </c>
      <c r="CK21" s="0" t="s">
        <v>185</v>
      </c>
      <c r="CL21" s="0" t="s">
        <v>85</v>
      </c>
    </row>
    <row collapsed="false" customFormat="false" customHeight="true" hidden="false" ht="12.1" outlineLevel="0" r="22">
      <c r="A22" s="0" t="s">
        <v>71</v>
      </c>
      <c r="B22" s="0" t="s">
        <v>72</v>
      </c>
      <c r="C22" s="0" t="s">
        <v>73</v>
      </c>
      <c r="E22" s="0" t="str">
        <f aca="false">"069907658949"</f>
        <v>069907658949</v>
      </c>
      <c r="F22" s="1" t="n">
        <v>42681</v>
      </c>
      <c r="G22" s="0" t="n">
        <v>201705</v>
      </c>
      <c r="H22" s="0" t="s">
        <v>168</v>
      </c>
      <c r="I22" s="0" t="s">
        <v>169</v>
      </c>
      <c r="J22" s="0" t="s">
        <v>170</v>
      </c>
      <c r="L22" s="0" t="s">
        <v>109</v>
      </c>
      <c r="M22" s="0" t="s">
        <v>110</v>
      </c>
      <c r="N22" s="0" t="s">
        <v>188</v>
      </c>
      <c r="O22" s="0" t="s">
        <v>92</v>
      </c>
      <c r="P22" s="0" t="str">
        <f aca="false">"                              "</f>
        <v>                              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0</v>
      </c>
      <c r="AM22" s="0" t="n">
        <v>3.5</v>
      </c>
      <c r="AN22" s="0" t="n">
        <v>0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0</v>
      </c>
      <c r="AV22" s="0" t="n">
        <v>0</v>
      </c>
      <c r="AW22" s="0" t="n">
        <v>0</v>
      </c>
      <c r="AX22" s="0" t="n">
        <v>0</v>
      </c>
      <c r="AY22" s="0" t="n">
        <v>0</v>
      </c>
      <c r="AZ22" s="0" t="n">
        <v>0</v>
      </c>
      <c r="BA22" s="0" t="n">
        <v>0</v>
      </c>
      <c r="BB22" s="0" t="n">
        <v>0</v>
      </c>
      <c r="BC22" s="0" t="n">
        <v>0</v>
      </c>
      <c r="BD22" s="0" t="n">
        <v>0</v>
      </c>
      <c r="BE22" s="0" t="n">
        <v>0</v>
      </c>
      <c r="BF22" s="0" t="n">
        <v>0</v>
      </c>
      <c r="BG22" s="0" t="n">
        <v>0</v>
      </c>
      <c r="BH22" s="0" t="n">
        <v>1</v>
      </c>
      <c r="BI22" s="0" t="n">
        <v>1.8</v>
      </c>
      <c r="BJ22" s="0" t="n">
        <v>1.4</v>
      </c>
      <c r="BK22" s="0" t="n">
        <v>2</v>
      </c>
      <c r="BL22" s="0" t="n">
        <v>35.5</v>
      </c>
      <c r="BM22" s="0" t="n">
        <v>4.97</v>
      </c>
      <c r="BN22" s="0" t="n">
        <v>40.47</v>
      </c>
      <c r="BO22" s="0" t="n">
        <v>40.47</v>
      </c>
      <c r="BQ22" s="0" t="s">
        <v>189</v>
      </c>
      <c r="BR22" s="0" t="s">
        <v>174</v>
      </c>
      <c r="BS22" s="1" t="n">
        <v>42682</v>
      </c>
      <c r="BT22" s="2" t="n">
        <v>0.416666666666667</v>
      </c>
      <c r="BU22" s="0" t="s">
        <v>190</v>
      </c>
      <c r="BV22" s="0" t="s">
        <v>83</v>
      </c>
      <c r="BY22" s="0" t="n">
        <v>6826.68</v>
      </c>
      <c r="BZ22" s="0" t="s">
        <v>27</v>
      </c>
      <c r="CC22" s="0" t="s">
        <v>110</v>
      </c>
      <c r="CD22" s="0" t="n">
        <v>2000</v>
      </c>
      <c r="CE22" s="0" t="s">
        <v>96</v>
      </c>
      <c r="CF22" s="1" t="n">
        <v>42683</v>
      </c>
      <c r="CI22" s="0" t="n">
        <v>1</v>
      </c>
      <c r="CJ22" s="0" t="n">
        <v>1</v>
      </c>
      <c r="CK22" s="0" t="n">
        <v>21</v>
      </c>
      <c r="CL22" s="0" t="s">
        <v>85</v>
      </c>
    </row>
    <row collapsed="false" customFormat="false" customHeight="true" hidden="false" ht="12.1" outlineLevel="0" r="23">
      <c r="A23" s="0" t="s">
        <v>106</v>
      </c>
      <c r="B23" s="0" t="s">
        <v>72</v>
      </c>
      <c r="C23" s="0" t="s">
        <v>73</v>
      </c>
      <c r="E23" s="0" t="str">
        <f aca="false">"029907356552"</f>
        <v>029907356552</v>
      </c>
      <c r="F23" s="1" t="n">
        <v>42682</v>
      </c>
      <c r="G23" s="0" t="n">
        <v>201705</v>
      </c>
      <c r="H23" s="0" t="s">
        <v>107</v>
      </c>
      <c r="I23" s="0" t="s">
        <v>108</v>
      </c>
      <c r="J23" s="0" t="s">
        <v>88</v>
      </c>
      <c r="L23" s="0" t="s">
        <v>149</v>
      </c>
      <c r="M23" s="0" t="s">
        <v>150</v>
      </c>
      <c r="N23" s="0" t="s">
        <v>179</v>
      </c>
      <c r="O23" s="0" t="s">
        <v>92</v>
      </c>
      <c r="P23" s="0" t="str">
        <f aca="false">"                              "</f>
        <v>                              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3.5</v>
      </c>
      <c r="AN23" s="0" t="n">
        <v>0</v>
      </c>
      <c r="AO23" s="0" t="n">
        <v>0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0</v>
      </c>
      <c r="AU23" s="0" t="n">
        <v>0</v>
      </c>
      <c r="AV23" s="0" t="n">
        <v>0</v>
      </c>
      <c r="AW23" s="0" t="n">
        <v>0</v>
      </c>
      <c r="AX23" s="0" t="n">
        <v>0</v>
      </c>
      <c r="AY23" s="0" t="n">
        <v>0</v>
      </c>
      <c r="AZ23" s="0" t="n">
        <v>0</v>
      </c>
      <c r="BA23" s="0" t="n">
        <v>0</v>
      </c>
      <c r="BB23" s="0" t="n">
        <v>0</v>
      </c>
      <c r="BC23" s="0" t="n">
        <v>0</v>
      </c>
      <c r="BD23" s="0" t="n">
        <v>0</v>
      </c>
      <c r="BE23" s="0" t="n">
        <v>0</v>
      </c>
      <c r="BF23" s="0" t="n">
        <v>0</v>
      </c>
      <c r="BG23" s="0" t="n">
        <v>0</v>
      </c>
      <c r="BH23" s="0" t="n">
        <v>1</v>
      </c>
      <c r="BI23" s="0" t="n">
        <v>1</v>
      </c>
      <c r="BJ23" s="0" t="n">
        <v>0.2</v>
      </c>
      <c r="BK23" s="0" t="n">
        <v>1</v>
      </c>
      <c r="BL23" s="0" t="n">
        <v>35.5</v>
      </c>
      <c r="BM23" s="0" t="n">
        <v>4.97</v>
      </c>
      <c r="BN23" s="0" t="n">
        <v>40.47</v>
      </c>
      <c r="BO23" s="0" t="n">
        <v>40.47</v>
      </c>
      <c r="BQ23" s="0" t="s">
        <v>181</v>
      </c>
      <c r="BR23" s="0" t="s">
        <v>191</v>
      </c>
      <c r="BS23" s="1" t="n">
        <v>42683</v>
      </c>
      <c r="BT23" s="2" t="n">
        <v>0.489583333333333</v>
      </c>
      <c r="BU23" s="0" t="s">
        <v>192</v>
      </c>
      <c r="BV23" s="0" t="s">
        <v>85</v>
      </c>
      <c r="BW23" s="0" t="s">
        <v>163</v>
      </c>
      <c r="BX23" s="0" t="s">
        <v>164</v>
      </c>
      <c r="BY23" s="0" t="n">
        <v>1200</v>
      </c>
      <c r="CA23" s="0" t="s">
        <v>184</v>
      </c>
      <c r="CC23" s="0" t="s">
        <v>150</v>
      </c>
      <c r="CD23" s="0" t="n">
        <v>8000</v>
      </c>
      <c r="CE23" s="0" t="s">
        <v>96</v>
      </c>
      <c r="CF23" s="1" t="n">
        <v>42683</v>
      </c>
      <c r="CI23" s="0" t="n">
        <v>1</v>
      </c>
      <c r="CJ23" s="0" t="n">
        <v>1</v>
      </c>
      <c r="CK23" s="0" t="n">
        <v>21</v>
      </c>
      <c r="CL23" s="0" t="s">
        <v>85</v>
      </c>
    </row>
    <row collapsed="false" customFormat="false" customHeight="true" hidden="false" ht="12.1" outlineLevel="0" r="24">
      <c r="A24" s="0" t="s">
        <v>71</v>
      </c>
      <c r="B24" s="0" t="s">
        <v>72</v>
      </c>
      <c r="C24" s="0" t="s">
        <v>73</v>
      </c>
      <c r="E24" s="0" t="str">
        <f aca="false">"039902647407"</f>
        <v>039902647407</v>
      </c>
      <c r="F24" s="1" t="n">
        <v>42683</v>
      </c>
      <c r="G24" s="0" t="n">
        <v>201705</v>
      </c>
      <c r="H24" s="0" t="s">
        <v>77</v>
      </c>
      <c r="I24" s="0" t="s">
        <v>78</v>
      </c>
      <c r="J24" s="0" t="s">
        <v>88</v>
      </c>
      <c r="L24" s="0" t="s">
        <v>109</v>
      </c>
      <c r="M24" s="0" t="s">
        <v>110</v>
      </c>
      <c r="N24" s="0" t="s">
        <v>123</v>
      </c>
      <c r="O24" s="0" t="s">
        <v>92</v>
      </c>
      <c r="P24" s="0" t="str">
        <f aca="false">"11912270 FM                   "</f>
        <v>11912270 FM                   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0</v>
      </c>
      <c r="AL24" s="0" t="n">
        <v>0</v>
      </c>
      <c r="AM24" s="0" t="n">
        <v>3.5</v>
      </c>
      <c r="AN24" s="0" t="n">
        <v>0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0</v>
      </c>
      <c r="AW24" s="0" t="n">
        <v>0</v>
      </c>
      <c r="AX24" s="0" t="n">
        <v>0</v>
      </c>
      <c r="AY24" s="0" t="n">
        <v>0</v>
      </c>
      <c r="AZ24" s="0" t="n">
        <v>0</v>
      </c>
      <c r="BA24" s="0" t="n">
        <v>0</v>
      </c>
      <c r="BB24" s="0" t="n">
        <v>0</v>
      </c>
      <c r="BC24" s="0" t="n">
        <v>0</v>
      </c>
      <c r="BD24" s="0" t="n">
        <v>0</v>
      </c>
      <c r="BE24" s="0" t="n">
        <v>0</v>
      </c>
      <c r="BF24" s="0" t="n">
        <v>0</v>
      </c>
      <c r="BG24" s="0" t="n">
        <v>0</v>
      </c>
      <c r="BH24" s="0" t="n">
        <v>1</v>
      </c>
      <c r="BI24" s="0" t="n">
        <v>1</v>
      </c>
      <c r="BJ24" s="0" t="n">
        <v>0.2</v>
      </c>
      <c r="BK24" s="0" t="n">
        <v>1</v>
      </c>
      <c r="BL24" s="0" t="n">
        <v>35.5</v>
      </c>
      <c r="BM24" s="0" t="n">
        <v>4.97</v>
      </c>
      <c r="BN24" s="0" t="n">
        <v>40.47</v>
      </c>
      <c r="BO24" s="0" t="n">
        <v>40.47</v>
      </c>
      <c r="BQ24" s="0" t="s">
        <v>153</v>
      </c>
      <c r="BR24" s="0" t="s">
        <v>124</v>
      </c>
      <c r="BS24" s="1" t="n">
        <v>42684</v>
      </c>
      <c r="BT24" s="2" t="n">
        <v>0.321527777777778</v>
      </c>
      <c r="BU24" s="0" t="s">
        <v>193</v>
      </c>
      <c r="BV24" s="0" t="s">
        <v>83</v>
      </c>
      <c r="BY24" s="0" t="n">
        <v>1200</v>
      </c>
      <c r="BZ24" s="0" t="s">
        <v>27</v>
      </c>
      <c r="CC24" s="0" t="s">
        <v>110</v>
      </c>
      <c r="CD24" s="0" t="n">
        <v>2021</v>
      </c>
      <c r="CE24" s="0" t="s">
        <v>96</v>
      </c>
      <c r="CF24" s="1" t="n">
        <v>42684</v>
      </c>
      <c r="CI24" s="0" t="n">
        <v>1</v>
      </c>
      <c r="CJ24" s="0" t="n">
        <v>1</v>
      </c>
      <c r="CK24" s="0" t="n">
        <v>21</v>
      </c>
      <c r="CL24" s="0" t="s">
        <v>85</v>
      </c>
    </row>
    <row collapsed="false" customFormat="false" customHeight="true" hidden="false" ht="12.1" outlineLevel="0" r="25">
      <c r="A25" s="0" t="s">
        <v>71</v>
      </c>
      <c r="B25" s="0" t="s">
        <v>72</v>
      </c>
      <c r="C25" s="0" t="s">
        <v>73</v>
      </c>
      <c r="E25" s="0" t="str">
        <f aca="false">"029907356551"</f>
        <v>029907356551</v>
      </c>
      <c r="F25" s="1" t="n">
        <v>42683</v>
      </c>
      <c r="G25" s="0" t="n">
        <v>201705</v>
      </c>
      <c r="H25" s="0" t="s">
        <v>107</v>
      </c>
      <c r="I25" s="0" t="s">
        <v>108</v>
      </c>
      <c r="J25" s="0" t="s">
        <v>88</v>
      </c>
      <c r="L25" s="0" t="s">
        <v>134</v>
      </c>
      <c r="M25" s="0" t="s">
        <v>135</v>
      </c>
      <c r="N25" s="0" t="s">
        <v>194</v>
      </c>
      <c r="O25" s="0" t="s">
        <v>92</v>
      </c>
      <c r="P25" s="0" t="str">
        <f aca="false">"                              "</f>
        <v>                              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3.5</v>
      </c>
      <c r="AN25" s="0" t="n">
        <v>0</v>
      </c>
      <c r="AO25" s="0" t="n">
        <v>0</v>
      </c>
      <c r="AP25" s="0" t="n">
        <v>0</v>
      </c>
      <c r="AQ25" s="0" t="n">
        <v>0</v>
      </c>
      <c r="AR25" s="0" t="n">
        <v>0</v>
      </c>
      <c r="AS25" s="0" t="n">
        <v>0</v>
      </c>
      <c r="AT25" s="0" t="n">
        <v>0</v>
      </c>
      <c r="AU25" s="0" t="n">
        <v>0</v>
      </c>
      <c r="AV25" s="0" t="n">
        <v>0</v>
      </c>
      <c r="AW25" s="0" t="n">
        <v>0</v>
      </c>
      <c r="AX25" s="0" t="n">
        <v>0</v>
      </c>
      <c r="AY25" s="0" t="n">
        <v>0</v>
      </c>
      <c r="AZ25" s="0" t="n">
        <v>0</v>
      </c>
      <c r="BA25" s="0" t="n">
        <v>0</v>
      </c>
      <c r="BB25" s="0" t="n">
        <v>0</v>
      </c>
      <c r="BC25" s="0" t="n">
        <v>0</v>
      </c>
      <c r="BD25" s="0" t="n">
        <v>0</v>
      </c>
      <c r="BE25" s="0" t="n">
        <v>0</v>
      </c>
      <c r="BF25" s="0" t="n">
        <v>0</v>
      </c>
      <c r="BG25" s="0" t="n">
        <v>0</v>
      </c>
      <c r="BH25" s="0" t="n">
        <v>1</v>
      </c>
      <c r="BI25" s="0" t="n">
        <v>1</v>
      </c>
      <c r="BJ25" s="0" t="n">
        <v>0.2</v>
      </c>
      <c r="BK25" s="0" t="n">
        <v>1</v>
      </c>
      <c r="BL25" s="0" t="n">
        <v>35.5</v>
      </c>
      <c r="BM25" s="0" t="n">
        <v>4.97</v>
      </c>
      <c r="BN25" s="0" t="n">
        <v>40.47</v>
      </c>
      <c r="BO25" s="0" t="n">
        <v>40.47</v>
      </c>
      <c r="BQ25" s="0" t="s">
        <v>195</v>
      </c>
      <c r="BR25" s="0" t="s">
        <v>113</v>
      </c>
      <c r="BS25" s="1" t="n">
        <v>42684</v>
      </c>
      <c r="BT25" s="2" t="n">
        <v>0.419444444444444</v>
      </c>
      <c r="BU25" s="0" t="s">
        <v>139</v>
      </c>
      <c r="BV25" s="0" t="s">
        <v>83</v>
      </c>
      <c r="BY25" s="0" t="n">
        <v>1200</v>
      </c>
      <c r="BZ25" s="0" t="s">
        <v>27</v>
      </c>
      <c r="CC25" s="0" t="s">
        <v>135</v>
      </c>
      <c r="CD25" s="0" t="n">
        <v>157</v>
      </c>
      <c r="CE25" s="0" t="s">
        <v>96</v>
      </c>
      <c r="CF25" s="1" t="n">
        <v>42685</v>
      </c>
      <c r="CI25" s="0" t="n">
        <v>0</v>
      </c>
      <c r="CJ25" s="0" t="n">
        <v>0</v>
      </c>
      <c r="CK25" s="0" t="n">
        <v>21</v>
      </c>
      <c r="CL25" s="0" t="s">
        <v>85</v>
      </c>
    </row>
    <row collapsed="false" customFormat="false" customHeight="true" hidden="false" ht="12.1" outlineLevel="0" r="26">
      <c r="A26" s="0" t="s">
        <v>71</v>
      </c>
      <c r="B26" s="0" t="s">
        <v>72</v>
      </c>
      <c r="C26" s="0" t="s">
        <v>73</v>
      </c>
      <c r="E26" s="0" t="str">
        <f aca="false">"039902647406"</f>
        <v>039902647406</v>
      </c>
      <c r="F26" s="1" t="n">
        <v>42683</v>
      </c>
      <c r="G26" s="0" t="n">
        <v>201705</v>
      </c>
      <c r="H26" s="0" t="s">
        <v>77</v>
      </c>
      <c r="I26" s="0" t="s">
        <v>78</v>
      </c>
      <c r="J26" s="0" t="s">
        <v>88</v>
      </c>
      <c r="L26" s="0" t="s">
        <v>134</v>
      </c>
      <c r="M26" s="0" t="s">
        <v>135</v>
      </c>
      <c r="N26" s="0" t="s">
        <v>136</v>
      </c>
      <c r="O26" s="0" t="s">
        <v>92</v>
      </c>
      <c r="P26" s="0" t="str">
        <f aca="false">"11912270 FM                   "</f>
        <v>11912270 FM                   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3.5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0</v>
      </c>
      <c r="AV26" s="0" t="n">
        <v>0</v>
      </c>
      <c r="AW26" s="0" t="n">
        <v>0</v>
      </c>
      <c r="AX26" s="0" t="n">
        <v>0</v>
      </c>
      <c r="AY26" s="0" t="n">
        <v>0</v>
      </c>
      <c r="AZ26" s="0" t="n">
        <v>0</v>
      </c>
      <c r="BA26" s="0" t="n">
        <v>0</v>
      </c>
      <c r="BB26" s="0" t="n">
        <v>0</v>
      </c>
      <c r="BC26" s="0" t="n">
        <v>0</v>
      </c>
      <c r="BD26" s="0" t="n">
        <v>0</v>
      </c>
      <c r="BE26" s="0" t="n">
        <v>0</v>
      </c>
      <c r="BF26" s="0" t="n">
        <v>0</v>
      </c>
      <c r="BG26" s="0" t="n">
        <v>0</v>
      </c>
      <c r="BH26" s="0" t="n">
        <v>1</v>
      </c>
      <c r="BI26" s="0" t="n">
        <v>1</v>
      </c>
      <c r="BJ26" s="0" t="n">
        <v>0.2</v>
      </c>
      <c r="BK26" s="0" t="n">
        <v>1</v>
      </c>
      <c r="BL26" s="0" t="n">
        <v>35.5</v>
      </c>
      <c r="BM26" s="0" t="n">
        <v>4.97</v>
      </c>
      <c r="BN26" s="0" t="n">
        <v>40.47</v>
      </c>
      <c r="BO26" s="0" t="n">
        <v>40.47</v>
      </c>
      <c r="BQ26" s="0" t="s">
        <v>196</v>
      </c>
      <c r="BR26" s="0" t="s">
        <v>124</v>
      </c>
      <c r="BS26" s="1" t="n">
        <v>42684</v>
      </c>
      <c r="BT26" s="2" t="n">
        <v>0.419444444444444</v>
      </c>
      <c r="BU26" s="0" t="s">
        <v>139</v>
      </c>
      <c r="BV26" s="0" t="s">
        <v>83</v>
      </c>
      <c r="BY26" s="0" t="n">
        <v>1200</v>
      </c>
      <c r="CC26" s="0" t="s">
        <v>135</v>
      </c>
      <c r="CD26" s="0" t="n">
        <v>46</v>
      </c>
      <c r="CE26" s="0" t="s">
        <v>96</v>
      </c>
      <c r="CF26" s="1" t="n">
        <v>42685</v>
      </c>
      <c r="CI26" s="0" t="n">
        <v>1</v>
      </c>
      <c r="CJ26" s="0" t="n">
        <v>1</v>
      </c>
      <c r="CK26" s="0" t="n">
        <v>21</v>
      </c>
      <c r="CL26" s="0" t="s">
        <v>85</v>
      </c>
    </row>
    <row collapsed="false" customFormat="false" customHeight="true" hidden="false" ht="12.95" outlineLevel="0" r="27">
      <c r="A27" s="0" t="s">
        <v>106</v>
      </c>
      <c r="B27" s="0" t="s">
        <v>72</v>
      </c>
      <c r="C27" s="0" t="s">
        <v>73</v>
      </c>
      <c r="E27" s="0" t="str">
        <f aca="false">"009935382354"</f>
        <v>009935382354</v>
      </c>
      <c r="F27" s="1" t="n">
        <v>42698</v>
      </c>
      <c r="G27" s="0" t="n">
        <v>201705</v>
      </c>
      <c r="H27" s="0" t="s">
        <v>131</v>
      </c>
      <c r="I27" s="0" t="s">
        <v>132</v>
      </c>
      <c r="J27" s="0" t="s">
        <v>133</v>
      </c>
      <c r="L27" s="0" t="s">
        <v>178</v>
      </c>
      <c r="M27" s="0" t="s">
        <v>150</v>
      </c>
      <c r="N27" s="0" t="s">
        <v>197</v>
      </c>
      <c r="O27" s="0" t="s">
        <v>180</v>
      </c>
      <c r="P27" s="0" t="str">
        <f aca="false">"                              "</f>
        <v>                              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7.12</v>
      </c>
      <c r="AN27" s="0" t="n">
        <v>0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0</v>
      </c>
      <c r="AW27" s="0" t="n">
        <v>0</v>
      </c>
      <c r="AX27" s="0" t="n">
        <v>0</v>
      </c>
      <c r="AY27" s="0" t="n">
        <v>0</v>
      </c>
      <c r="AZ27" s="0" t="n">
        <v>0</v>
      </c>
      <c r="BA27" s="0" t="n">
        <v>0</v>
      </c>
      <c r="BB27" s="0" t="n">
        <v>0</v>
      </c>
      <c r="BC27" s="0" t="n">
        <v>0</v>
      </c>
      <c r="BD27" s="0" t="n">
        <v>0</v>
      </c>
      <c r="BE27" s="0" t="n">
        <v>0</v>
      </c>
      <c r="BF27" s="0" t="n">
        <v>0</v>
      </c>
      <c r="BG27" s="0" t="n">
        <v>0</v>
      </c>
      <c r="BH27" s="0" t="n">
        <v>1</v>
      </c>
      <c r="BI27" s="0" t="n">
        <v>1</v>
      </c>
      <c r="BJ27" s="0" t="n">
        <v>0.2</v>
      </c>
      <c r="BK27" s="0" t="n">
        <v>1</v>
      </c>
      <c r="BL27" s="0" t="n">
        <v>77.12</v>
      </c>
      <c r="BM27" s="0" t="n">
        <v>10.8</v>
      </c>
      <c r="BN27" s="0" t="n">
        <v>87.92</v>
      </c>
      <c r="BO27" s="0" t="n">
        <v>87.92</v>
      </c>
      <c r="BQ27" s="0" t="s">
        <v>181</v>
      </c>
      <c r="BS27" s="1" t="n">
        <v>42702</v>
      </c>
      <c r="BT27" s="2" t="n">
        <v>0.474305555555556</v>
      </c>
      <c r="BU27" s="0" t="s">
        <v>198</v>
      </c>
      <c r="BV27" s="0" t="s">
        <v>83</v>
      </c>
      <c r="BY27" s="0" t="n">
        <v>1200</v>
      </c>
      <c r="CA27" s="0" t="s">
        <v>184</v>
      </c>
      <c r="CC27" s="0" t="s">
        <v>150</v>
      </c>
      <c r="CD27" s="0" t="n">
        <v>8000</v>
      </c>
      <c r="CE27" s="0" t="s">
        <v>96</v>
      </c>
      <c r="CF27" s="1" t="n">
        <v>42703</v>
      </c>
      <c r="CI27" s="0" t="n">
        <v>2</v>
      </c>
      <c r="CJ27" s="0" t="n">
        <v>2</v>
      </c>
      <c r="CK27" s="0" t="s">
        <v>199</v>
      </c>
      <c r="CL27" s="0" t="s">
        <v>85</v>
      </c>
    </row>
    <row collapsed="false" customFormat="false" customHeight="true" hidden="false" ht="12.1" outlineLevel="0" r="28">
      <c r="A28" s="0" t="s">
        <v>106</v>
      </c>
      <c r="B28" s="0" t="s">
        <v>72</v>
      </c>
      <c r="C28" s="0" t="s">
        <v>73</v>
      </c>
      <c r="E28" s="0" t="str">
        <f aca="false">"009935382433"</f>
        <v>009935382433</v>
      </c>
      <c r="F28" s="1" t="n">
        <v>42684</v>
      </c>
      <c r="G28" s="0" t="n">
        <v>201705</v>
      </c>
      <c r="H28" s="0" t="s">
        <v>131</v>
      </c>
      <c r="I28" s="0" t="s">
        <v>132</v>
      </c>
      <c r="J28" s="0" t="s">
        <v>133</v>
      </c>
      <c r="L28" s="0" t="s">
        <v>109</v>
      </c>
      <c r="M28" s="0" t="s">
        <v>110</v>
      </c>
      <c r="N28" s="0" t="s">
        <v>200</v>
      </c>
      <c r="O28" s="0" t="s">
        <v>92</v>
      </c>
      <c r="P28" s="0" t="str">
        <f aca="false">"                              "</f>
        <v>                              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3.5</v>
      </c>
      <c r="AN28" s="0" t="n">
        <v>0</v>
      </c>
      <c r="AO28" s="0" t="n">
        <v>0</v>
      </c>
      <c r="AP28" s="0" t="n">
        <v>0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0</v>
      </c>
      <c r="AV28" s="0" t="n">
        <v>0</v>
      </c>
      <c r="AW28" s="0" t="n">
        <v>0</v>
      </c>
      <c r="AX28" s="0" t="n">
        <v>0</v>
      </c>
      <c r="AY28" s="0" t="n">
        <v>0</v>
      </c>
      <c r="AZ28" s="0" t="n">
        <v>0</v>
      </c>
      <c r="BA28" s="0" t="n">
        <v>0</v>
      </c>
      <c r="BB28" s="0" t="n">
        <v>0</v>
      </c>
      <c r="BC28" s="0" t="n">
        <v>0</v>
      </c>
      <c r="BD28" s="0" t="n">
        <v>0</v>
      </c>
      <c r="BE28" s="0" t="n">
        <v>0</v>
      </c>
      <c r="BF28" s="0" t="n">
        <v>0</v>
      </c>
      <c r="BG28" s="0" t="n">
        <v>0</v>
      </c>
      <c r="BH28" s="0" t="n">
        <v>1</v>
      </c>
      <c r="BI28" s="0" t="n">
        <v>1</v>
      </c>
      <c r="BJ28" s="0" t="n">
        <v>0.2</v>
      </c>
      <c r="BK28" s="0" t="n">
        <v>1</v>
      </c>
      <c r="BL28" s="0" t="n">
        <v>35.5</v>
      </c>
      <c r="BM28" s="0" t="n">
        <v>4.97</v>
      </c>
      <c r="BN28" s="0" t="n">
        <v>40.47</v>
      </c>
      <c r="BO28" s="0" t="n">
        <v>40.47</v>
      </c>
      <c r="BQ28" s="0" t="s">
        <v>201</v>
      </c>
      <c r="BS28" s="1" t="n">
        <v>42685</v>
      </c>
      <c r="BT28" s="2" t="n">
        <v>0.367361111111111</v>
      </c>
      <c r="BU28" s="0" t="s">
        <v>175</v>
      </c>
      <c r="BV28" s="0" t="s">
        <v>83</v>
      </c>
      <c r="BY28" s="0" t="n">
        <v>1200</v>
      </c>
      <c r="BZ28" s="0" t="s">
        <v>27</v>
      </c>
      <c r="CC28" s="0" t="s">
        <v>110</v>
      </c>
      <c r="CD28" s="0" t="n">
        <v>2000</v>
      </c>
      <c r="CE28" s="0" t="s">
        <v>96</v>
      </c>
      <c r="CF28" s="1" t="n">
        <v>42688</v>
      </c>
      <c r="CI28" s="0" t="n">
        <v>1</v>
      </c>
      <c r="CJ28" s="0" t="n">
        <v>1</v>
      </c>
      <c r="CK28" s="0" t="n">
        <v>21</v>
      </c>
      <c r="CL28" s="0" t="s">
        <v>85</v>
      </c>
    </row>
    <row collapsed="false" customFormat="false" customHeight="true" hidden="false" ht="12.95" outlineLevel="0" r="29">
      <c r="A29" s="0" t="s">
        <v>106</v>
      </c>
      <c r="B29" s="0" t="s">
        <v>72</v>
      </c>
      <c r="C29" s="0" t="s">
        <v>73</v>
      </c>
      <c r="E29" s="0" t="str">
        <f aca="false">"009935382430"</f>
        <v>009935382430</v>
      </c>
      <c r="F29" s="1" t="n">
        <v>42684</v>
      </c>
      <c r="G29" s="0" t="n">
        <v>201705</v>
      </c>
      <c r="H29" s="0" t="s">
        <v>131</v>
      </c>
      <c r="I29" s="0" t="s">
        <v>132</v>
      </c>
      <c r="J29" s="0" t="s">
        <v>133</v>
      </c>
      <c r="L29" s="0" t="s">
        <v>178</v>
      </c>
      <c r="M29" s="0" t="s">
        <v>150</v>
      </c>
      <c r="N29" s="0" t="s">
        <v>202</v>
      </c>
      <c r="O29" s="0" t="s">
        <v>180</v>
      </c>
      <c r="P29" s="0" t="str">
        <f aca="false">"                              "</f>
        <v>                              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7.12</v>
      </c>
      <c r="AN29" s="0" t="n">
        <v>0</v>
      </c>
      <c r="AO29" s="0" t="n">
        <v>0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0</v>
      </c>
      <c r="AW29" s="0" t="n">
        <v>0</v>
      </c>
      <c r="AX29" s="0" t="n">
        <v>0</v>
      </c>
      <c r="AY29" s="0" t="n">
        <v>0</v>
      </c>
      <c r="AZ29" s="0" t="n">
        <v>0</v>
      </c>
      <c r="BA29" s="0" t="n">
        <v>0</v>
      </c>
      <c r="BB29" s="0" t="n">
        <v>0</v>
      </c>
      <c r="BC29" s="0" t="n">
        <v>0</v>
      </c>
      <c r="BD29" s="0" t="n">
        <v>0</v>
      </c>
      <c r="BE29" s="0" t="n">
        <v>0</v>
      </c>
      <c r="BF29" s="0" t="n">
        <v>0</v>
      </c>
      <c r="BG29" s="0" t="n">
        <v>0</v>
      </c>
      <c r="BH29" s="0" t="n">
        <v>1</v>
      </c>
      <c r="BI29" s="0" t="n">
        <v>1</v>
      </c>
      <c r="BJ29" s="0" t="n">
        <v>0.2</v>
      </c>
      <c r="BK29" s="0" t="n">
        <v>1</v>
      </c>
      <c r="BL29" s="0" t="n">
        <v>77.12</v>
      </c>
      <c r="BM29" s="0" t="n">
        <v>10.8</v>
      </c>
      <c r="BN29" s="0" t="n">
        <v>87.92</v>
      </c>
      <c r="BO29" s="0" t="n">
        <v>87.92</v>
      </c>
      <c r="BQ29" s="0" t="s">
        <v>181</v>
      </c>
      <c r="BS29" s="1" t="n">
        <v>42688</v>
      </c>
      <c r="BT29" s="2" t="n">
        <v>0.416666666666667</v>
      </c>
      <c r="BU29" s="0" t="s">
        <v>203</v>
      </c>
      <c r="BV29" s="0" t="s">
        <v>83</v>
      </c>
      <c r="BY29" s="0" t="n">
        <v>1200</v>
      </c>
      <c r="CC29" s="0" t="s">
        <v>150</v>
      </c>
      <c r="CD29" s="0" t="n">
        <v>8000</v>
      </c>
      <c r="CE29" s="0" t="s">
        <v>96</v>
      </c>
      <c r="CF29" s="1" t="n">
        <v>42689</v>
      </c>
      <c r="CI29" s="0" t="n">
        <v>0</v>
      </c>
      <c r="CJ29" s="0" t="n">
        <v>0</v>
      </c>
      <c r="CK29" s="0" t="s">
        <v>199</v>
      </c>
      <c r="CL29" s="0" t="s">
        <v>85</v>
      </c>
    </row>
    <row collapsed="false" customFormat="false" customHeight="true" hidden="false" ht="12.1" outlineLevel="0" r="30">
      <c r="A30" s="0" t="s">
        <v>106</v>
      </c>
      <c r="B30" s="0" t="s">
        <v>72</v>
      </c>
      <c r="C30" s="0" t="s">
        <v>73</v>
      </c>
      <c r="E30" s="0" t="str">
        <f aca="false">"069907160838"</f>
        <v>069907160838</v>
      </c>
      <c r="F30" s="1" t="n">
        <v>42684</v>
      </c>
      <c r="G30" s="0" t="n">
        <v>201705</v>
      </c>
      <c r="H30" s="0" t="s">
        <v>86</v>
      </c>
      <c r="I30" s="0" t="s">
        <v>87</v>
      </c>
      <c r="J30" s="0" t="s">
        <v>88</v>
      </c>
      <c r="L30" s="0" t="s">
        <v>89</v>
      </c>
      <c r="M30" s="0" t="s">
        <v>90</v>
      </c>
      <c r="N30" s="0" t="s">
        <v>91</v>
      </c>
      <c r="O30" s="0" t="s">
        <v>92</v>
      </c>
      <c r="P30" s="0" t="str">
        <f aca="false">"                              "</f>
        <v>                              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0</v>
      </c>
      <c r="AM30" s="0" t="n">
        <v>3.5</v>
      </c>
      <c r="AN30" s="0" t="n">
        <v>0</v>
      </c>
      <c r="AO30" s="0" t="n">
        <v>0</v>
      </c>
      <c r="AP30" s="0" t="n">
        <v>0</v>
      </c>
      <c r="AQ30" s="0" t="n">
        <v>0</v>
      </c>
      <c r="AR30" s="0" t="n">
        <v>0</v>
      </c>
      <c r="AS30" s="0" t="n">
        <v>0</v>
      </c>
      <c r="AT30" s="0" t="n">
        <v>0</v>
      </c>
      <c r="AU30" s="0" t="n">
        <v>0</v>
      </c>
      <c r="AV30" s="0" t="n">
        <v>0</v>
      </c>
      <c r="AW30" s="0" t="n">
        <v>0</v>
      </c>
      <c r="AX30" s="0" t="n">
        <v>0</v>
      </c>
      <c r="AY30" s="0" t="n">
        <v>0</v>
      </c>
      <c r="AZ30" s="0" t="n">
        <v>0</v>
      </c>
      <c r="BA30" s="0" t="n">
        <v>0</v>
      </c>
      <c r="BB30" s="0" t="n">
        <v>0</v>
      </c>
      <c r="BC30" s="0" t="n">
        <v>0</v>
      </c>
      <c r="BD30" s="0" t="n">
        <v>0</v>
      </c>
      <c r="BE30" s="0" t="n">
        <v>0</v>
      </c>
      <c r="BF30" s="0" t="n">
        <v>0</v>
      </c>
      <c r="BG30" s="0" t="n">
        <v>0</v>
      </c>
      <c r="BH30" s="0" t="n">
        <v>1</v>
      </c>
      <c r="BI30" s="0" t="n">
        <v>0.5</v>
      </c>
      <c r="BJ30" s="0" t="n">
        <v>0.2</v>
      </c>
      <c r="BK30" s="0" t="n">
        <v>0.5</v>
      </c>
      <c r="BL30" s="0" t="n">
        <v>35.5</v>
      </c>
      <c r="BM30" s="0" t="n">
        <v>4.97</v>
      </c>
      <c r="BN30" s="0" t="n">
        <v>40.47</v>
      </c>
      <c r="BO30" s="0" t="n">
        <v>40.47</v>
      </c>
      <c r="BQ30" s="0" t="s">
        <v>156</v>
      </c>
      <c r="BR30" s="0" t="s">
        <v>157</v>
      </c>
      <c r="BS30" s="1" t="n">
        <v>42685</v>
      </c>
      <c r="BT30" s="2" t="n">
        <v>0.394444444444444</v>
      </c>
      <c r="BU30" s="0" t="s">
        <v>204</v>
      </c>
      <c r="BV30" s="0" t="s">
        <v>83</v>
      </c>
      <c r="BY30" s="0" t="n">
        <v>1200</v>
      </c>
      <c r="CC30" s="0" t="s">
        <v>90</v>
      </c>
      <c r="CD30" s="0" t="n">
        <v>1</v>
      </c>
      <c r="CE30" s="0" t="s">
        <v>96</v>
      </c>
      <c r="CF30" s="1" t="n">
        <v>42689</v>
      </c>
      <c r="CI30" s="0" t="n">
        <v>1</v>
      </c>
      <c r="CJ30" s="0" t="n">
        <v>1</v>
      </c>
      <c r="CK30" s="0" t="n">
        <v>21</v>
      </c>
      <c r="CL30" s="0" t="s">
        <v>85</v>
      </c>
    </row>
    <row collapsed="false" customFormat="false" customHeight="true" hidden="false" ht="12.1" outlineLevel="0" r="31">
      <c r="A31" s="0" t="s">
        <v>71</v>
      </c>
      <c r="B31" s="0" t="s">
        <v>72</v>
      </c>
      <c r="C31" s="0" t="s">
        <v>73</v>
      </c>
      <c r="E31" s="0" t="str">
        <f aca="false">"019910411099"</f>
        <v>019910411099</v>
      </c>
      <c r="F31" s="1" t="n">
        <v>42684</v>
      </c>
      <c r="G31" s="0" t="n">
        <v>201705</v>
      </c>
      <c r="H31" s="0" t="s">
        <v>205</v>
      </c>
      <c r="I31" s="0" t="s">
        <v>206</v>
      </c>
      <c r="J31" s="0" t="s">
        <v>207</v>
      </c>
      <c r="L31" s="0" t="s">
        <v>208</v>
      </c>
      <c r="M31" s="0" t="s">
        <v>209</v>
      </c>
      <c r="N31" s="0" t="s">
        <v>210</v>
      </c>
      <c r="O31" s="0" t="s">
        <v>79</v>
      </c>
      <c r="P31" s="0" t="str">
        <f aca="false">"125185                        "</f>
        <v>125185                        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6.79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v>0</v>
      </c>
      <c r="AX31" s="0" t="n">
        <v>0</v>
      </c>
      <c r="AY31" s="0" t="n">
        <v>0</v>
      </c>
      <c r="AZ31" s="0" t="n">
        <v>0</v>
      </c>
      <c r="BA31" s="0" t="n">
        <v>0</v>
      </c>
      <c r="BB31" s="0" t="n">
        <v>0</v>
      </c>
      <c r="BC31" s="0" t="n">
        <v>0</v>
      </c>
      <c r="BD31" s="0" t="n">
        <v>0</v>
      </c>
      <c r="BE31" s="0" t="n">
        <v>0</v>
      </c>
      <c r="BF31" s="0" t="n">
        <v>0</v>
      </c>
      <c r="BG31" s="0" t="n">
        <v>0</v>
      </c>
      <c r="BH31" s="0" t="n">
        <v>1</v>
      </c>
      <c r="BI31" s="0" t="n">
        <v>1</v>
      </c>
      <c r="BJ31" s="0" t="n">
        <v>0.5</v>
      </c>
      <c r="BK31" s="0" t="n">
        <v>1</v>
      </c>
      <c r="BL31" s="0" t="n">
        <v>68.79</v>
      </c>
      <c r="BM31" s="0" t="n">
        <v>9.63</v>
      </c>
      <c r="BN31" s="0" t="n">
        <v>78.42</v>
      </c>
      <c r="BO31" s="0" t="n">
        <v>78.42</v>
      </c>
      <c r="BQ31" s="0" t="s">
        <v>211</v>
      </c>
      <c r="BR31" s="0" t="s">
        <v>212</v>
      </c>
      <c r="BS31" s="1" t="n">
        <v>42685</v>
      </c>
      <c r="BT31" s="2" t="n">
        <v>0.583333333333333</v>
      </c>
      <c r="BU31" s="0" t="s">
        <v>213</v>
      </c>
      <c r="BV31" s="0" t="s">
        <v>83</v>
      </c>
      <c r="BY31" s="0" t="n">
        <v>2744</v>
      </c>
      <c r="BZ31" s="0" t="s">
        <v>27</v>
      </c>
      <c r="CC31" s="0" t="s">
        <v>209</v>
      </c>
      <c r="CD31" s="0" t="n">
        <v>8165</v>
      </c>
      <c r="CE31" s="0" t="s">
        <v>96</v>
      </c>
      <c r="CF31" s="1" t="n">
        <v>42689</v>
      </c>
      <c r="CI31" s="0" t="n">
        <v>2</v>
      </c>
      <c r="CJ31" s="0" t="n">
        <v>1</v>
      </c>
      <c r="CK31" s="0" t="n">
        <v>33</v>
      </c>
      <c r="CL31" s="0" t="s">
        <v>85</v>
      </c>
    </row>
    <row collapsed="false" customFormat="false" customHeight="true" hidden="false" ht="12.1" outlineLevel="0" r="32">
      <c r="A32" s="0" t="s">
        <v>71</v>
      </c>
      <c r="B32" s="0" t="s">
        <v>72</v>
      </c>
      <c r="C32" s="0" t="s">
        <v>73</v>
      </c>
      <c r="E32" s="0" t="str">
        <f aca="false">"039902647404"</f>
        <v>039902647404</v>
      </c>
      <c r="F32" s="1" t="n">
        <v>42685</v>
      </c>
      <c r="G32" s="0" t="n">
        <v>201705</v>
      </c>
      <c r="H32" s="0" t="s">
        <v>77</v>
      </c>
      <c r="I32" s="0" t="s">
        <v>78</v>
      </c>
      <c r="J32" s="0" t="s">
        <v>88</v>
      </c>
      <c r="L32" s="0" t="s">
        <v>89</v>
      </c>
      <c r="M32" s="0" t="s">
        <v>90</v>
      </c>
      <c r="N32" s="0" t="s">
        <v>136</v>
      </c>
      <c r="O32" s="0" t="s">
        <v>92</v>
      </c>
      <c r="P32" s="0" t="str">
        <f aca="false">"11912270 FM                   "</f>
        <v>11912270 FM                   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3.5</v>
      </c>
      <c r="AN32" s="0" t="n">
        <v>0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0</v>
      </c>
      <c r="AV32" s="0" t="n">
        <v>0</v>
      </c>
      <c r="AW32" s="0" t="n">
        <v>0</v>
      </c>
      <c r="AX32" s="0" t="n">
        <v>0</v>
      </c>
      <c r="AY32" s="0" t="n">
        <v>0</v>
      </c>
      <c r="AZ32" s="0" t="n">
        <v>0</v>
      </c>
      <c r="BA32" s="0" t="n">
        <v>0</v>
      </c>
      <c r="BB32" s="0" t="n">
        <v>0</v>
      </c>
      <c r="BC32" s="0" t="n">
        <v>0</v>
      </c>
      <c r="BD32" s="0" t="n">
        <v>0</v>
      </c>
      <c r="BE32" s="0" t="n">
        <v>0</v>
      </c>
      <c r="BF32" s="0" t="n">
        <v>0</v>
      </c>
      <c r="BG32" s="0" t="n">
        <v>0</v>
      </c>
      <c r="BH32" s="0" t="n">
        <v>1</v>
      </c>
      <c r="BI32" s="0" t="n">
        <v>1</v>
      </c>
      <c r="BJ32" s="0" t="n">
        <v>0.2</v>
      </c>
      <c r="BK32" s="0" t="n">
        <v>1</v>
      </c>
      <c r="BL32" s="0" t="n">
        <v>35.5</v>
      </c>
      <c r="BM32" s="0" t="n">
        <v>4.97</v>
      </c>
      <c r="BN32" s="0" t="n">
        <v>40.47</v>
      </c>
      <c r="BO32" s="0" t="n">
        <v>40.47</v>
      </c>
      <c r="BQ32" s="0" t="s">
        <v>196</v>
      </c>
      <c r="BR32" s="0" t="s">
        <v>124</v>
      </c>
      <c r="BS32" s="1" t="n">
        <v>42688</v>
      </c>
      <c r="BT32" s="2" t="n">
        <v>0.416666666666667</v>
      </c>
      <c r="BU32" s="0" t="s">
        <v>214</v>
      </c>
      <c r="BV32" s="0" t="s">
        <v>83</v>
      </c>
      <c r="BY32" s="0" t="n">
        <v>1200</v>
      </c>
      <c r="BZ32" s="0" t="s">
        <v>27</v>
      </c>
      <c r="CC32" s="0" t="s">
        <v>90</v>
      </c>
      <c r="CD32" s="0" t="n">
        <v>140</v>
      </c>
      <c r="CE32" s="0" t="s">
        <v>96</v>
      </c>
      <c r="CF32" s="1" t="n">
        <v>42689</v>
      </c>
      <c r="CI32" s="0" t="n">
        <v>0</v>
      </c>
      <c r="CJ32" s="0" t="n">
        <v>0</v>
      </c>
      <c r="CK32" s="0" t="n">
        <v>21</v>
      </c>
      <c r="CL32" s="0" t="s">
        <v>85</v>
      </c>
    </row>
    <row collapsed="false" customFormat="false" customHeight="true" hidden="false" ht="12.1" outlineLevel="0" r="33">
      <c r="A33" s="0" t="s">
        <v>71</v>
      </c>
      <c r="B33" s="0" t="s">
        <v>72</v>
      </c>
      <c r="C33" s="0" t="s">
        <v>73</v>
      </c>
      <c r="E33" s="0" t="str">
        <f aca="false">"039902647405"</f>
        <v>039902647405</v>
      </c>
      <c r="F33" s="1" t="n">
        <v>42685</v>
      </c>
      <c r="G33" s="0" t="n">
        <v>201705</v>
      </c>
      <c r="H33" s="0" t="s">
        <v>77</v>
      </c>
      <c r="I33" s="0" t="s">
        <v>78</v>
      </c>
      <c r="J33" s="0" t="s">
        <v>88</v>
      </c>
      <c r="L33" s="0" t="s">
        <v>109</v>
      </c>
      <c r="M33" s="0" t="s">
        <v>110</v>
      </c>
      <c r="N33" s="0" t="s">
        <v>123</v>
      </c>
      <c r="O33" s="0" t="s">
        <v>92</v>
      </c>
      <c r="P33" s="0" t="str">
        <f aca="false">"11912270 FM                   "</f>
        <v>11912270 FM                   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3.5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0</v>
      </c>
      <c r="AW33" s="0" t="n">
        <v>0</v>
      </c>
      <c r="AX33" s="0" t="n">
        <v>0</v>
      </c>
      <c r="AY33" s="0" t="n">
        <v>0</v>
      </c>
      <c r="AZ33" s="0" t="n">
        <v>0</v>
      </c>
      <c r="BA33" s="0" t="n">
        <v>0</v>
      </c>
      <c r="BB33" s="0" t="n">
        <v>0</v>
      </c>
      <c r="BC33" s="0" t="n">
        <v>0</v>
      </c>
      <c r="BD33" s="0" t="n">
        <v>0</v>
      </c>
      <c r="BE33" s="0" t="n">
        <v>0</v>
      </c>
      <c r="BF33" s="0" t="n">
        <v>0</v>
      </c>
      <c r="BG33" s="0" t="n">
        <v>0</v>
      </c>
      <c r="BH33" s="0" t="n">
        <v>1</v>
      </c>
      <c r="BI33" s="0" t="n">
        <v>1</v>
      </c>
      <c r="BJ33" s="0" t="n">
        <v>0.2</v>
      </c>
      <c r="BK33" s="0" t="n">
        <v>1</v>
      </c>
      <c r="BL33" s="0" t="n">
        <v>35.5</v>
      </c>
      <c r="BM33" s="0" t="n">
        <v>4.97</v>
      </c>
      <c r="BN33" s="0" t="n">
        <v>40.47</v>
      </c>
      <c r="BO33" s="0" t="n">
        <v>40.47</v>
      </c>
      <c r="BQ33" s="0" t="s">
        <v>215</v>
      </c>
      <c r="BR33" s="0" t="s">
        <v>124</v>
      </c>
      <c r="BS33" s="1" t="n">
        <v>42688</v>
      </c>
      <c r="BT33" s="2" t="n">
        <v>0.290972222222222</v>
      </c>
      <c r="BU33" s="0" t="s">
        <v>216</v>
      </c>
      <c r="BV33" s="0" t="s">
        <v>83</v>
      </c>
      <c r="BY33" s="0" t="n">
        <v>1200</v>
      </c>
      <c r="BZ33" s="0" t="s">
        <v>27</v>
      </c>
      <c r="CC33" s="0" t="s">
        <v>110</v>
      </c>
      <c r="CD33" s="0" t="n">
        <v>2021</v>
      </c>
      <c r="CE33" s="0" t="s">
        <v>96</v>
      </c>
      <c r="CF33" s="1" t="n">
        <v>42689</v>
      </c>
      <c r="CI33" s="0" t="n">
        <v>1</v>
      </c>
      <c r="CJ33" s="0" t="n">
        <v>1</v>
      </c>
      <c r="CK33" s="0" t="n">
        <v>21</v>
      </c>
      <c r="CL33" s="0" t="s">
        <v>85</v>
      </c>
    </row>
    <row collapsed="false" customFormat="false" customHeight="true" hidden="false" ht="12.95" outlineLevel="0" r="34">
      <c r="A34" s="0" t="s">
        <v>71</v>
      </c>
      <c r="B34" s="0" t="s">
        <v>72</v>
      </c>
      <c r="C34" s="0" t="s">
        <v>73</v>
      </c>
      <c r="E34" s="0" t="str">
        <f aca="false">"009935272462"</f>
        <v>009935272462</v>
      </c>
      <c r="F34" s="1" t="n">
        <v>42685</v>
      </c>
      <c r="G34" s="0" t="n">
        <v>201705</v>
      </c>
      <c r="H34" s="0" t="s">
        <v>171</v>
      </c>
      <c r="I34" s="0" t="s">
        <v>172</v>
      </c>
      <c r="J34" s="0" t="s">
        <v>177</v>
      </c>
      <c r="L34" s="0" t="s">
        <v>178</v>
      </c>
      <c r="M34" s="0" t="s">
        <v>150</v>
      </c>
      <c r="N34" s="0" t="s">
        <v>179</v>
      </c>
      <c r="O34" s="0" t="s">
        <v>180</v>
      </c>
      <c r="P34" s="0" t="str">
        <f aca="false">"...                           "</f>
        <v>...                           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7.39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0</v>
      </c>
      <c r="AS34" s="0" t="n">
        <v>0</v>
      </c>
      <c r="AT34" s="0" t="n">
        <v>0</v>
      </c>
      <c r="AU34" s="0" t="n">
        <v>0</v>
      </c>
      <c r="AV34" s="0" t="n">
        <v>0</v>
      </c>
      <c r="AW34" s="0" t="n">
        <v>0</v>
      </c>
      <c r="AX34" s="0" t="n">
        <v>0</v>
      </c>
      <c r="AY34" s="0" t="n">
        <v>0</v>
      </c>
      <c r="AZ34" s="0" t="n">
        <v>0</v>
      </c>
      <c r="BA34" s="0" t="n">
        <v>0</v>
      </c>
      <c r="BB34" s="0" t="n">
        <v>0</v>
      </c>
      <c r="BC34" s="0" t="n">
        <v>0</v>
      </c>
      <c r="BD34" s="0" t="n">
        <v>0</v>
      </c>
      <c r="BE34" s="0" t="n">
        <v>0</v>
      </c>
      <c r="BF34" s="0" t="n">
        <v>0</v>
      </c>
      <c r="BG34" s="0" t="n">
        <v>0</v>
      </c>
      <c r="BH34" s="0" t="n">
        <v>1</v>
      </c>
      <c r="BI34" s="0" t="n">
        <v>0.5</v>
      </c>
      <c r="BJ34" s="0" t="n">
        <v>0.2</v>
      </c>
      <c r="BK34" s="0" t="n">
        <v>1</v>
      </c>
      <c r="BL34" s="0" t="n">
        <v>79.89</v>
      </c>
      <c r="BM34" s="0" t="n">
        <v>11.18</v>
      </c>
      <c r="BN34" s="0" t="n">
        <v>91.07</v>
      </c>
      <c r="BO34" s="0" t="n">
        <v>91.07</v>
      </c>
      <c r="BQ34" s="0" t="s">
        <v>217</v>
      </c>
      <c r="BR34" s="0" t="s">
        <v>182</v>
      </c>
      <c r="BS34" s="1" t="n">
        <v>42688</v>
      </c>
      <c r="BT34" s="2" t="n">
        <v>0.443055555555556</v>
      </c>
      <c r="BU34" s="0" t="s">
        <v>218</v>
      </c>
      <c r="BV34" s="0" t="s">
        <v>83</v>
      </c>
      <c r="BY34" s="0" t="n">
        <v>1200</v>
      </c>
      <c r="CA34" s="0" t="s">
        <v>184</v>
      </c>
      <c r="CC34" s="0" t="s">
        <v>150</v>
      </c>
      <c r="CD34" s="0" t="n">
        <v>8000</v>
      </c>
      <c r="CE34" s="0" t="s">
        <v>96</v>
      </c>
      <c r="CF34" s="1" t="n">
        <v>42688</v>
      </c>
      <c r="CI34" s="0" t="n">
        <v>0</v>
      </c>
      <c r="CJ34" s="0" t="n">
        <v>0</v>
      </c>
      <c r="CK34" s="0" t="s">
        <v>185</v>
      </c>
      <c r="CL34" s="0" t="s">
        <v>85</v>
      </c>
    </row>
    <row collapsed="false" customFormat="false" customHeight="true" hidden="false" ht="12.95" outlineLevel="0" r="35">
      <c r="A35" s="0" t="s">
        <v>71</v>
      </c>
      <c r="B35" s="0" t="s">
        <v>72</v>
      </c>
      <c r="C35" s="0" t="s">
        <v>73</v>
      </c>
      <c r="E35" s="0" t="str">
        <f aca="false">"069907916001"</f>
        <v>069907916001</v>
      </c>
      <c r="F35" s="1" t="n">
        <v>42685</v>
      </c>
      <c r="G35" s="0" t="n">
        <v>201705</v>
      </c>
      <c r="H35" s="0" t="s">
        <v>89</v>
      </c>
      <c r="I35" s="0" t="s">
        <v>90</v>
      </c>
      <c r="J35" s="0" t="s">
        <v>219</v>
      </c>
      <c r="L35" s="0" t="s">
        <v>171</v>
      </c>
      <c r="M35" s="0" t="s">
        <v>172</v>
      </c>
      <c r="N35" s="0" t="s">
        <v>220</v>
      </c>
      <c r="O35" s="0" t="s">
        <v>180</v>
      </c>
      <c r="P35" s="0" t="str">
        <f aca="false">"NO REF                        "</f>
        <v>NO REF                        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4.93</v>
      </c>
      <c r="AN35" s="0" t="n"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0</v>
      </c>
      <c r="AW35" s="0" t="n">
        <v>0</v>
      </c>
      <c r="AX35" s="0" t="n">
        <v>0</v>
      </c>
      <c r="AY35" s="0" t="n">
        <v>0</v>
      </c>
      <c r="AZ35" s="0" t="n">
        <v>0</v>
      </c>
      <c r="BA35" s="0" t="n">
        <v>0</v>
      </c>
      <c r="BB35" s="0" t="n">
        <v>0</v>
      </c>
      <c r="BC35" s="0" t="n">
        <v>0</v>
      </c>
      <c r="BD35" s="0" t="n">
        <v>0</v>
      </c>
      <c r="BE35" s="0" t="n">
        <v>0</v>
      </c>
      <c r="BF35" s="0" t="n">
        <v>0</v>
      </c>
      <c r="BG35" s="0" t="n">
        <v>0</v>
      </c>
      <c r="BH35" s="0" t="n">
        <v>1</v>
      </c>
      <c r="BI35" s="0" t="n">
        <v>1</v>
      </c>
      <c r="BJ35" s="0" t="n">
        <v>0.2</v>
      </c>
      <c r="BK35" s="0" t="n">
        <v>1</v>
      </c>
      <c r="BL35" s="0" t="n">
        <v>54.93</v>
      </c>
      <c r="BM35" s="0" t="n">
        <v>7.69</v>
      </c>
      <c r="BN35" s="0" t="n">
        <v>62.62</v>
      </c>
      <c r="BO35" s="0" t="n">
        <v>62.62</v>
      </c>
      <c r="BQ35" s="0" t="s">
        <v>221</v>
      </c>
      <c r="BR35" s="0" t="s">
        <v>95</v>
      </c>
      <c r="BS35" s="1" t="n">
        <v>42688</v>
      </c>
      <c r="BT35" s="2" t="n">
        <v>0.386111111111111</v>
      </c>
      <c r="BU35" s="0" t="s">
        <v>222</v>
      </c>
      <c r="BY35" s="0" t="n">
        <v>1200</v>
      </c>
      <c r="CC35" s="0" t="s">
        <v>172</v>
      </c>
      <c r="CD35" s="0" t="n">
        <v>1619</v>
      </c>
      <c r="CE35" s="0" t="s">
        <v>120</v>
      </c>
      <c r="CF35" s="1" t="n">
        <v>42690</v>
      </c>
      <c r="CI35" s="0" t="n">
        <v>0</v>
      </c>
      <c r="CJ35" s="0" t="n">
        <v>0</v>
      </c>
      <c r="CK35" s="0" t="s">
        <v>223</v>
      </c>
      <c r="CL35" s="0" t="s">
        <v>85</v>
      </c>
    </row>
    <row collapsed="false" customFormat="false" customHeight="true" hidden="false" ht="12.1" outlineLevel="0" r="36">
      <c r="A36" s="0" t="s">
        <v>71</v>
      </c>
      <c r="B36" s="0" t="s">
        <v>72</v>
      </c>
      <c r="C36" s="0" t="s">
        <v>73</v>
      </c>
      <c r="E36" s="0" t="str">
        <f aca="false">"019910411100"</f>
        <v>019910411100</v>
      </c>
      <c r="F36" s="1" t="n">
        <v>42684</v>
      </c>
      <c r="G36" s="0" t="n">
        <v>201705</v>
      </c>
      <c r="H36" s="0" t="s">
        <v>205</v>
      </c>
      <c r="I36" s="0" t="s">
        <v>206</v>
      </c>
      <c r="J36" s="0" t="s">
        <v>207</v>
      </c>
      <c r="L36" s="0" t="s">
        <v>224</v>
      </c>
      <c r="M36" s="0" t="s">
        <v>225</v>
      </c>
      <c r="N36" s="0" t="s">
        <v>226</v>
      </c>
      <c r="O36" s="0" t="s">
        <v>180</v>
      </c>
      <c r="P36" s="0" t="str">
        <f aca="false">"125211                        "</f>
        <v>125211                        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8.87</v>
      </c>
      <c r="AN36" s="0" t="n">
        <v>0</v>
      </c>
      <c r="AO36" s="0" t="n">
        <v>0</v>
      </c>
      <c r="AP36" s="0" t="n">
        <v>0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0</v>
      </c>
      <c r="AV36" s="0" t="n">
        <v>0</v>
      </c>
      <c r="AW36" s="0" t="n">
        <v>0</v>
      </c>
      <c r="AX36" s="0" t="n">
        <v>0</v>
      </c>
      <c r="AY36" s="0" t="n">
        <v>0</v>
      </c>
      <c r="AZ36" s="0" t="n">
        <v>0</v>
      </c>
      <c r="BA36" s="0" t="n">
        <v>0</v>
      </c>
      <c r="BB36" s="0" t="n">
        <v>0</v>
      </c>
      <c r="BC36" s="0" t="n">
        <v>0</v>
      </c>
      <c r="BD36" s="0" t="n">
        <v>0</v>
      </c>
      <c r="BE36" s="0" t="n">
        <v>0</v>
      </c>
      <c r="BF36" s="0" t="n">
        <v>0</v>
      </c>
      <c r="BG36" s="0" t="n">
        <v>0</v>
      </c>
      <c r="BH36" s="0" t="n">
        <v>1</v>
      </c>
      <c r="BI36" s="0" t="n">
        <v>8</v>
      </c>
      <c r="BJ36" s="0" t="n">
        <v>10.4</v>
      </c>
      <c r="BK36" s="0" t="n">
        <v>11</v>
      </c>
      <c r="BL36" s="0" t="n">
        <v>94.87</v>
      </c>
      <c r="BM36" s="0" t="n">
        <v>13.28</v>
      </c>
      <c r="BN36" s="0" t="n">
        <v>108.15</v>
      </c>
      <c r="BO36" s="0" t="n">
        <v>108.15</v>
      </c>
      <c r="BQ36" s="0" t="s">
        <v>227</v>
      </c>
      <c r="BR36" s="0" t="s">
        <v>212</v>
      </c>
      <c r="BS36" s="1" t="n">
        <v>42688</v>
      </c>
      <c r="BT36" s="2" t="n">
        <v>0.672222222222222</v>
      </c>
      <c r="BU36" s="0" t="s">
        <v>228</v>
      </c>
      <c r="BV36" s="0" t="s">
        <v>83</v>
      </c>
      <c r="BY36" s="0" t="n">
        <v>52020</v>
      </c>
      <c r="CC36" s="0" t="s">
        <v>225</v>
      </c>
      <c r="CD36" s="0" t="n">
        <v>1020</v>
      </c>
      <c r="CE36" s="0" t="s">
        <v>96</v>
      </c>
      <c r="CF36" s="1" t="n">
        <v>42689</v>
      </c>
      <c r="CI36" s="0" t="n">
        <v>0</v>
      </c>
      <c r="CJ36" s="0" t="n">
        <v>0</v>
      </c>
      <c r="CK36" s="0" t="s">
        <v>229</v>
      </c>
      <c r="CL36" s="0" t="s">
        <v>85</v>
      </c>
    </row>
    <row collapsed="false" customFormat="false" customHeight="true" hidden="false" ht="12.95" outlineLevel="0" r="37">
      <c r="A37" s="0" t="s">
        <v>106</v>
      </c>
      <c r="B37" s="0" t="s">
        <v>72</v>
      </c>
      <c r="C37" s="0" t="s">
        <v>73</v>
      </c>
      <c r="E37" s="0" t="str">
        <f aca="false">"009935382358"</f>
        <v>009935382358</v>
      </c>
      <c r="F37" s="1" t="n">
        <v>42688</v>
      </c>
      <c r="G37" s="0" t="n">
        <v>201705</v>
      </c>
      <c r="H37" s="0" t="s">
        <v>131</v>
      </c>
      <c r="I37" s="0" t="s">
        <v>132</v>
      </c>
      <c r="J37" s="0" t="s">
        <v>133</v>
      </c>
      <c r="L37" s="0" t="s">
        <v>230</v>
      </c>
      <c r="M37" s="0" t="s">
        <v>90</v>
      </c>
      <c r="N37" s="0" t="s">
        <v>231</v>
      </c>
      <c r="O37" s="0" t="s">
        <v>180</v>
      </c>
      <c r="P37" s="0" t="str">
        <f aca="false">"                              "</f>
        <v>                              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6.57</v>
      </c>
      <c r="AN37" s="0" t="n">
        <v>0</v>
      </c>
      <c r="AO37" s="0" t="n">
        <v>0</v>
      </c>
      <c r="AP37" s="0" t="n">
        <v>0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0</v>
      </c>
      <c r="AV37" s="0" t="n">
        <v>0</v>
      </c>
      <c r="AW37" s="0" t="n">
        <v>0</v>
      </c>
      <c r="AX37" s="0" t="n">
        <v>0</v>
      </c>
      <c r="AY37" s="0" t="n">
        <v>0</v>
      </c>
      <c r="AZ37" s="0" t="n">
        <v>0</v>
      </c>
      <c r="BA37" s="0" t="n">
        <v>0</v>
      </c>
      <c r="BB37" s="0" t="n">
        <v>0</v>
      </c>
      <c r="BC37" s="0" t="n">
        <v>0</v>
      </c>
      <c r="BD37" s="0" t="n">
        <v>0</v>
      </c>
      <c r="BE37" s="0" t="n">
        <v>0</v>
      </c>
      <c r="BF37" s="0" t="n">
        <v>0</v>
      </c>
      <c r="BG37" s="0" t="n">
        <v>0</v>
      </c>
      <c r="BH37" s="0" t="n">
        <v>1</v>
      </c>
      <c r="BI37" s="0" t="n">
        <v>1</v>
      </c>
      <c r="BJ37" s="0" t="n">
        <v>0.2</v>
      </c>
      <c r="BK37" s="0" t="n">
        <v>1</v>
      </c>
      <c r="BL37" s="0" t="n">
        <v>71.57</v>
      </c>
      <c r="BM37" s="0" t="n">
        <v>10.02</v>
      </c>
      <c r="BN37" s="0" t="n">
        <v>81.59</v>
      </c>
      <c r="BO37" s="0" t="n">
        <v>81.59</v>
      </c>
      <c r="BQ37" s="0" t="s">
        <v>137</v>
      </c>
      <c r="BR37" s="0" t="s">
        <v>138</v>
      </c>
      <c r="BS37" s="1" t="n">
        <v>42689</v>
      </c>
      <c r="BT37" s="2" t="n">
        <v>0.404861111111111</v>
      </c>
      <c r="BU37" s="0" t="s">
        <v>214</v>
      </c>
      <c r="BY37" s="0" t="n">
        <v>1200</v>
      </c>
      <c r="CC37" s="0" t="s">
        <v>90</v>
      </c>
      <c r="CD37" s="0" t="n">
        <v>46</v>
      </c>
      <c r="CE37" s="0" t="s">
        <v>96</v>
      </c>
      <c r="CF37" s="1" t="n">
        <v>42690</v>
      </c>
      <c r="CI37" s="0" t="n">
        <v>0</v>
      </c>
      <c r="CJ37" s="0" t="n">
        <v>0</v>
      </c>
      <c r="CK37" s="0" t="s">
        <v>232</v>
      </c>
      <c r="CL37" s="0" t="s">
        <v>85</v>
      </c>
    </row>
    <row collapsed="false" customFormat="false" customHeight="true" hidden="false" ht="12.95" outlineLevel="0" r="38">
      <c r="A38" s="0" t="s">
        <v>106</v>
      </c>
      <c r="B38" s="0" t="s">
        <v>72</v>
      </c>
      <c r="C38" s="0" t="s">
        <v>73</v>
      </c>
      <c r="E38" s="0" t="str">
        <f aca="false">"069907160897"</f>
        <v>069907160897</v>
      </c>
      <c r="F38" s="1" t="n">
        <v>42688</v>
      </c>
      <c r="G38" s="0" t="n">
        <v>201705</v>
      </c>
      <c r="H38" s="0" t="s">
        <v>86</v>
      </c>
      <c r="I38" s="0" t="s">
        <v>87</v>
      </c>
      <c r="J38" s="0" t="s">
        <v>233</v>
      </c>
      <c r="L38" s="0" t="s">
        <v>230</v>
      </c>
      <c r="M38" s="0" t="s">
        <v>90</v>
      </c>
      <c r="N38" s="0" t="s">
        <v>91</v>
      </c>
      <c r="O38" s="0" t="s">
        <v>180</v>
      </c>
      <c r="P38" s="0" t="str">
        <f aca="false">"                              "</f>
        <v>                              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6.57</v>
      </c>
      <c r="AN38" s="0" t="n">
        <v>0</v>
      </c>
      <c r="AO38" s="0" t="n">
        <v>0</v>
      </c>
      <c r="AP38" s="0" t="n">
        <v>0</v>
      </c>
      <c r="AQ38" s="0" t="n">
        <v>0</v>
      </c>
      <c r="AR38" s="0" t="n">
        <v>0</v>
      </c>
      <c r="AS38" s="0" t="n">
        <v>0</v>
      </c>
      <c r="AT38" s="0" t="n">
        <v>0</v>
      </c>
      <c r="AU38" s="0" t="n">
        <v>0</v>
      </c>
      <c r="AV38" s="0" t="n">
        <v>0</v>
      </c>
      <c r="AW38" s="0" t="n">
        <v>0</v>
      </c>
      <c r="AX38" s="0" t="n">
        <v>0</v>
      </c>
      <c r="AY38" s="0" t="n">
        <v>0</v>
      </c>
      <c r="AZ38" s="0" t="n">
        <v>0</v>
      </c>
      <c r="BA38" s="0" t="n">
        <v>0</v>
      </c>
      <c r="BB38" s="0" t="n">
        <v>0</v>
      </c>
      <c r="BC38" s="0" t="n">
        <v>0</v>
      </c>
      <c r="BD38" s="0" t="n">
        <v>0</v>
      </c>
      <c r="BE38" s="0" t="n">
        <v>0</v>
      </c>
      <c r="BF38" s="0" t="n">
        <v>0</v>
      </c>
      <c r="BG38" s="0" t="n">
        <v>0</v>
      </c>
      <c r="BH38" s="0" t="n">
        <v>1</v>
      </c>
      <c r="BI38" s="0" t="n">
        <v>1</v>
      </c>
      <c r="BJ38" s="0" t="n">
        <v>0.2</v>
      </c>
      <c r="BK38" s="0" t="n">
        <v>1</v>
      </c>
      <c r="BL38" s="0" t="n">
        <v>71.57</v>
      </c>
      <c r="BM38" s="0" t="n">
        <v>10.02</v>
      </c>
      <c r="BN38" s="0" t="n">
        <v>81.59</v>
      </c>
      <c r="BO38" s="0" t="n">
        <v>81.59</v>
      </c>
      <c r="BQ38" s="0" t="s">
        <v>234</v>
      </c>
      <c r="BR38" s="0" t="s">
        <v>94</v>
      </c>
      <c r="BS38" s="1" t="n">
        <v>42689</v>
      </c>
      <c r="BT38" s="2" t="n">
        <v>0.434027777777778</v>
      </c>
      <c r="BU38" s="0" t="s">
        <v>235</v>
      </c>
      <c r="BY38" s="0" t="n">
        <v>1200</v>
      </c>
      <c r="CC38" s="0" t="s">
        <v>90</v>
      </c>
      <c r="CD38" s="0" t="n">
        <v>1</v>
      </c>
      <c r="CE38" s="0" t="s">
        <v>96</v>
      </c>
      <c r="CF38" s="1" t="n">
        <v>42691</v>
      </c>
      <c r="CI38" s="0" t="n">
        <v>0</v>
      </c>
      <c r="CJ38" s="0" t="n">
        <v>0</v>
      </c>
      <c r="CK38" s="0" t="s">
        <v>232</v>
      </c>
      <c r="CL38" s="0" t="s">
        <v>85</v>
      </c>
    </row>
    <row collapsed="false" customFormat="false" customHeight="true" hidden="false" ht="12.95" outlineLevel="0" r="39">
      <c r="A39" s="0" t="s">
        <v>71</v>
      </c>
      <c r="B39" s="0" t="s">
        <v>72</v>
      </c>
      <c r="C39" s="0" t="s">
        <v>73</v>
      </c>
      <c r="E39" s="0" t="str">
        <f aca="false">"009935841857"</f>
        <v>009935841857</v>
      </c>
      <c r="F39" s="1" t="n">
        <v>42688</v>
      </c>
      <c r="G39" s="0" t="n">
        <v>201705</v>
      </c>
      <c r="H39" s="0" t="s">
        <v>109</v>
      </c>
      <c r="I39" s="0" t="s">
        <v>110</v>
      </c>
      <c r="J39" s="0" t="s">
        <v>236</v>
      </c>
      <c r="L39" s="0" t="s">
        <v>178</v>
      </c>
      <c r="M39" s="0" t="s">
        <v>150</v>
      </c>
      <c r="N39" s="0" t="s">
        <v>237</v>
      </c>
      <c r="O39" s="0" t="s">
        <v>180</v>
      </c>
      <c r="P39" s="0" t="str">
        <f aca="false">"...                           "</f>
        <v>...                           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0</v>
      </c>
      <c r="AC39" s="0" t="n">
        <v>0</v>
      </c>
      <c r="AD39" s="0" t="n">
        <v>0</v>
      </c>
      <c r="AE39" s="0" t="n">
        <v>0</v>
      </c>
      <c r="AF39" s="0" t="n">
        <v>0</v>
      </c>
      <c r="AG39" s="0" t="n">
        <v>0</v>
      </c>
      <c r="AH39" s="0" t="n">
        <v>0</v>
      </c>
      <c r="AI39" s="0" t="n">
        <v>0</v>
      </c>
      <c r="AJ39" s="0" t="n">
        <v>0</v>
      </c>
      <c r="AK39" s="0" t="n">
        <v>0</v>
      </c>
      <c r="AL39" s="0" t="n">
        <v>0</v>
      </c>
      <c r="AM39" s="0" t="n">
        <v>8.62</v>
      </c>
      <c r="AN39" s="0" t="n">
        <v>0</v>
      </c>
      <c r="AO39" s="0" t="n">
        <v>0</v>
      </c>
      <c r="AP39" s="0" t="n">
        <v>0</v>
      </c>
      <c r="AQ39" s="0" t="n">
        <v>0</v>
      </c>
      <c r="AR39" s="0" t="n">
        <v>0</v>
      </c>
      <c r="AS39" s="0" t="n">
        <v>0</v>
      </c>
      <c r="AT39" s="0" t="n">
        <v>0</v>
      </c>
      <c r="AU39" s="0" t="n">
        <v>0</v>
      </c>
      <c r="AV39" s="0" t="n">
        <v>0</v>
      </c>
      <c r="AW39" s="0" t="n">
        <v>0</v>
      </c>
      <c r="AX39" s="0" t="n">
        <v>0</v>
      </c>
      <c r="AY39" s="0" t="n">
        <v>0</v>
      </c>
      <c r="AZ39" s="0" t="n">
        <v>0</v>
      </c>
      <c r="BA39" s="0" t="n">
        <v>0</v>
      </c>
      <c r="BB39" s="0" t="n">
        <v>0</v>
      </c>
      <c r="BC39" s="0" t="n">
        <v>0</v>
      </c>
      <c r="BD39" s="0" t="n">
        <v>0</v>
      </c>
      <c r="BE39" s="0" t="n">
        <v>0</v>
      </c>
      <c r="BF39" s="0" t="n">
        <v>0</v>
      </c>
      <c r="BG39" s="0" t="n">
        <v>0</v>
      </c>
      <c r="BH39" s="0" t="n">
        <v>1</v>
      </c>
      <c r="BI39" s="0" t="n">
        <v>5.9</v>
      </c>
      <c r="BJ39" s="0" t="n">
        <v>18.2</v>
      </c>
      <c r="BK39" s="0" t="n">
        <v>19</v>
      </c>
      <c r="BL39" s="0" t="n">
        <v>92.32</v>
      </c>
      <c r="BM39" s="0" t="n">
        <v>12.92</v>
      </c>
      <c r="BN39" s="0" t="n">
        <v>105.24</v>
      </c>
      <c r="BO39" s="0" t="n">
        <v>105.24</v>
      </c>
      <c r="BQ39" s="0" t="s">
        <v>238</v>
      </c>
      <c r="BR39" s="0" t="s">
        <v>239</v>
      </c>
      <c r="BS39" s="1" t="n">
        <v>42690</v>
      </c>
      <c r="BT39" s="2" t="n">
        <v>0.5625</v>
      </c>
      <c r="BU39" s="0" t="s">
        <v>240</v>
      </c>
      <c r="BV39" s="0" t="s">
        <v>83</v>
      </c>
      <c r="BY39" s="0" t="n">
        <v>90943.4</v>
      </c>
      <c r="CC39" s="0" t="s">
        <v>150</v>
      </c>
      <c r="CD39" s="0" t="n">
        <v>8000</v>
      </c>
      <c r="CE39" s="0" t="s">
        <v>96</v>
      </c>
      <c r="CF39" s="1" t="n">
        <v>42691</v>
      </c>
      <c r="CI39" s="0" t="n">
        <v>0</v>
      </c>
      <c r="CJ39" s="0" t="n">
        <v>0</v>
      </c>
      <c r="CK39" s="0" t="s">
        <v>185</v>
      </c>
      <c r="CL39" s="0" t="s">
        <v>85</v>
      </c>
    </row>
    <row collapsed="false" customFormat="false" customHeight="true" hidden="false" ht="12.1" outlineLevel="0" r="40">
      <c r="A40" s="0" t="s">
        <v>106</v>
      </c>
      <c r="B40" s="0" t="s">
        <v>72</v>
      </c>
      <c r="C40" s="0" t="s">
        <v>73</v>
      </c>
      <c r="E40" s="0" t="str">
        <f aca="false">"089900941031"</f>
        <v>089900941031</v>
      </c>
      <c r="F40" s="1" t="n">
        <v>42688</v>
      </c>
      <c r="G40" s="0" t="n">
        <v>201705</v>
      </c>
      <c r="H40" s="0" t="s">
        <v>241</v>
      </c>
      <c r="I40" s="0" t="s">
        <v>242</v>
      </c>
      <c r="J40" s="0" t="s">
        <v>133</v>
      </c>
      <c r="L40" s="0" t="s">
        <v>131</v>
      </c>
      <c r="M40" s="0" t="s">
        <v>132</v>
      </c>
      <c r="N40" s="0" t="s">
        <v>123</v>
      </c>
      <c r="O40" s="0" t="s">
        <v>92</v>
      </c>
      <c r="P40" s="0" t="str">
        <f aca="false">"                              "</f>
        <v>                              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0</v>
      </c>
      <c r="AG40" s="0" t="n">
        <v>0</v>
      </c>
      <c r="AH40" s="0" t="n">
        <v>0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3.5</v>
      </c>
      <c r="AN40" s="0" t="n">
        <v>0</v>
      </c>
      <c r="AO40" s="0" t="n">
        <v>0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0</v>
      </c>
      <c r="AV40" s="0" t="n">
        <v>0</v>
      </c>
      <c r="AW40" s="0" t="n">
        <v>0</v>
      </c>
      <c r="AX40" s="0" t="n">
        <v>0</v>
      </c>
      <c r="AY40" s="0" t="n">
        <v>0</v>
      </c>
      <c r="AZ40" s="0" t="n">
        <v>0</v>
      </c>
      <c r="BA40" s="0" t="n">
        <v>0</v>
      </c>
      <c r="BB40" s="0" t="n">
        <v>0</v>
      </c>
      <c r="BC40" s="0" t="n">
        <v>0</v>
      </c>
      <c r="BD40" s="0" t="n">
        <v>0</v>
      </c>
      <c r="BE40" s="0" t="n">
        <v>0</v>
      </c>
      <c r="BF40" s="0" t="n">
        <v>0</v>
      </c>
      <c r="BG40" s="0" t="n">
        <v>0</v>
      </c>
      <c r="BH40" s="0" t="n">
        <v>1</v>
      </c>
      <c r="BI40" s="0" t="n">
        <v>1</v>
      </c>
      <c r="BJ40" s="0" t="n">
        <v>0.2</v>
      </c>
      <c r="BK40" s="0" t="n">
        <v>1</v>
      </c>
      <c r="BL40" s="0" t="n">
        <v>35.5</v>
      </c>
      <c r="BM40" s="0" t="n">
        <v>4.97</v>
      </c>
      <c r="BN40" s="0" t="n">
        <v>40.47</v>
      </c>
      <c r="BO40" s="0" t="n">
        <v>40.47</v>
      </c>
      <c r="BQ40" s="0" t="s">
        <v>243</v>
      </c>
      <c r="BS40" s="1" t="n">
        <v>42688</v>
      </c>
      <c r="BT40" s="2" t="n">
        <v>0.423611111111111</v>
      </c>
      <c r="BU40" s="0" t="s">
        <v>104</v>
      </c>
      <c r="BV40" s="0" t="s">
        <v>83</v>
      </c>
      <c r="BY40" s="0" t="n">
        <v>1200</v>
      </c>
      <c r="BZ40" s="0" t="s">
        <v>27</v>
      </c>
      <c r="CC40" s="0" t="s">
        <v>132</v>
      </c>
      <c r="CD40" s="0" t="n">
        <v>9300</v>
      </c>
      <c r="CE40" s="0" t="s">
        <v>96</v>
      </c>
      <c r="CF40" s="1" t="n">
        <v>42689</v>
      </c>
      <c r="CI40" s="0" t="n">
        <v>1</v>
      </c>
      <c r="CJ40" s="0" t="n">
        <v>0</v>
      </c>
      <c r="CK40" s="0" t="n">
        <v>21</v>
      </c>
      <c r="CL40" s="0" t="s">
        <v>85</v>
      </c>
    </row>
    <row collapsed="false" customFormat="false" customHeight="true" hidden="false" ht="12.1" outlineLevel="0" r="41">
      <c r="A41" s="0" t="s">
        <v>106</v>
      </c>
      <c r="B41" s="0" t="s">
        <v>72</v>
      </c>
      <c r="C41" s="0" t="s">
        <v>73</v>
      </c>
      <c r="E41" s="0" t="str">
        <f aca="false">"029907356550"</f>
        <v>029907356550</v>
      </c>
      <c r="F41" s="1" t="n">
        <v>42689</v>
      </c>
      <c r="G41" s="0" t="n">
        <v>201705</v>
      </c>
      <c r="H41" s="0" t="s">
        <v>107</v>
      </c>
      <c r="I41" s="0" t="s">
        <v>108</v>
      </c>
      <c r="J41" s="0" t="s">
        <v>88</v>
      </c>
      <c r="L41" s="0" t="s">
        <v>149</v>
      </c>
      <c r="M41" s="0" t="s">
        <v>150</v>
      </c>
      <c r="N41" s="0" t="s">
        <v>179</v>
      </c>
      <c r="O41" s="0" t="s">
        <v>92</v>
      </c>
      <c r="P41" s="0" t="str">
        <f aca="false">"1194 2270 FM                  "</f>
        <v>1194 2270 FM                  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v>0</v>
      </c>
      <c r="AC41" s="0" t="n">
        <v>0</v>
      </c>
      <c r="AD41" s="0" t="n">
        <v>0</v>
      </c>
      <c r="AE41" s="0" t="n">
        <v>0</v>
      </c>
      <c r="AF41" s="0" t="n">
        <v>0</v>
      </c>
      <c r="AG41" s="0" t="n">
        <v>0</v>
      </c>
      <c r="AH41" s="0" t="n">
        <v>0</v>
      </c>
      <c r="AI41" s="0" t="n">
        <v>0</v>
      </c>
      <c r="AJ41" s="0" t="n">
        <v>0</v>
      </c>
      <c r="AK41" s="0" t="n">
        <v>0</v>
      </c>
      <c r="AL41" s="0" t="n">
        <v>0</v>
      </c>
      <c r="AM41" s="0" t="n">
        <v>3.5</v>
      </c>
      <c r="AN41" s="0" t="n">
        <v>0</v>
      </c>
      <c r="AO41" s="0" t="n">
        <v>0</v>
      </c>
      <c r="AP41" s="0" t="n">
        <v>0</v>
      </c>
      <c r="AQ41" s="0" t="n">
        <v>0</v>
      </c>
      <c r="AR41" s="0" t="n">
        <v>0</v>
      </c>
      <c r="AS41" s="0" t="n">
        <v>0</v>
      </c>
      <c r="AT41" s="0" t="n">
        <v>0</v>
      </c>
      <c r="AU41" s="0" t="n">
        <v>0</v>
      </c>
      <c r="AV41" s="0" t="n">
        <v>0</v>
      </c>
      <c r="AW41" s="0" t="n">
        <v>0</v>
      </c>
      <c r="AX41" s="0" t="n">
        <v>0</v>
      </c>
      <c r="AY41" s="0" t="n">
        <v>0</v>
      </c>
      <c r="AZ41" s="0" t="n">
        <v>0</v>
      </c>
      <c r="BA41" s="0" t="n">
        <v>0</v>
      </c>
      <c r="BB41" s="0" t="n">
        <v>0</v>
      </c>
      <c r="BC41" s="0" t="n">
        <v>0</v>
      </c>
      <c r="BD41" s="0" t="n">
        <v>0</v>
      </c>
      <c r="BE41" s="0" t="n">
        <v>0</v>
      </c>
      <c r="BF41" s="0" t="n">
        <v>0</v>
      </c>
      <c r="BG41" s="0" t="n">
        <v>0</v>
      </c>
      <c r="BH41" s="0" t="n">
        <v>1</v>
      </c>
      <c r="BI41" s="0" t="n">
        <v>1</v>
      </c>
      <c r="BJ41" s="0" t="n">
        <v>0.2</v>
      </c>
      <c r="BK41" s="0" t="n">
        <v>1</v>
      </c>
      <c r="BL41" s="0" t="n">
        <v>35.5</v>
      </c>
      <c r="BM41" s="0" t="n">
        <v>4.97</v>
      </c>
      <c r="BN41" s="0" t="n">
        <v>40.47</v>
      </c>
      <c r="BO41" s="0" t="n">
        <v>40.47</v>
      </c>
      <c r="BQ41" s="0" t="s">
        <v>244</v>
      </c>
      <c r="BR41" s="0" t="s">
        <v>191</v>
      </c>
      <c r="BS41" s="1" t="n">
        <v>42690</v>
      </c>
      <c r="BT41" s="2" t="n">
        <v>0.402083333333333</v>
      </c>
      <c r="BU41" s="0" t="s">
        <v>245</v>
      </c>
      <c r="BV41" s="0" t="s">
        <v>83</v>
      </c>
      <c r="BY41" s="0" t="n">
        <v>1200</v>
      </c>
      <c r="BZ41" s="0" t="s">
        <v>27</v>
      </c>
      <c r="CC41" s="0" t="s">
        <v>150</v>
      </c>
      <c r="CD41" s="0" t="n">
        <v>8000</v>
      </c>
      <c r="CE41" s="0" t="s">
        <v>96</v>
      </c>
      <c r="CF41" s="1" t="n">
        <v>42691</v>
      </c>
      <c r="CI41" s="0" t="n">
        <v>1</v>
      </c>
      <c r="CJ41" s="0" t="n">
        <v>1</v>
      </c>
      <c r="CK41" s="0" t="n">
        <v>21</v>
      </c>
      <c r="CL41" s="0" t="s">
        <v>85</v>
      </c>
    </row>
    <row collapsed="false" customFormat="false" customHeight="true" hidden="false" ht="12.95" outlineLevel="0" r="42">
      <c r="A42" s="0" t="s">
        <v>106</v>
      </c>
      <c r="B42" s="0" t="s">
        <v>72</v>
      </c>
      <c r="C42" s="0" t="s">
        <v>73</v>
      </c>
      <c r="E42" s="0" t="str">
        <f aca="false">"049901226157"</f>
        <v>049901226157</v>
      </c>
      <c r="F42" s="1" t="n">
        <v>42689</v>
      </c>
      <c r="G42" s="0" t="n">
        <v>201705</v>
      </c>
      <c r="H42" s="0" t="s">
        <v>74</v>
      </c>
      <c r="I42" s="0" t="s">
        <v>75</v>
      </c>
      <c r="J42" s="0" t="s">
        <v>246</v>
      </c>
      <c r="L42" s="0" t="s">
        <v>77</v>
      </c>
      <c r="M42" s="0" t="s">
        <v>78</v>
      </c>
      <c r="N42" s="0" t="s">
        <v>246</v>
      </c>
      <c r="O42" s="0" t="s">
        <v>79</v>
      </c>
      <c r="P42" s="0" t="str">
        <f aca="false">"                              "</f>
        <v>                              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v>0</v>
      </c>
      <c r="AC42" s="0" t="n">
        <v>0</v>
      </c>
      <c r="AD42" s="0" t="n">
        <v>0</v>
      </c>
      <c r="AE42" s="0" t="n">
        <v>0</v>
      </c>
      <c r="AF42" s="0" t="n">
        <v>0</v>
      </c>
      <c r="AG42" s="0" t="n">
        <v>0</v>
      </c>
      <c r="AH42" s="0" t="n">
        <v>0</v>
      </c>
      <c r="AI42" s="0" t="n">
        <v>0</v>
      </c>
      <c r="AJ42" s="0" t="n">
        <v>0</v>
      </c>
      <c r="AK42" s="0" t="n">
        <v>0</v>
      </c>
      <c r="AL42" s="0" t="n">
        <v>0</v>
      </c>
      <c r="AM42" s="0" t="n">
        <v>6.57</v>
      </c>
      <c r="AN42" s="0" t="n">
        <v>0</v>
      </c>
      <c r="AO42" s="0" t="n">
        <v>0</v>
      </c>
      <c r="AP42" s="0" t="n">
        <v>0</v>
      </c>
      <c r="AQ42" s="0" t="n">
        <v>0</v>
      </c>
      <c r="AR42" s="0" t="n">
        <v>0</v>
      </c>
      <c r="AS42" s="0" t="n">
        <v>0</v>
      </c>
      <c r="AT42" s="0" t="n">
        <v>0</v>
      </c>
      <c r="AU42" s="0" t="n">
        <v>0</v>
      </c>
      <c r="AV42" s="0" t="n">
        <v>0</v>
      </c>
      <c r="AW42" s="0" t="n">
        <v>0</v>
      </c>
      <c r="AX42" s="0" t="n">
        <v>0</v>
      </c>
      <c r="AY42" s="0" t="n">
        <v>0</v>
      </c>
      <c r="AZ42" s="0" t="n">
        <v>0</v>
      </c>
      <c r="BA42" s="0" t="n">
        <v>0</v>
      </c>
      <c r="BB42" s="0" t="n">
        <v>0</v>
      </c>
      <c r="BC42" s="0" t="n">
        <v>0</v>
      </c>
      <c r="BD42" s="0" t="n">
        <v>0</v>
      </c>
      <c r="BE42" s="0" t="n">
        <v>0</v>
      </c>
      <c r="BF42" s="0" t="n">
        <v>0</v>
      </c>
      <c r="BG42" s="0" t="n">
        <v>0</v>
      </c>
      <c r="BH42" s="0" t="n">
        <v>1</v>
      </c>
      <c r="BI42" s="0" t="n">
        <v>1</v>
      </c>
      <c r="BJ42" s="0" t="n">
        <v>0.2</v>
      </c>
      <c r="BK42" s="0" t="n">
        <v>1</v>
      </c>
      <c r="BL42" s="0" t="n">
        <v>66.57</v>
      </c>
      <c r="BM42" s="0" t="n">
        <v>9.32</v>
      </c>
      <c r="BN42" s="0" t="n">
        <v>75.89</v>
      </c>
      <c r="BO42" s="0" t="n">
        <v>75.89</v>
      </c>
      <c r="BQ42" s="0" t="s">
        <v>246</v>
      </c>
      <c r="BS42" s="1" t="n">
        <v>42690</v>
      </c>
      <c r="BT42" s="2" t="n">
        <v>0.428472222222222</v>
      </c>
      <c r="BU42" s="0" t="s">
        <v>247</v>
      </c>
      <c r="BV42" s="0" t="s">
        <v>83</v>
      </c>
      <c r="BY42" s="0" t="n">
        <v>1200</v>
      </c>
      <c r="BZ42" s="0" t="s">
        <v>27</v>
      </c>
      <c r="CA42" s="0" t="s">
        <v>248</v>
      </c>
      <c r="CC42" s="0" t="s">
        <v>78</v>
      </c>
      <c r="CD42" s="0" t="n">
        <v>6000</v>
      </c>
      <c r="CE42" s="0" t="s">
        <v>96</v>
      </c>
      <c r="CF42" s="1" t="n">
        <v>42692</v>
      </c>
      <c r="CI42" s="0" t="n">
        <v>1</v>
      </c>
      <c r="CJ42" s="0" t="n">
        <v>1</v>
      </c>
      <c r="CK42" s="0" t="n">
        <v>31</v>
      </c>
      <c r="CL42" s="0" t="s">
        <v>85</v>
      </c>
    </row>
    <row collapsed="false" customFormat="false" customHeight="true" hidden="false" ht="12.1" outlineLevel="0" r="43">
      <c r="A43" s="0" t="s">
        <v>106</v>
      </c>
      <c r="B43" s="0" t="s">
        <v>72</v>
      </c>
      <c r="C43" s="0" t="s">
        <v>73</v>
      </c>
      <c r="E43" s="0" t="str">
        <f aca="false">"009935382343"</f>
        <v>009935382343</v>
      </c>
      <c r="F43" s="1" t="n">
        <v>42689</v>
      </c>
      <c r="G43" s="0" t="n">
        <v>201705</v>
      </c>
      <c r="H43" s="0" t="s">
        <v>131</v>
      </c>
      <c r="I43" s="0" t="s">
        <v>132</v>
      </c>
      <c r="J43" s="0" t="s">
        <v>133</v>
      </c>
      <c r="L43" s="0" t="s">
        <v>109</v>
      </c>
      <c r="M43" s="0" t="s">
        <v>110</v>
      </c>
      <c r="N43" s="0" t="s">
        <v>88</v>
      </c>
      <c r="O43" s="0" t="s">
        <v>180</v>
      </c>
      <c r="P43" s="0" t="str">
        <f aca="false">"                              "</f>
        <v>                              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0</v>
      </c>
      <c r="AF43" s="0" t="n">
        <v>0</v>
      </c>
      <c r="AG43" s="0" t="n">
        <v>0</v>
      </c>
      <c r="AH43" s="0" t="n">
        <v>0</v>
      </c>
      <c r="AI43" s="0" t="n">
        <v>0</v>
      </c>
      <c r="AJ43" s="0" t="n">
        <v>0</v>
      </c>
      <c r="AK43" s="0" t="n">
        <v>0</v>
      </c>
      <c r="AL43" s="0" t="n">
        <v>0</v>
      </c>
      <c r="AM43" s="0" t="n">
        <v>6.57</v>
      </c>
      <c r="AN43" s="0" t="n">
        <v>0</v>
      </c>
      <c r="AO43" s="0" t="n">
        <v>0</v>
      </c>
      <c r="AP43" s="0" t="n">
        <v>0</v>
      </c>
      <c r="AQ43" s="0" t="n">
        <v>0</v>
      </c>
      <c r="AR43" s="0" t="n">
        <v>0</v>
      </c>
      <c r="AS43" s="0" t="n">
        <v>0</v>
      </c>
      <c r="AT43" s="0" t="n">
        <v>0</v>
      </c>
      <c r="AU43" s="0" t="n">
        <v>0</v>
      </c>
      <c r="AV43" s="0" t="n">
        <v>0</v>
      </c>
      <c r="AW43" s="0" t="n">
        <v>0</v>
      </c>
      <c r="AX43" s="0" t="n">
        <v>0</v>
      </c>
      <c r="AY43" s="0" t="n">
        <v>0</v>
      </c>
      <c r="AZ43" s="0" t="n">
        <v>0</v>
      </c>
      <c r="BA43" s="0" t="n">
        <v>0</v>
      </c>
      <c r="BB43" s="0" t="n">
        <v>0</v>
      </c>
      <c r="BC43" s="0" t="n">
        <v>0</v>
      </c>
      <c r="BD43" s="0" t="n">
        <v>0</v>
      </c>
      <c r="BE43" s="0" t="n">
        <v>0</v>
      </c>
      <c r="BF43" s="0" t="n">
        <v>0</v>
      </c>
      <c r="BG43" s="0" t="n">
        <v>0</v>
      </c>
      <c r="BH43" s="0" t="n">
        <v>1</v>
      </c>
      <c r="BI43" s="0" t="n">
        <v>1</v>
      </c>
      <c r="BJ43" s="0" t="n">
        <v>0.2</v>
      </c>
      <c r="BK43" s="0" t="n">
        <v>1</v>
      </c>
      <c r="BL43" s="0" t="n">
        <v>71.57</v>
      </c>
      <c r="BM43" s="0" t="n">
        <v>10.02</v>
      </c>
      <c r="BN43" s="0" t="n">
        <v>81.59</v>
      </c>
      <c r="BO43" s="0" t="n">
        <v>81.59</v>
      </c>
      <c r="BQ43" s="0" t="s">
        <v>249</v>
      </c>
      <c r="BS43" s="1" t="n">
        <v>42690</v>
      </c>
      <c r="BT43" s="2" t="n">
        <v>0.480555555555556</v>
      </c>
      <c r="BU43" s="0" t="s">
        <v>250</v>
      </c>
      <c r="BV43" s="0" t="s">
        <v>83</v>
      </c>
      <c r="BY43" s="0" t="n">
        <v>1200</v>
      </c>
      <c r="CC43" s="0" t="s">
        <v>110</v>
      </c>
      <c r="CD43" s="0" t="n">
        <v>2000</v>
      </c>
      <c r="CE43" s="0" t="s">
        <v>96</v>
      </c>
      <c r="CF43" s="1" t="n">
        <v>42691</v>
      </c>
      <c r="CI43" s="0" t="n">
        <v>0</v>
      </c>
      <c r="CJ43" s="0" t="n">
        <v>0</v>
      </c>
      <c r="CK43" s="0" t="s">
        <v>232</v>
      </c>
      <c r="CL43" s="0" t="s">
        <v>85</v>
      </c>
    </row>
    <row collapsed="false" customFormat="false" customHeight="true" hidden="false" ht="12.1" outlineLevel="0" r="44">
      <c r="A44" s="0" t="s">
        <v>71</v>
      </c>
      <c r="B44" s="0" t="s">
        <v>72</v>
      </c>
      <c r="C44" s="0" t="s">
        <v>73</v>
      </c>
      <c r="E44" s="0" t="str">
        <f aca="false">"019910411098"</f>
        <v>019910411098</v>
      </c>
      <c r="F44" s="1" t="n">
        <v>42688</v>
      </c>
      <c r="G44" s="0" t="n">
        <v>201705</v>
      </c>
      <c r="H44" s="0" t="s">
        <v>205</v>
      </c>
      <c r="I44" s="0" t="s">
        <v>206</v>
      </c>
      <c r="J44" s="0" t="s">
        <v>207</v>
      </c>
      <c r="L44" s="0" t="s">
        <v>251</v>
      </c>
      <c r="M44" s="0" t="s">
        <v>252</v>
      </c>
      <c r="N44" s="0" t="s">
        <v>210</v>
      </c>
      <c r="O44" s="0" t="s">
        <v>180</v>
      </c>
      <c r="P44" s="0" t="str">
        <f aca="false">"125353                        "</f>
        <v>125353                        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0</v>
      </c>
      <c r="AM44" s="0" t="n">
        <v>7.39</v>
      </c>
      <c r="AN44" s="0" t="n">
        <v>0</v>
      </c>
      <c r="AO44" s="0" t="n">
        <v>0</v>
      </c>
      <c r="AP44" s="0" t="n">
        <v>0</v>
      </c>
      <c r="AQ44" s="0" t="n">
        <v>0</v>
      </c>
      <c r="AR44" s="0" t="n">
        <v>0</v>
      </c>
      <c r="AS44" s="0" t="n">
        <v>0</v>
      </c>
      <c r="AT44" s="0" t="n">
        <v>0</v>
      </c>
      <c r="AU44" s="0" t="n">
        <v>0</v>
      </c>
      <c r="AV44" s="0" t="n">
        <v>0</v>
      </c>
      <c r="AW44" s="0" t="n">
        <v>0</v>
      </c>
      <c r="AX44" s="0" t="n">
        <v>0</v>
      </c>
      <c r="AY44" s="0" t="n">
        <v>0</v>
      </c>
      <c r="AZ44" s="0" t="n">
        <v>0</v>
      </c>
      <c r="BA44" s="0" t="n">
        <v>0</v>
      </c>
      <c r="BB44" s="0" t="n">
        <v>0</v>
      </c>
      <c r="BC44" s="0" t="n">
        <v>0</v>
      </c>
      <c r="BD44" s="0" t="n">
        <v>0</v>
      </c>
      <c r="BE44" s="0" t="n">
        <v>0</v>
      </c>
      <c r="BF44" s="0" t="n">
        <v>0</v>
      </c>
      <c r="BG44" s="0" t="n">
        <v>0</v>
      </c>
      <c r="BH44" s="0" t="n">
        <v>1</v>
      </c>
      <c r="BI44" s="0" t="n">
        <v>5.1</v>
      </c>
      <c r="BJ44" s="0" t="n">
        <v>8</v>
      </c>
      <c r="BK44" s="0" t="n">
        <v>8</v>
      </c>
      <c r="BL44" s="0" t="n">
        <v>79.89</v>
      </c>
      <c r="BM44" s="0" t="n">
        <v>11.18</v>
      </c>
      <c r="BN44" s="0" t="n">
        <v>91.07</v>
      </c>
      <c r="BO44" s="0" t="n">
        <v>91.07</v>
      </c>
      <c r="BQ44" s="0" t="s">
        <v>253</v>
      </c>
      <c r="BR44" s="0" t="s">
        <v>254</v>
      </c>
      <c r="BS44" s="1" t="n">
        <v>42694</v>
      </c>
      <c r="BT44" s="2" t="n">
        <v>0.416666666666667</v>
      </c>
      <c r="BU44" s="0" t="s">
        <v>175</v>
      </c>
      <c r="BV44" s="0" t="s">
        <v>85</v>
      </c>
      <c r="BW44" s="0" t="s">
        <v>163</v>
      </c>
      <c r="BX44" s="0" t="s">
        <v>255</v>
      </c>
      <c r="BY44" s="0" t="n">
        <v>38395.6</v>
      </c>
      <c r="CC44" s="0" t="s">
        <v>252</v>
      </c>
      <c r="CD44" s="0" t="n">
        <v>1510</v>
      </c>
      <c r="CE44" s="0" t="s">
        <v>96</v>
      </c>
      <c r="CF44" s="1" t="n">
        <v>42696</v>
      </c>
      <c r="CI44" s="0" t="n">
        <v>0</v>
      </c>
      <c r="CJ44" s="0" t="n">
        <v>0</v>
      </c>
      <c r="CK44" s="0" t="s">
        <v>185</v>
      </c>
      <c r="CL44" s="0" t="s">
        <v>85</v>
      </c>
    </row>
    <row collapsed="false" customFormat="false" customHeight="true" hidden="false" ht="12.1" outlineLevel="0" r="45">
      <c r="A45" s="0" t="s">
        <v>71</v>
      </c>
      <c r="B45" s="0" t="s">
        <v>72</v>
      </c>
      <c r="C45" s="0" t="s">
        <v>73</v>
      </c>
      <c r="E45" s="0" t="str">
        <f aca="false">"019910409715"</f>
        <v>019910409715</v>
      </c>
      <c r="F45" s="1" t="n">
        <v>42690</v>
      </c>
      <c r="G45" s="0" t="n">
        <v>201705</v>
      </c>
      <c r="H45" s="0" t="s">
        <v>149</v>
      </c>
      <c r="I45" s="0" t="s">
        <v>150</v>
      </c>
      <c r="J45" s="0" t="s">
        <v>256</v>
      </c>
      <c r="L45" s="0" t="s">
        <v>107</v>
      </c>
      <c r="M45" s="0" t="s">
        <v>108</v>
      </c>
      <c r="N45" s="0" t="s">
        <v>257</v>
      </c>
      <c r="O45" s="0" t="s">
        <v>92</v>
      </c>
      <c r="P45" s="0" t="str">
        <f aca="false">"11252360 FS                   "</f>
        <v>11252360 FS                   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0</v>
      </c>
      <c r="AF45" s="0" t="n">
        <v>0</v>
      </c>
      <c r="AG45" s="0" t="n">
        <v>0</v>
      </c>
      <c r="AH45" s="0" t="n">
        <v>0</v>
      </c>
      <c r="AI45" s="0" t="n">
        <v>0</v>
      </c>
      <c r="AJ45" s="0" t="n">
        <v>0</v>
      </c>
      <c r="AK45" s="0" t="n">
        <v>0</v>
      </c>
      <c r="AL45" s="0" t="n">
        <v>0</v>
      </c>
      <c r="AM45" s="0" t="n">
        <v>3.5</v>
      </c>
      <c r="AN45" s="0" t="n">
        <v>0</v>
      </c>
      <c r="AO45" s="0" t="n">
        <v>0</v>
      </c>
      <c r="AP45" s="0" t="n">
        <v>0</v>
      </c>
      <c r="AQ45" s="0" t="n">
        <v>0</v>
      </c>
      <c r="AR45" s="0" t="n">
        <v>0</v>
      </c>
      <c r="AS45" s="0" t="n">
        <v>0</v>
      </c>
      <c r="AT45" s="0" t="n">
        <v>0</v>
      </c>
      <c r="AU45" s="0" t="n">
        <v>0</v>
      </c>
      <c r="AV45" s="0" t="n">
        <v>0</v>
      </c>
      <c r="AW45" s="0" t="n">
        <v>0</v>
      </c>
      <c r="AX45" s="0" t="n">
        <v>0</v>
      </c>
      <c r="AY45" s="0" t="n">
        <v>0</v>
      </c>
      <c r="AZ45" s="0" t="n">
        <v>0</v>
      </c>
      <c r="BA45" s="0" t="n">
        <v>0</v>
      </c>
      <c r="BB45" s="0" t="n">
        <v>0</v>
      </c>
      <c r="BC45" s="0" t="n">
        <v>0</v>
      </c>
      <c r="BD45" s="0" t="n">
        <v>0</v>
      </c>
      <c r="BE45" s="0" t="n">
        <v>0</v>
      </c>
      <c r="BF45" s="0" t="n">
        <v>0</v>
      </c>
      <c r="BG45" s="0" t="n">
        <v>0</v>
      </c>
      <c r="BH45" s="0" t="n">
        <v>1</v>
      </c>
      <c r="BI45" s="0" t="n">
        <v>1</v>
      </c>
      <c r="BJ45" s="0" t="n">
        <v>0.7</v>
      </c>
      <c r="BK45" s="0" t="n">
        <v>1</v>
      </c>
      <c r="BL45" s="0" t="n">
        <v>35.5</v>
      </c>
      <c r="BM45" s="0" t="n">
        <v>4.97</v>
      </c>
      <c r="BN45" s="0" t="n">
        <v>40.47</v>
      </c>
      <c r="BO45" s="0" t="n">
        <v>40.47</v>
      </c>
      <c r="BQ45" s="0" t="s">
        <v>258</v>
      </c>
      <c r="BR45" s="0" t="s">
        <v>259</v>
      </c>
      <c r="BS45" s="1" t="n">
        <v>42691</v>
      </c>
      <c r="BT45" s="2" t="n">
        <v>0.430555555555556</v>
      </c>
      <c r="BU45" s="0" t="s">
        <v>104</v>
      </c>
      <c r="BV45" s="0" t="s">
        <v>83</v>
      </c>
      <c r="BY45" s="0" t="n">
        <v>3256</v>
      </c>
      <c r="BZ45" s="0" t="s">
        <v>27</v>
      </c>
      <c r="CC45" s="0" t="s">
        <v>108</v>
      </c>
      <c r="CD45" s="0" t="n">
        <v>4071</v>
      </c>
      <c r="CE45" s="0" t="s">
        <v>96</v>
      </c>
      <c r="CF45" s="1" t="n">
        <v>42695</v>
      </c>
      <c r="CI45" s="0" t="n">
        <v>1</v>
      </c>
      <c r="CJ45" s="0" t="n">
        <v>1</v>
      </c>
      <c r="CK45" s="0" t="n">
        <v>21</v>
      </c>
      <c r="CL45" s="0" t="s">
        <v>85</v>
      </c>
    </row>
    <row collapsed="false" customFormat="false" customHeight="true" hidden="false" ht="12.1" outlineLevel="0" r="46">
      <c r="A46" s="0" t="s">
        <v>71</v>
      </c>
      <c r="B46" s="0" t="s">
        <v>72</v>
      </c>
      <c r="C46" s="0" t="s">
        <v>73</v>
      </c>
      <c r="E46" s="0" t="str">
        <f aca="false">"019910409716"</f>
        <v>019910409716</v>
      </c>
      <c r="F46" s="1" t="n">
        <v>42690</v>
      </c>
      <c r="G46" s="0" t="n">
        <v>201705</v>
      </c>
      <c r="H46" s="0" t="s">
        <v>149</v>
      </c>
      <c r="I46" s="0" t="s">
        <v>150</v>
      </c>
      <c r="J46" s="0" t="s">
        <v>256</v>
      </c>
      <c r="L46" s="0" t="s">
        <v>109</v>
      </c>
      <c r="M46" s="0" t="s">
        <v>110</v>
      </c>
      <c r="N46" s="0" t="s">
        <v>260</v>
      </c>
      <c r="O46" s="0" t="s">
        <v>92</v>
      </c>
      <c r="P46" s="0" t="str">
        <f aca="false">"11252360FS                    "</f>
        <v>11252360FS                    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0</v>
      </c>
      <c r="AC46" s="0" t="n">
        <v>0</v>
      </c>
      <c r="AD46" s="0" t="n">
        <v>0</v>
      </c>
      <c r="AE46" s="0" t="n">
        <v>0</v>
      </c>
      <c r="AF46" s="0" t="n">
        <v>0</v>
      </c>
      <c r="AG46" s="0" t="n">
        <v>0</v>
      </c>
      <c r="AH46" s="0" t="n">
        <v>0</v>
      </c>
      <c r="AI46" s="0" t="n">
        <v>0</v>
      </c>
      <c r="AJ46" s="0" t="n">
        <v>0</v>
      </c>
      <c r="AK46" s="0" t="n">
        <v>0</v>
      </c>
      <c r="AL46" s="0" t="n">
        <v>0</v>
      </c>
      <c r="AM46" s="0" t="n">
        <v>3.5</v>
      </c>
      <c r="AN46" s="0" t="n">
        <v>0</v>
      </c>
      <c r="AO46" s="0" t="n">
        <v>0</v>
      </c>
      <c r="AP46" s="0" t="n">
        <v>0</v>
      </c>
      <c r="AQ46" s="0" t="n">
        <v>0</v>
      </c>
      <c r="AR46" s="0" t="n">
        <v>0</v>
      </c>
      <c r="AS46" s="0" t="n">
        <v>0</v>
      </c>
      <c r="AT46" s="0" t="n">
        <v>0</v>
      </c>
      <c r="AU46" s="0" t="n">
        <v>0</v>
      </c>
      <c r="AV46" s="0" t="n">
        <v>0</v>
      </c>
      <c r="AW46" s="0" t="n">
        <v>0</v>
      </c>
      <c r="AX46" s="0" t="n">
        <v>0</v>
      </c>
      <c r="AY46" s="0" t="n">
        <v>0</v>
      </c>
      <c r="AZ46" s="0" t="n">
        <v>0</v>
      </c>
      <c r="BA46" s="0" t="n">
        <v>0</v>
      </c>
      <c r="BB46" s="0" t="n">
        <v>0</v>
      </c>
      <c r="BC46" s="0" t="n">
        <v>0</v>
      </c>
      <c r="BD46" s="0" t="n">
        <v>0</v>
      </c>
      <c r="BE46" s="0" t="n">
        <v>0</v>
      </c>
      <c r="BF46" s="0" t="n">
        <v>0</v>
      </c>
      <c r="BG46" s="0" t="n">
        <v>0</v>
      </c>
      <c r="BH46" s="0" t="n">
        <v>1</v>
      </c>
      <c r="BI46" s="0" t="n">
        <v>1</v>
      </c>
      <c r="BJ46" s="0" t="n">
        <v>0.3</v>
      </c>
      <c r="BK46" s="0" t="n">
        <v>1</v>
      </c>
      <c r="BL46" s="0" t="n">
        <v>35.5</v>
      </c>
      <c r="BM46" s="0" t="n">
        <v>4.97</v>
      </c>
      <c r="BN46" s="0" t="n">
        <v>40.47</v>
      </c>
      <c r="BO46" s="0" t="n">
        <v>40.47</v>
      </c>
      <c r="BQ46" s="0" t="s">
        <v>261</v>
      </c>
      <c r="BR46" s="0" t="s">
        <v>262</v>
      </c>
      <c r="BS46" s="1" t="n">
        <v>42691</v>
      </c>
      <c r="BT46" s="2" t="n">
        <v>0.314583333333333</v>
      </c>
      <c r="BU46" s="0" t="s">
        <v>175</v>
      </c>
      <c r="BV46" s="0" t="s">
        <v>83</v>
      </c>
      <c r="BY46" s="0" t="n">
        <v>1628</v>
      </c>
      <c r="BZ46" s="0" t="s">
        <v>27</v>
      </c>
      <c r="CC46" s="0" t="s">
        <v>110</v>
      </c>
      <c r="CD46" s="0" t="n">
        <v>2021</v>
      </c>
      <c r="CE46" s="0" t="s">
        <v>96</v>
      </c>
      <c r="CF46" s="1" t="n">
        <v>42691</v>
      </c>
      <c r="CI46" s="0" t="n">
        <v>1</v>
      </c>
      <c r="CJ46" s="0" t="n">
        <v>1</v>
      </c>
      <c r="CK46" s="0" t="n">
        <v>21</v>
      </c>
      <c r="CL46" s="0" t="s">
        <v>85</v>
      </c>
    </row>
    <row collapsed="false" customFormat="false" customHeight="true" hidden="false" ht="12.1" outlineLevel="0" r="47">
      <c r="A47" s="0" t="s">
        <v>71</v>
      </c>
      <c r="B47" s="0" t="s">
        <v>72</v>
      </c>
      <c r="C47" s="0" t="s">
        <v>73</v>
      </c>
      <c r="E47" s="0" t="str">
        <f aca="false">"019910409714"</f>
        <v>019910409714</v>
      </c>
      <c r="F47" s="1" t="n">
        <v>42690</v>
      </c>
      <c r="G47" s="0" t="n">
        <v>201705</v>
      </c>
      <c r="H47" s="0" t="s">
        <v>149</v>
      </c>
      <c r="I47" s="0" t="s">
        <v>150</v>
      </c>
      <c r="J47" s="0" t="s">
        <v>256</v>
      </c>
      <c r="L47" s="0" t="s">
        <v>109</v>
      </c>
      <c r="M47" s="0" t="s">
        <v>110</v>
      </c>
      <c r="N47" s="0" t="s">
        <v>263</v>
      </c>
      <c r="O47" s="0" t="s">
        <v>92</v>
      </c>
      <c r="P47" s="0" t="str">
        <f aca="false">"11252340FS                    "</f>
        <v>11252340FS                    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  <c r="AB47" s="0" t="n">
        <v>0</v>
      </c>
      <c r="AC47" s="0" t="n">
        <v>0</v>
      </c>
      <c r="AD47" s="0" t="n">
        <v>0</v>
      </c>
      <c r="AE47" s="0" t="n">
        <v>0</v>
      </c>
      <c r="AF47" s="0" t="n">
        <v>0</v>
      </c>
      <c r="AG47" s="0" t="n">
        <v>0</v>
      </c>
      <c r="AH47" s="0" t="n">
        <v>0</v>
      </c>
      <c r="AI47" s="0" t="n">
        <v>0</v>
      </c>
      <c r="AJ47" s="0" t="n">
        <v>0</v>
      </c>
      <c r="AK47" s="0" t="n">
        <v>0</v>
      </c>
      <c r="AL47" s="0" t="n">
        <v>0</v>
      </c>
      <c r="AM47" s="0" t="n">
        <v>3.5</v>
      </c>
      <c r="AN47" s="0" t="n">
        <v>0</v>
      </c>
      <c r="AO47" s="0" t="n">
        <v>0</v>
      </c>
      <c r="AP47" s="0" t="n">
        <v>0</v>
      </c>
      <c r="AQ47" s="0" t="n">
        <v>0</v>
      </c>
      <c r="AR47" s="0" t="n">
        <v>0</v>
      </c>
      <c r="AS47" s="0" t="n">
        <v>0</v>
      </c>
      <c r="AT47" s="0" t="n">
        <v>0</v>
      </c>
      <c r="AU47" s="0" t="n">
        <v>0</v>
      </c>
      <c r="AV47" s="0" t="n">
        <v>0</v>
      </c>
      <c r="AW47" s="0" t="n">
        <v>0</v>
      </c>
      <c r="AX47" s="0" t="n">
        <v>0</v>
      </c>
      <c r="AY47" s="0" t="n">
        <v>0</v>
      </c>
      <c r="AZ47" s="0" t="n">
        <v>0</v>
      </c>
      <c r="BA47" s="0" t="n">
        <v>0</v>
      </c>
      <c r="BB47" s="0" t="n">
        <v>0</v>
      </c>
      <c r="BC47" s="0" t="n">
        <v>0</v>
      </c>
      <c r="BD47" s="0" t="n">
        <v>0</v>
      </c>
      <c r="BE47" s="0" t="n">
        <v>0</v>
      </c>
      <c r="BF47" s="0" t="n">
        <v>0</v>
      </c>
      <c r="BG47" s="0" t="n">
        <v>0</v>
      </c>
      <c r="BH47" s="0" t="n">
        <v>1</v>
      </c>
      <c r="BI47" s="0" t="n">
        <v>1</v>
      </c>
      <c r="BJ47" s="0" t="n">
        <v>0.3</v>
      </c>
      <c r="BK47" s="0" t="n">
        <v>1</v>
      </c>
      <c r="BL47" s="0" t="n">
        <v>35.5</v>
      </c>
      <c r="BM47" s="0" t="n">
        <v>4.97</v>
      </c>
      <c r="BN47" s="0" t="n">
        <v>40.47</v>
      </c>
      <c r="BO47" s="0" t="n">
        <v>40.47</v>
      </c>
      <c r="BQ47" s="0" t="s">
        <v>264</v>
      </c>
      <c r="BR47" s="0" t="s">
        <v>265</v>
      </c>
      <c r="BS47" s="1" t="n">
        <v>42691</v>
      </c>
      <c r="BT47" s="2" t="n">
        <v>0.314583333333333</v>
      </c>
      <c r="BU47" s="0" t="s">
        <v>175</v>
      </c>
      <c r="BV47" s="0" t="s">
        <v>83</v>
      </c>
      <c r="BY47" s="0" t="n">
        <v>1628</v>
      </c>
      <c r="BZ47" s="0" t="s">
        <v>27</v>
      </c>
      <c r="CC47" s="0" t="s">
        <v>110</v>
      </c>
      <c r="CD47" s="0" t="n">
        <v>2021</v>
      </c>
      <c r="CE47" s="0" t="s">
        <v>96</v>
      </c>
      <c r="CF47" s="1" t="n">
        <v>42691</v>
      </c>
      <c r="CI47" s="0" t="n">
        <v>1</v>
      </c>
      <c r="CJ47" s="0" t="n">
        <v>1</v>
      </c>
      <c r="CK47" s="0" t="n">
        <v>21</v>
      </c>
      <c r="CL47" s="0" t="s">
        <v>85</v>
      </c>
    </row>
    <row collapsed="false" customFormat="false" customHeight="true" hidden="false" ht="12.1" outlineLevel="0" r="48">
      <c r="A48" s="0" t="s">
        <v>71</v>
      </c>
      <c r="B48" s="0" t="s">
        <v>72</v>
      </c>
      <c r="C48" s="0" t="s">
        <v>73</v>
      </c>
      <c r="E48" s="0" t="str">
        <f aca="false">"039902647403"</f>
        <v>039902647403</v>
      </c>
      <c r="F48" s="1" t="n">
        <v>42690</v>
      </c>
      <c r="G48" s="0" t="n">
        <v>201705</v>
      </c>
      <c r="H48" s="0" t="s">
        <v>77</v>
      </c>
      <c r="I48" s="0" t="s">
        <v>78</v>
      </c>
      <c r="J48" s="0" t="s">
        <v>88</v>
      </c>
      <c r="L48" s="0" t="s">
        <v>74</v>
      </c>
      <c r="M48" s="0" t="s">
        <v>75</v>
      </c>
      <c r="N48" s="0" t="s">
        <v>123</v>
      </c>
      <c r="O48" s="0" t="s">
        <v>92</v>
      </c>
      <c r="P48" s="0" t="str">
        <f aca="false">"11912270 FM                   "</f>
        <v>11912270 FM                   </v>
      </c>
      <c r="Q48" s="0" t="n">
        <v>0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0</v>
      </c>
      <c r="W48" s="0" t="n">
        <v>0</v>
      </c>
      <c r="X48" s="0" t="n">
        <v>0</v>
      </c>
      <c r="Y48" s="0" t="n">
        <v>0</v>
      </c>
      <c r="Z48" s="0" t="n">
        <v>0</v>
      </c>
      <c r="AA48" s="0" t="n">
        <v>0</v>
      </c>
      <c r="AB48" s="0" t="n">
        <v>0</v>
      </c>
      <c r="AC48" s="0" t="n">
        <v>0</v>
      </c>
      <c r="AD48" s="0" t="n">
        <v>0</v>
      </c>
      <c r="AE48" s="0" t="n">
        <v>0</v>
      </c>
      <c r="AF48" s="0" t="n">
        <v>0</v>
      </c>
      <c r="AG48" s="0" t="n">
        <v>0</v>
      </c>
      <c r="AH48" s="0" t="n">
        <v>0</v>
      </c>
      <c r="AI48" s="0" t="n">
        <v>0</v>
      </c>
      <c r="AJ48" s="0" t="n">
        <v>0</v>
      </c>
      <c r="AK48" s="0" t="n">
        <v>0</v>
      </c>
      <c r="AL48" s="0" t="n">
        <v>0</v>
      </c>
      <c r="AM48" s="0" t="n">
        <v>13.14</v>
      </c>
      <c r="AN48" s="0" t="n">
        <v>0</v>
      </c>
      <c r="AO48" s="0" t="n">
        <v>0</v>
      </c>
      <c r="AP48" s="0" t="n">
        <v>0</v>
      </c>
      <c r="AQ48" s="0" t="n">
        <v>0</v>
      </c>
      <c r="AR48" s="0" t="n">
        <v>0</v>
      </c>
      <c r="AS48" s="0" t="n">
        <v>0</v>
      </c>
      <c r="AT48" s="0" t="n">
        <v>0</v>
      </c>
      <c r="AU48" s="0" t="n">
        <v>0</v>
      </c>
      <c r="AV48" s="0" t="n">
        <v>0</v>
      </c>
      <c r="AW48" s="0" t="n">
        <v>0</v>
      </c>
      <c r="AX48" s="0" t="n">
        <v>0</v>
      </c>
      <c r="AY48" s="0" t="n">
        <v>0</v>
      </c>
      <c r="AZ48" s="0" t="n">
        <v>0</v>
      </c>
      <c r="BA48" s="0" t="n">
        <v>0</v>
      </c>
      <c r="BB48" s="0" t="n">
        <v>0</v>
      </c>
      <c r="BC48" s="0" t="n">
        <v>0</v>
      </c>
      <c r="BD48" s="0" t="n">
        <v>0</v>
      </c>
      <c r="BE48" s="0" t="n">
        <v>0</v>
      </c>
      <c r="BF48" s="0" t="n">
        <v>0</v>
      </c>
      <c r="BG48" s="0" t="n">
        <v>0</v>
      </c>
      <c r="BH48" s="0" t="n">
        <v>1</v>
      </c>
      <c r="BI48" s="0" t="n">
        <v>7</v>
      </c>
      <c r="BJ48" s="0" t="n">
        <v>7.1</v>
      </c>
      <c r="BK48" s="0" t="n">
        <v>7.5</v>
      </c>
      <c r="BL48" s="0" t="n">
        <v>133.14</v>
      </c>
      <c r="BM48" s="0" t="n">
        <v>18.64</v>
      </c>
      <c r="BN48" s="0" t="n">
        <v>151.78</v>
      </c>
      <c r="BO48" s="0" t="n">
        <v>151.78</v>
      </c>
      <c r="BQ48" s="0" t="s">
        <v>266</v>
      </c>
      <c r="BR48" s="0" t="s">
        <v>124</v>
      </c>
      <c r="BS48" s="1" t="n">
        <v>42691</v>
      </c>
      <c r="BT48" s="2" t="n">
        <v>0.534722222222222</v>
      </c>
      <c r="BU48" s="0" t="s">
        <v>267</v>
      </c>
      <c r="BV48" s="0" t="s">
        <v>83</v>
      </c>
      <c r="BY48" s="0" t="n">
        <v>35640</v>
      </c>
      <c r="BZ48" s="0" t="s">
        <v>27</v>
      </c>
      <c r="CC48" s="0" t="s">
        <v>75</v>
      </c>
      <c r="CD48" s="0" t="n">
        <v>5247</v>
      </c>
      <c r="CE48" s="0" t="s">
        <v>96</v>
      </c>
      <c r="CF48" s="1" t="n">
        <v>42695</v>
      </c>
      <c r="CI48" s="0" t="n">
        <v>1</v>
      </c>
      <c r="CJ48" s="0" t="n">
        <v>1</v>
      </c>
      <c r="CK48" s="0" t="n">
        <v>21</v>
      </c>
      <c r="CL48" s="0" t="s">
        <v>85</v>
      </c>
    </row>
    <row collapsed="false" customFormat="false" customHeight="true" hidden="false" ht="12.1" outlineLevel="0" r="49">
      <c r="A49" s="0" t="s">
        <v>71</v>
      </c>
      <c r="B49" s="0" t="s">
        <v>72</v>
      </c>
      <c r="C49" s="0" t="s">
        <v>73</v>
      </c>
      <c r="E49" s="0" t="str">
        <f aca="false">"019910572376"</f>
        <v>019910572376</v>
      </c>
      <c r="F49" s="1" t="n">
        <v>42690</v>
      </c>
      <c r="G49" s="0" t="n">
        <v>201705</v>
      </c>
      <c r="H49" s="0" t="s">
        <v>149</v>
      </c>
      <c r="I49" s="0" t="s">
        <v>150</v>
      </c>
      <c r="J49" s="0" t="s">
        <v>179</v>
      </c>
      <c r="L49" s="0" t="s">
        <v>77</v>
      </c>
      <c r="M49" s="0" t="s">
        <v>78</v>
      </c>
      <c r="N49" s="0" t="s">
        <v>268</v>
      </c>
      <c r="O49" s="0" t="s">
        <v>92</v>
      </c>
      <c r="P49" s="0" t="str">
        <f aca="false">"                              "</f>
        <v>                              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0</v>
      </c>
      <c r="W49" s="0" t="n">
        <v>0</v>
      </c>
      <c r="X49" s="0" t="n">
        <v>0</v>
      </c>
      <c r="Y49" s="0" t="n">
        <v>0</v>
      </c>
      <c r="Z49" s="0" t="n">
        <v>0</v>
      </c>
      <c r="AA49" s="0" t="n">
        <v>0</v>
      </c>
      <c r="AB49" s="0" t="n">
        <v>0</v>
      </c>
      <c r="AC49" s="0" t="n">
        <v>0</v>
      </c>
      <c r="AD49" s="0" t="n">
        <v>0</v>
      </c>
      <c r="AE49" s="0" t="n">
        <v>0</v>
      </c>
      <c r="AF49" s="0" t="n">
        <v>0</v>
      </c>
      <c r="AG49" s="0" t="n">
        <v>0</v>
      </c>
      <c r="AH49" s="0" t="n">
        <v>0</v>
      </c>
      <c r="AI49" s="0" t="n">
        <v>0</v>
      </c>
      <c r="AJ49" s="0" t="n">
        <v>0</v>
      </c>
      <c r="AK49" s="0" t="n">
        <v>0</v>
      </c>
      <c r="AL49" s="0" t="n">
        <v>0</v>
      </c>
      <c r="AM49" s="0" t="n">
        <v>3.5</v>
      </c>
      <c r="AN49" s="0" t="n">
        <v>0</v>
      </c>
      <c r="AO49" s="0" t="n">
        <v>0</v>
      </c>
      <c r="AP49" s="0" t="n">
        <v>0</v>
      </c>
      <c r="AQ49" s="0" t="n">
        <v>0</v>
      </c>
      <c r="AR49" s="0" t="n">
        <v>0</v>
      </c>
      <c r="AS49" s="0" t="n">
        <v>0</v>
      </c>
      <c r="AT49" s="0" t="n">
        <v>0</v>
      </c>
      <c r="AU49" s="0" t="n">
        <v>0</v>
      </c>
      <c r="AV49" s="0" t="n">
        <v>0</v>
      </c>
      <c r="AW49" s="0" t="n">
        <v>0</v>
      </c>
      <c r="AX49" s="0" t="n">
        <v>0</v>
      </c>
      <c r="AY49" s="0" t="n">
        <v>0</v>
      </c>
      <c r="AZ49" s="0" t="n">
        <v>0</v>
      </c>
      <c r="BA49" s="0" t="n">
        <v>0</v>
      </c>
      <c r="BB49" s="0" t="n">
        <v>0</v>
      </c>
      <c r="BC49" s="0" t="n">
        <v>0</v>
      </c>
      <c r="BD49" s="0" t="n">
        <v>0</v>
      </c>
      <c r="BE49" s="0" t="n">
        <v>0</v>
      </c>
      <c r="BF49" s="0" t="n">
        <v>0</v>
      </c>
      <c r="BG49" s="0" t="n">
        <v>0</v>
      </c>
      <c r="BH49" s="0" t="n">
        <v>1</v>
      </c>
      <c r="BI49" s="0" t="n">
        <v>0.7</v>
      </c>
      <c r="BJ49" s="0" t="n">
        <v>2</v>
      </c>
      <c r="BK49" s="0" t="n">
        <v>2</v>
      </c>
      <c r="BL49" s="0" t="n">
        <v>35.5</v>
      </c>
      <c r="BM49" s="0" t="n">
        <v>4.97</v>
      </c>
      <c r="BN49" s="0" t="n">
        <v>40.47</v>
      </c>
      <c r="BO49" s="0" t="n">
        <v>40.47</v>
      </c>
      <c r="BQ49" s="0" t="s">
        <v>269</v>
      </c>
      <c r="BR49" s="0" t="s">
        <v>270</v>
      </c>
      <c r="BS49" s="1" t="n">
        <v>42691</v>
      </c>
      <c r="BT49" s="2" t="n">
        <v>0.34375</v>
      </c>
      <c r="BU49" s="0" t="s">
        <v>271</v>
      </c>
      <c r="BV49" s="0" t="s">
        <v>83</v>
      </c>
      <c r="BY49" s="0" t="n">
        <v>9774.96</v>
      </c>
      <c r="BZ49" s="0" t="s">
        <v>27</v>
      </c>
      <c r="CC49" s="0" t="s">
        <v>78</v>
      </c>
      <c r="CD49" s="0" t="n">
        <v>6001</v>
      </c>
      <c r="CE49" s="0" t="s">
        <v>272</v>
      </c>
      <c r="CF49" s="1" t="n">
        <v>42692</v>
      </c>
      <c r="CI49" s="0" t="n">
        <v>1</v>
      </c>
      <c r="CJ49" s="0" t="n">
        <v>1</v>
      </c>
      <c r="CK49" s="0" t="n">
        <v>21</v>
      </c>
      <c r="CL49" s="0" t="s">
        <v>85</v>
      </c>
    </row>
    <row collapsed="false" customFormat="false" customHeight="true" hidden="false" ht="12.1" outlineLevel="0" r="50">
      <c r="A50" s="0" t="s">
        <v>71</v>
      </c>
      <c r="B50" s="0" t="s">
        <v>72</v>
      </c>
      <c r="C50" s="0" t="s">
        <v>73</v>
      </c>
      <c r="E50" s="0" t="str">
        <f aca="false">"019910411097"</f>
        <v>019910411097</v>
      </c>
      <c r="F50" s="1" t="n">
        <v>42691</v>
      </c>
      <c r="G50" s="0" t="n">
        <v>201705</v>
      </c>
      <c r="H50" s="0" t="s">
        <v>273</v>
      </c>
      <c r="I50" s="0" t="s">
        <v>274</v>
      </c>
      <c r="J50" s="0" t="s">
        <v>207</v>
      </c>
      <c r="L50" s="0" t="s">
        <v>107</v>
      </c>
      <c r="M50" s="0" t="s">
        <v>108</v>
      </c>
      <c r="N50" s="0" t="s">
        <v>275</v>
      </c>
      <c r="O50" s="0" t="s">
        <v>79</v>
      </c>
      <c r="P50" s="0" t="str">
        <f aca="false">"125443                        "</f>
        <v>125443                        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0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v>0</v>
      </c>
      <c r="AC50" s="0" t="n">
        <v>0</v>
      </c>
      <c r="AD50" s="0" t="n">
        <v>0</v>
      </c>
      <c r="AE50" s="0" t="n">
        <v>0</v>
      </c>
      <c r="AF50" s="0" t="n">
        <v>0</v>
      </c>
      <c r="AG50" s="0" t="n">
        <v>0</v>
      </c>
      <c r="AH50" s="0" t="n">
        <v>0</v>
      </c>
      <c r="AI50" s="0" t="n">
        <v>0</v>
      </c>
      <c r="AJ50" s="0" t="n">
        <v>0</v>
      </c>
      <c r="AK50" s="0" t="n">
        <v>0</v>
      </c>
      <c r="AL50" s="0" t="n">
        <v>0</v>
      </c>
      <c r="AM50" s="0" t="n">
        <v>33.48</v>
      </c>
      <c r="AN50" s="0" t="n">
        <v>0</v>
      </c>
      <c r="AO50" s="0" t="n">
        <v>0</v>
      </c>
      <c r="AP50" s="0" t="n">
        <v>0</v>
      </c>
      <c r="AQ50" s="0" t="n">
        <v>0</v>
      </c>
      <c r="AR50" s="0" t="n">
        <v>0</v>
      </c>
      <c r="AS50" s="0" t="n">
        <v>0</v>
      </c>
      <c r="AT50" s="0" t="n">
        <v>0</v>
      </c>
      <c r="AU50" s="0" t="n">
        <v>0</v>
      </c>
      <c r="AV50" s="0" t="n">
        <v>0</v>
      </c>
      <c r="AW50" s="0" t="n">
        <v>0</v>
      </c>
      <c r="AX50" s="0" t="n">
        <v>0</v>
      </c>
      <c r="AY50" s="0" t="n">
        <v>0</v>
      </c>
      <c r="AZ50" s="0" t="n">
        <v>0</v>
      </c>
      <c r="BA50" s="0" t="n">
        <v>0</v>
      </c>
      <c r="BB50" s="0" t="n">
        <v>0</v>
      </c>
      <c r="BC50" s="0" t="n">
        <v>0</v>
      </c>
      <c r="BD50" s="0" t="n">
        <v>0</v>
      </c>
      <c r="BE50" s="0" t="n">
        <v>0</v>
      </c>
      <c r="BF50" s="0" t="n">
        <v>0</v>
      </c>
      <c r="BG50" s="0" t="n">
        <v>0</v>
      </c>
      <c r="BH50" s="0" t="n">
        <v>1</v>
      </c>
      <c r="BI50" s="0" t="n">
        <v>8.9</v>
      </c>
      <c r="BJ50" s="0" t="n">
        <v>18.6</v>
      </c>
      <c r="BK50" s="0" t="n">
        <v>19</v>
      </c>
      <c r="BL50" s="0" t="n">
        <v>339.23</v>
      </c>
      <c r="BM50" s="0" t="n">
        <v>47.49</v>
      </c>
      <c r="BN50" s="0" t="n">
        <v>386.72</v>
      </c>
      <c r="BO50" s="0" t="n">
        <v>386.72</v>
      </c>
      <c r="BQ50" s="0" t="s">
        <v>276</v>
      </c>
      <c r="BR50" s="0" t="s">
        <v>212</v>
      </c>
      <c r="BS50" s="1" t="n">
        <v>42692</v>
      </c>
      <c r="BT50" s="2" t="n">
        <v>0.636111111111111</v>
      </c>
      <c r="BU50" s="0" t="s">
        <v>277</v>
      </c>
      <c r="BV50" s="0" t="s">
        <v>85</v>
      </c>
      <c r="BW50" s="0" t="s">
        <v>129</v>
      </c>
      <c r="BX50" s="0" t="s">
        <v>278</v>
      </c>
      <c r="BY50" s="0" t="n">
        <v>93053.52</v>
      </c>
      <c r="BZ50" s="0" t="s">
        <v>27</v>
      </c>
      <c r="CC50" s="0" t="s">
        <v>108</v>
      </c>
      <c r="CD50" s="0" t="n">
        <v>4000</v>
      </c>
      <c r="CE50" s="0" t="s">
        <v>96</v>
      </c>
      <c r="CF50" s="1" t="n">
        <v>42695</v>
      </c>
      <c r="CI50" s="0" t="n">
        <v>1</v>
      </c>
      <c r="CJ50" s="0" t="n">
        <v>1</v>
      </c>
      <c r="CK50" s="0" t="n">
        <v>33</v>
      </c>
      <c r="CL50" s="0" t="s">
        <v>85</v>
      </c>
    </row>
    <row collapsed="false" customFormat="false" customHeight="true" hidden="false" ht="12.1" outlineLevel="0" r="51">
      <c r="A51" s="0" t="s">
        <v>71</v>
      </c>
      <c r="B51" s="0" t="s">
        <v>72</v>
      </c>
      <c r="C51" s="0" t="s">
        <v>73</v>
      </c>
      <c r="E51" s="0" t="str">
        <f aca="false">"019910411063"</f>
        <v>019910411063</v>
      </c>
      <c r="F51" s="1" t="n">
        <v>42691</v>
      </c>
      <c r="G51" s="0" t="n">
        <v>201705</v>
      </c>
      <c r="H51" s="0" t="s">
        <v>205</v>
      </c>
      <c r="I51" s="0" t="s">
        <v>206</v>
      </c>
      <c r="J51" s="0" t="s">
        <v>207</v>
      </c>
      <c r="L51" s="0" t="s">
        <v>279</v>
      </c>
      <c r="M51" s="0" t="s">
        <v>280</v>
      </c>
      <c r="N51" s="0" t="s">
        <v>210</v>
      </c>
      <c r="O51" s="0" t="s">
        <v>180</v>
      </c>
      <c r="P51" s="0" t="str">
        <f aca="false">"125467                        "</f>
        <v>125467                        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0</v>
      </c>
      <c r="AH51" s="0" t="n">
        <v>0</v>
      </c>
      <c r="AI51" s="0" t="n">
        <v>0</v>
      </c>
      <c r="AJ51" s="0" t="n">
        <v>0</v>
      </c>
      <c r="AK51" s="0" t="n">
        <v>0</v>
      </c>
      <c r="AL51" s="0" t="n">
        <v>0</v>
      </c>
      <c r="AM51" s="0" t="n">
        <v>7.39</v>
      </c>
      <c r="AN51" s="0" t="n">
        <v>0</v>
      </c>
      <c r="AO51" s="0" t="n">
        <v>0</v>
      </c>
      <c r="AP51" s="0" t="n">
        <v>0</v>
      </c>
      <c r="AQ51" s="0" t="n">
        <v>0</v>
      </c>
      <c r="AR51" s="0" t="n">
        <v>0</v>
      </c>
      <c r="AS51" s="0" t="n">
        <v>0</v>
      </c>
      <c r="AT51" s="0" t="n">
        <v>0</v>
      </c>
      <c r="AU51" s="0" t="n">
        <v>0</v>
      </c>
      <c r="AV51" s="0" t="n">
        <v>0</v>
      </c>
      <c r="AW51" s="0" t="n">
        <v>0</v>
      </c>
      <c r="AX51" s="0" t="n">
        <v>0</v>
      </c>
      <c r="AY51" s="0" t="n">
        <v>0</v>
      </c>
      <c r="AZ51" s="0" t="n">
        <v>0</v>
      </c>
      <c r="BA51" s="0" t="n">
        <v>0</v>
      </c>
      <c r="BB51" s="0" t="n">
        <v>0</v>
      </c>
      <c r="BC51" s="0" t="n">
        <v>0</v>
      </c>
      <c r="BD51" s="0" t="n">
        <v>0</v>
      </c>
      <c r="BE51" s="0" t="n">
        <v>0</v>
      </c>
      <c r="BF51" s="0" t="n">
        <v>0</v>
      </c>
      <c r="BG51" s="0" t="n">
        <v>0</v>
      </c>
      <c r="BH51" s="0" t="n">
        <v>1</v>
      </c>
      <c r="BI51" s="0" t="n">
        <v>4.6</v>
      </c>
      <c r="BJ51" s="0" t="n">
        <v>7.7</v>
      </c>
      <c r="BK51" s="0" t="n">
        <v>8</v>
      </c>
      <c r="BL51" s="0" t="n">
        <v>79.89</v>
      </c>
      <c r="BM51" s="0" t="n">
        <v>11.18</v>
      </c>
      <c r="BN51" s="0" t="n">
        <v>91.07</v>
      </c>
      <c r="BO51" s="0" t="n">
        <v>91.07</v>
      </c>
      <c r="BQ51" s="0" t="s">
        <v>281</v>
      </c>
      <c r="BR51" s="0" t="s">
        <v>212</v>
      </c>
      <c r="BS51" s="1" t="n">
        <v>42695</v>
      </c>
      <c r="BT51" s="2" t="n">
        <v>0.420833333333333</v>
      </c>
      <c r="BU51" s="0" t="s">
        <v>282</v>
      </c>
      <c r="BV51" s="0" t="s">
        <v>83</v>
      </c>
      <c r="BY51" s="0" t="n">
        <v>38547.65</v>
      </c>
      <c r="CC51" s="0" t="s">
        <v>280</v>
      </c>
      <c r="CD51" s="0" t="n">
        <v>1541</v>
      </c>
      <c r="CE51" s="0" t="s">
        <v>96</v>
      </c>
      <c r="CF51" s="1" t="n">
        <v>42697</v>
      </c>
      <c r="CI51" s="0" t="n">
        <v>0</v>
      </c>
      <c r="CJ51" s="0" t="n">
        <v>0</v>
      </c>
      <c r="CK51" s="0" t="s">
        <v>185</v>
      </c>
      <c r="CL51" s="0" t="s">
        <v>85</v>
      </c>
    </row>
    <row collapsed="false" customFormat="false" customHeight="true" hidden="false" ht="12.1" outlineLevel="0" r="52">
      <c r="A52" s="0" t="s">
        <v>71</v>
      </c>
      <c r="B52" s="0" t="s">
        <v>72</v>
      </c>
      <c r="C52" s="0" t="s">
        <v>73</v>
      </c>
      <c r="E52" s="0" t="str">
        <f aca="false">"039902647366"</f>
        <v>039902647366</v>
      </c>
      <c r="F52" s="1" t="n">
        <v>42692</v>
      </c>
      <c r="G52" s="0" t="n">
        <v>201705</v>
      </c>
      <c r="H52" s="0" t="s">
        <v>77</v>
      </c>
      <c r="I52" s="0" t="s">
        <v>78</v>
      </c>
      <c r="J52" s="0" t="s">
        <v>88</v>
      </c>
      <c r="L52" s="0" t="s">
        <v>74</v>
      </c>
      <c r="M52" s="0" t="s">
        <v>75</v>
      </c>
      <c r="N52" s="0" t="s">
        <v>123</v>
      </c>
      <c r="O52" s="0" t="s">
        <v>92</v>
      </c>
      <c r="P52" s="0" t="str">
        <f aca="false">"11912270 FM                   "</f>
        <v>11912270 FM                   </v>
      </c>
      <c r="Q52" s="0" t="n">
        <v>0</v>
      </c>
      <c r="R52" s="0" t="n">
        <v>0</v>
      </c>
      <c r="S52" s="0" t="n">
        <v>0</v>
      </c>
      <c r="T52" s="0" t="n">
        <v>0</v>
      </c>
      <c r="U52" s="0" t="n">
        <v>0</v>
      </c>
      <c r="V52" s="0" t="n">
        <v>0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v>0</v>
      </c>
      <c r="AC52" s="0" t="n">
        <v>0</v>
      </c>
      <c r="AD52" s="0" t="n">
        <v>0</v>
      </c>
      <c r="AE52" s="0" t="n">
        <v>0</v>
      </c>
      <c r="AF52" s="0" t="n">
        <v>0</v>
      </c>
      <c r="AG52" s="0" t="n">
        <v>0</v>
      </c>
      <c r="AH52" s="0" t="n">
        <v>0</v>
      </c>
      <c r="AI52" s="0" t="n">
        <v>0</v>
      </c>
      <c r="AJ52" s="0" t="n">
        <v>0</v>
      </c>
      <c r="AK52" s="0" t="n">
        <v>0</v>
      </c>
      <c r="AL52" s="0" t="n">
        <v>0</v>
      </c>
      <c r="AM52" s="0" t="n">
        <v>6.13</v>
      </c>
      <c r="AN52" s="0" t="n">
        <v>0</v>
      </c>
      <c r="AO52" s="0" t="n">
        <v>0</v>
      </c>
      <c r="AP52" s="0" t="n">
        <v>0</v>
      </c>
      <c r="AQ52" s="0" t="n">
        <v>0</v>
      </c>
      <c r="AR52" s="0" t="n">
        <v>0</v>
      </c>
      <c r="AS52" s="0" t="n">
        <v>0</v>
      </c>
      <c r="AT52" s="0" t="n">
        <v>0</v>
      </c>
      <c r="AU52" s="0" t="n">
        <v>0</v>
      </c>
      <c r="AV52" s="0" t="n">
        <v>0</v>
      </c>
      <c r="AW52" s="0" t="n">
        <v>0</v>
      </c>
      <c r="AX52" s="0" t="n">
        <v>0</v>
      </c>
      <c r="AY52" s="0" t="n">
        <v>0</v>
      </c>
      <c r="AZ52" s="0" t="n">
        <v>0</v>
      </c>
      <c r="BA52" s="0" t="n">
        <v>0</v>
      </c>
      <c r="BB52" s="0" t="n">
        <v>0</v>
      </c>
      <c r="BC52" s="0" t="n">
        <v>0</v>
      </c>
      <c r="BD52" s="0" t="n">
        <v>0</v>
      </c>
      <c r="BE52" s="0" t="n">
        <v>0</v>
      </c>
      <c r="BF52" s="0" t="n">
        <v>0</v>
      </c>
      <c r="BG52" s="0" t="n">
        <v>0</v>
      </c>
      <c r="BH52" s="0" t="n">
        <v>1</v>
      </c>
      <c r="BI52" s="0" t="n">
        <v>1</v>
      </c>
      <c r="BJ52" s="0" t="n">
        <v>3.2</v>
      </c>
      <c r="BK52" s="0" t="n">
        <v>3.5</v>
      </c>
      <c r="BL52" s="0" t="n">
        <v>62.13</v>
      </c>
      <c r="BM52" s="0" t="n">
        <v>8.7</v>
      </c>
      <c r="BN52" s="0" t="n">
        <v>70.83</v>
      </c>
      <c r="BO52" s="0" t="n">
        <v>70.83</v>
      </c>
      <c r="BQ52" s="0" t="s">
        <v>283</v>
      </c>
      <c r="BR52" s="0" t="s">
        <v>124</v>
      </c>
      <c r="BS52" s="1" t="n">
        <v>42695</v>
      </c>
      <c r="BT52" s="2" t="n">
        <v>0.416666666666667</v>
      </c>
      <c r="BU52" s="0" t="s">
        <v>284</v>
      </c>
      <c r="BV52" s="0" t="s">
        <v>83</v>
      </c>
      <c r="BY52" s="0" t="n">
        <v>16000</v>
      </c>
      <c r="BZ52" s="0" t="s">
        <v>27</v>
      </c>
      <c r="CC52" s="0" t="s">
        <v>75</v>
      </c>
      <c r="CD52" s="0" t="n">
        <v>5247</v>
      </c>
      <c r="CE52" s="0" t="s">
        <v>96</v>
      </c>
      <c r="CF52" s="1" t="n">
        <v>42697</v>
      </c>
      <c r="CI52" s="0" t="n">
        <v>1</v>
      </c>
      <c r="CJ52" s="0" t="n">
        <v>1</v>
      </c>
      <c r="CK52" s="0" t="n">
        <v>21</v>
      </c>
      <c r="CL52" s="0" t="s">
        <v>85</v>
      </c>
    </row>
    <row collapsed="false" customFormat="false" customHeight="true" hidden="false" ht="12.1" outlineLevel="0" r="53">
      <c r="A53" s="0" t="s">
        <v>71</v>
      </c>
      <c r="B53" s="0" t="s">
        <v>72</v>
      </c>
      <c r="C53" s="0" t="s">
        <v>73</v>
      </c>
      <c r="E53" s="0" t="str">
        <f aca="false">"039902647365"</f>
        <v>039902647365</v>
      </c>
      <c r="F53" s="1" t="n">
        <v>42692</v>
      </c>
      <c r="G53" s="0" t="n">
        <v>201705</v>
      </c>
      <c r="H53" s="0" t="s">
        <v>77</v>
      </c>
      <c r="I53" s="0" t="s">
        <v>78</v>
      </c>
      <c r="J53" s="0" t="s">
        <v>88</v>
      </c>
      <c r="L53" s="0" t="s">
        <v>121</v>
      </c>
      <c r="M53" s="0" t="s">
        <v>122</v>
      </c>
      <c r="O53" s="0" t="s">
        <v>92</v>
      </c>
      <c r="P53" s="0" t="str">
        <f aca="false">"11912270 FM                   "</f>
        <v>11912270 FM                   </v>
      </c>
      <c r="Q53" s="0" t="n">
        <v>0</v>
      </c>
      <c r="R53" s="0" t="n">
        <v>0</v>
      </c>
      <c r="S53" s="0" t="n">
        <v>0</v>
      </c>
      <c r="T53" s="0" t="n">
        <v>0</v>
      </c>
      <c r="U53" s="0" t="n">
        <v>0</v>
      </c>
      <c r="V53" s="0" t="n">
        <v>0</v>
      </c>
      <c r="W53" s="0" t="n">
        <v>0</v>
      </c>
      <c r="X53" s="0" t="n">
        <v>0</v>
      </c>
      <c r="Y53" s="0" t="n">
        <v>0</v>
      </c>
      <c r="Z53" s="0" t="n">
        <v>0</v>
      </c>
      <c r="AA53" s="0" t="n">
        <v>0</v>
      </c>
      <c r="AB53" s="0" t="n">
        <v>0</v>
      </c>
      <c r="AC53" s="0" t="n">
        <v>0</v>
      </c>
      <c r="AD53" s="0" t="n">
        <v>0</v>
      </c>
      <c r="AE53" s="0" t="n">
        <v>0</v>
      </c>
      <c r="AF53" s="0" t="n">
        <v>0</v>
      </c>
      <c r="AG53" s="0" t="n">
        <v>0</v>
      </c>
      <c r="AH53" s="0" t="n">
        <v>0</v>
      </c>
      <c r="AI53" s="0" t="n">
        <v>0</v>
      </c>
      <c r="AJ53" s="0" t="n">
        <v>0</v>
      </c>
      <c r="AK53" s="0" t="n">
        <v>0</v>
      </c>
      <c r="AL53" s="0" t="n">
        <v>0</v>
      </c>
      <c r="AM53" s="0" t="n">
        <v>12.92</v>
      </c>
      <c r="AN53" s="0" t="n">
        <v>0</v>
      </c>
      <c r="AO53" s="0" t="n">
        <v>0</v>
      </c>
      <c r="AP53" s="0" t="n">
        <v>0</v>
      </c>
      <c r="AQ53" s="0" t="n">
        <v>0</v>
      </c>
      <c r="AR53" s="0" t="n">
        <v>0</v>
      </c>
      <c r="AS53" s="0" t="n">
        <v>0</v>
      </c>
      <c r="AT53" s="0" t="n">
        <v>0</v>
      </c>
      <c r="AU53" s="0" t="n">
        <v>0</v>
      </c>
      <c r="AV53" s="0" t="n">
        <v>0</v>
      </c>
      <c r="AW53" s="0" t="n">
        <v>0</v>
      </c>
      <c r="AX53" s="0" t="n">
        <v>0</v>
      </c>
      <c r="AY53" s="0" t="n">
        <v>0</v>
      </c>
      <c r="AZ53" s="0" t="n">
        <v>0</v>
      </c>
      <c r="BA53" s="0" t="n">
        <v>0</v>
      </c>
      <c r="BB53" s="0" t="n">
        <v>0</v>
      </c>
      <c r="BC53" s="0" t="n">
        <v>0</v>
      </c>
      <c r="BD53" s="0" t="n">
        <v>0</v>
      </c>
      <c r="BE53" s="0" t="n">
        <v>0</v>
      </c>
      <c r="BF53" s="0" t="n">
        <v>0</v>
      </c>
      <c r="BG53" s="0" t="n">
        <v>0</v>
      </c>
      <c r="BH53" s="0" t="n">
        <v>1</v>
      </c>
      <c r="BI53" s="0" t="n">
        <v>4</v>
      </c>
      <c r="BJ53" s="0" t="n">
        <v>3.2</v>
      </c>
      <c r="BK53" s="0" t="n">
        <v>4</v>
      </c>
      <c r="BL53" s="0" t="n">
        <v>130.92</v>
      </c>
      <c r="BM53" s="0" t="n">
        <v>18.33</v>
      </c>
      <c r="BN53" s="0" t="n">
        <v>149.25</v>
      </c>
      <c r="BO53" s="0" t="n">
        <v>149.25</v>
      </c>
      <c r="BQ53" s="0" t="s">
        <v>285</v>
      </c>
      <c r="BR53" s="0" t="s">
        <v>124</v>
      </c>
      <c r="BS53" s="1" t="n">
        <v>42699</v>
      </c>
      <c r="BT53" s="2" t="n">
        <v>0.534722222222222</v>
      </c>
      <c r="BU53" s="0" t="s">
        <v>286</v>
      </c>
      <c r="BV53" s="0" t="s">
        <v>85</v>
      </c>
      <c r="BY53" s="0" t="n">
        <v>16120</v>
      </c>
      <c r="BZ53" s="0" t="s">
        <v>27</v>
      </c>
      <c r="CC53" s="0" t="s">
        <v>122</v>
      </c>
      <c r="CD53" s="0" t="n">
        <v>5319</v>
      </c>
      <c r="CE53" s="0" t="s">
        <v>96</v>
      </c>
      <c r="CF53" s="1" t="n">
        <v>42704</v>
      </c>
      <c r="CI53" s="0" t="n">
        <v>4</v>
      </c>
      <c r="CJ53" s="0" t="n">
        <v>5</v>
      </c>
      <c r="CK53" s="0" t="n">
        <v>23</v>
      </c>
      <c r="CL53" s="0" t="s">
        <v>85</v>
      </c>
    </row>
    <row collapsed="false" customFormat="false" customHeight="true" hidden="false" ht="12.1" outlineLevel="0" r="54">
      <c r="A54" s="0" t="s">
        <v>71</v>
      </c>
      <c r="B54" s="0" t="s">
        <v>72</v>
      </c>
      <c r="C54" s="0" t="s">
        <v>73</v>
      </c>
      <c r="E54" s="0" t="str">
        <f aca="false">"009935147976"</f>
        <v>009935147976</v>
      </c>
      <c r="F54" s="1" t="n">
        <v>42692</v>
      </c>
      <c r="G54" s="0" t="n">
        <v>201705</v>
      </c>
      <c r="H54" s="0" t="s">
        <v>171</v>
      </c>
      <c r="I54" s="0" t="s">
        <v>172</v>
      </c>
      <c r="J54" s="0" t="s">
        <v>177</v>
      </c>
      <c r="L54" s="0" t="s">
        <v>131</v>
      </c>
      <c r="M54" s="0" t="s">
        <v>132</v>
      </c>
      <c r="N54" s="0" t="s">
        <v>88</v>
      </c>
      <c r="O54" s="0" t="s">
        <v>180</v>
      </c>
      <c r="P54" s="0" t="str">
        <f aca="false">"...                           "</f>
        <v>...                           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0</v>
      </c>
      <c r="AB54" s="0" t="n">
        <v>0</v>
      </c>
      <c r="AC54" s="0" t="n">
        <v>0</v>
      </c>
      <c r="AD54" s="0" t="n">
        <v>0</v>
      </c>
      <c r="AE54" s="0" t="n">
        <v>0</v>
      </c>
      <c r="AF54" s="0" t="n">
        <v>0</v>
      </c>
      <c r="AG54" s="0" t="n">
        <v>0</v>
      </c>
      <c r="AH54" s="0" t="n">
        <v>0</v>
      </c>
      <c r="AI54" s="0" t="n">
        <v>0</v>
      </c>
      <c r="AJ54" s="0" t="n">
        <v>0</v>
      </c>
      <c r="AK54" s="0" t="n">
        <v>0</v>
      </c>
      <c r="AL54" s="0" t="n">
        <v>0</v>
      </c>
      <c r="AM54" s="0" t="n">
        <v>4.93</v>
      </c>
      <c r="AN54" s="0" t="n">
        <v>0</v>
      </c>
      <c r="AO54" s="0" t="n">
        <v>0</v>
      </c>
      <c r="AP54" s="0" t="n">
        <v>0</v>
      </c>
      <c r="AQ54" s="0" t="n">
        <v>0</v>
      </c>
      <c r="AR54" s="0" t="n">
        <v>0</v>
      </c>
      <c r="AS54" s="0" t="n">
        <v>0</v>
      </c>
      <c r="AT54" s="0" t="n">
        <v>0</v>
      </c>
      <c r="AU54" s="0" t="n">
        <v>0</v>
      </c>
      <c r="AV54" s="0" t="n">
        <v>0</v>
      </c>
      <c r="AW54" s="0" t="n">
        <v>0</v>
      </c>
      <c r="AX54" s="0" t="n">
        <v>0</v>
      </c>
      <c r="AY54" s="0" t="n">
        <v>0</v>
      </c>
      <c r="AZ54" s="0" t="n">
        <v>0</v>
      </c>
      <c r="BA54" s="0" t="n">
        <v>0</v>
      </c>
      <c r="BB54" s="0" t="n">
        <v>0</v>
      </c>
      <c r="BC54" s="0" t="n">
        <v>0</v>
      </c>
      <c r="BD54" s="0" t="n">
        <v>0</v>
      </c>
      <c r="BE54" s="0" t="n">
        <v>0</v>
      </c>
      <c r="BF54" s="0" t="n">
        <v>0</v>
      </c>
      <c r="BG54" s="0" t="n">
        <v>0</v>
      </c>
      <c r="BH54" s="0" t="n">
        <v>1</v>
      </c>
      <c r="BI54" s="0" t="n">
        <v>0.5</v>
      </c>
      <c r="BJ54" s="0" t="n">
        <v>0.2</v>
      </c>
      <c r="BK54" s="0" t="n">
        <v>1</v>
      </c>
      <c r="BL54" s="0" t="n">
        <v>54.93</v>
      </c>
      <c r="BM54" s="0" t="n">
        <v>7.69</v>
      </c>
      <c r="BN54" s="0" t="n">
        <v>62.62</v>
      </c>
      <c r="BO54" s="0" t="n">
        <v>62.62</v>
      </c>
      <c r="BQ54" s="0" t="s">
        <v>287</v>
      </c>
      <c r="BR54" s="0" t="s">
        <v>288</v>
      </c>
      <c r="BS54" s="1" t="n">
        <v>42695</v>
      </c>
      <c r="BT54" s="2" t="n">
        <v>0.370138888888889</v>
      </c>
      <c r="BU54" s="0" t="s">
        <v>138</v>
      </c>
      <c r="BV54" s="0" t="s">
        <v>83</v>
      </c>
      <c r="BY54" s="0" t="n">
        <v>1200</v>
      </c>
      <c r="CC54" s="0" t="s">
        <v>132</v>
      </c>
      <c r="CD54" s="0" t="n">
        <v>9301</v>
      </c>
      <c r="CE54" s="0" t="s">
        <v>96</v>
      </c>
      <c r="CF54" s="1" t="n">
        <v>42695</v>
      </c>
      <c r="CI54" s="0" t="n">
        <v>0</v>
      </c>
      <c r="CJ54" s="0" t="n">
        <v>0</v>
      </c>
      <c r="CK54" s="0" t="s">
        <v>289</v>
      </c>
      <c r="CL54" s="0" t="s">
        <v>85</v>
      </c>
    </row>
    <row collapsed="false" customFormat="false" customHeight="true" hidden="false" ht="12.95" outlineLevel="0" r="55">
      <c r="A55" s="0" t="s">
        <v>71</v>
      </c>
      <c r="B55" s="0" t="s">
        <v>72</v>
      </c>
      <c r="C55" s="0" t="s">
        <v>73</v>
      </c>
      <c r="E55" s="0" t="str">
        <f aca="false">"009935272461"</f>
        <v>009935272461</v>
      </c>
      <c r="F55" s="1" t="n">
        <v>42692</v>
      </c>
      <c r="G55" s="0" t="n">
        <v>201705</v>
      </c>
      <c r="H55" s="0" t="s">
        <v>171</v>
      </c>
      <c r="I55" s="0" t="s">
        <v>172</v>
      </c>
      <c r="J55" s="0" t="s">
        <v>177</v>
      </c>
      <c r="L55" s="0" t="s">
        <v>178</v>
      </c>
      <c r="M55" s="0" t="s">
        <v>150</v>
      </c>
      <c r="N55" s="0" t="s">
        <v>179</v>
      </c>
      <c r="O55" s="0" t="s">
        <v>180</v>
      </c>
      <c r="P55" s="0" t="str">
        <f aca="false">"...                           "</f>
        <v>...                           </v>
      </c>
      <c r="Q55" s="0" t="n">
        <v>0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0</v>
      </c>
      <c r="Y55" s="0" t="n">
        <v>0</v>
      </c>
      <c r="Z55" s="0" t="n">
        <v>0</v>
      </c>
      <c r="AA55" s="0" t="n">
        <v>0</v>
      </c>
      <c r="AB55" s="0" t="n">
        <v>0</v>
      </c>
      <c r="AC55" s="0" t="n">
        <v>0</v>
      </c>
      <c r="AD55" s="0" t="n">
        <v>0</v>
      </c>
      <c r="AE55" s="0" t="n">
        <v>0</v>
      </c>
      <c r="AF55" s="0" t="n">
        <v>0</v>
      </c>
      <c r="AG55" s="0" t="n">
        <v>0</v>
      </c>
      <c r="AH55" s="0" t="n">
        <v>0</v>
      </c>
      <c r="AI55" s="0" t="n">
        <v>0</v>
      </c>
      <c r="AJ55" s="0" t="n">
        <v>0</v>
      </c>
      <c r="AK55" s="0" t="n">
        <v>0</v>
      </c>
      <c r="AL55" s="0" t="n">
        <v>0</v>
      </c>
      <c r="AM55" s="0" t="n">
        <v>7.39</v>
      </c>
      <c r="AN55" s="0" t="n">
        <v>0</v>
      </c>
      <c r="AO55" s="0" t="n">
        <v>0</v>
      </c>
      <c r="AP55" s="0" t="n">
        <v>0</v>
      </c>
      <c r="AQ55" s="0" t="n">
        <v>0</v>
      </c>
      <c r="AR55" s="0" t="n">
        <v>0</v>
      </c>
      <c r="AS55" s="0" t="n">
        <v>0</v>
      </c>
      <c r="AT55" s="0" t="n">
        <v>0</v>
      </c>
      <c r="AU55" s="0" t="n">
        <v>0</v>
      </c>
      <c r="AV55" s="0" t="n">
        <v>0</v>
      </c>
      <c r="AW55" s="0" t="n">
        <v>0</v>
      </c>
      <c r="AX55" s="0" t="n">
        <v>0</v>
      </c>
      <c r="AY55" s="0" t="n">
        <v>0</v>
      </c>
      <c r="AZ55" s="0" t="n">
        <v>0</v>
      </c>
      <c r="BA55" s="0" t="n">
        <v>0</v>
      </c>
      <c r="BB55" s="0" t="n">
        <v>0</v>
      </c>
      <c r="BC55" s="0" t="n">
        <v>0</v>
      </c>
      <c r="BD55" s="0" t="n">
        <v>0</v>
      </c>
      <c r="BE55" s="0" t="n">
        <v>0</v>
      </c>
      <c r="BF55" s="0" t="n">
        <v>0</v>
      </c>
      <c r="BG55" s="0" t="n">
        <v>0</v>
      </c>
      <c r="BH55" s="0" t="n">
        <v>1</v>
      </c>
      <c r="BI55" s="0" t="n">
        <v>0.5</v>
      </c>
      <c r="BJ55" s="0" t="n">
        <v>0.2</v>
      </c>
      <c r="BK55" s="0" t="n">
        <v>1</v>
      </c>
      <c r="BL55" s="0" t="n">
        <v>79.89</v>
      </c>
      <c r="BM55" s="0" t="n">
        <v>11.18</v>
      </c>
      <c r="BN55" s="0" t="n">
        <v>91.07</v>
      </c>
      <c r="BO55" s="0" t="n">
        <v>91.07</v>
      </c>
      <c r="BQ55" s="0" t="s">
        <v>217</v>
      </c>
      <c r="BR55" s="0" t="s">
        <v>290</v>
      </c>
      <c r="BS55" s="1" t="n">
        <v>42695</v>
      </c>
      <c r="BT55" s="2" t="n">
        <v>0.416666666666667</v>
      </c>
      <c r="BU55" s="0" t="s">
        <v>104</v>
      </c>
      <c r="BV55" s="0" t="s">
        <v>83</v>
      </c>
      <c r="BY55" s="0" t="n">
        <v>1200</v>
      </c>
      <c r="CC55" s="0" t="s">
        <v>150</v>
      </c>
      <c r="CD55" s="0" t="n">
        <v>8000</v>
      </c>
      <c r="CE55" s="0" t="s">
        <v>96</v>
      </c>
      <c r="CF55" s="1" t="n">
        <v>42696</v>
      </c>
      <c r="CI55" s="0" t="n">
        <v>0</v>
      </c>
      <c r="CJ55" s="0" t="n">
        <v>0</v>
      </c>
      <c r="CK55" s="0" t="s">
        <v>185</v>
      </c>
      <c r="CL55" s="0" t="s">
        <v>85</v>
      </c>
    </row>
    <row collapsed="false" customFormat="false" customHeight="true" hidden="false" ht="12.95" outlineLevel="0" r="56">
      <c r="A56" s="0" t="s">
        <v>71</v>
      </c>
      <c r="B56" s="0" t="s">
        <v>72</v>
      </c>
      <c r="C56" s="0" t="s">
        <v>73</v>
      </c>
      <c r="E56" s="0" t="str">
        <f aca="false">"009935147975"</f>
        <v>009935147975</v>
      </c>
      <c r="F56" s="1" t="n">
        <v>42692</v>
      </c>
      <c r="G56" s="0" t="n">
        <v>201705</v>
      </c>
      <c r="H56" s="0" t="s">
        <v>171</v>
      </c>
      <c r="I56" s="0" t="s">
        <v>172</v>
      </c>
      <c r="J56" s="0" t="s">
        <v>177</v>
      </c>
      <c r="L56" s="0" t="s">
        <v>178</v>
      </c>
      <c r="M56" s="0" t="s">
        <v>150</v>
      </c>
      <c r="N56" s="0" t="s">
        <v>88</v>
      </c>
      <c r="O56" s="0" t="s">
        <v>180</v>
      </c>
      <c r="P56" s="0" t="str">
        <f aca="false">"...                           "</f>
        <v>...                           </v>
      </c>
      <c r="Q56" s="0" t="n">
        <v>0</v>
      </c>
      <c r="R56" s="0" t="n">
        <v>0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0</v>
      </c>
      <c r="Y56" s="0" t="n">
        <v>0</v>
      </c>
      <c r="Z56" s="0" t="n">
        <v>0</v>
      </c>
      <c r="AA56" s="0" t="n">
        <v>0</v>
      </c>
      <c r="AB56" s="0" t="n">
        <v>0</v>
      </c>
      <c r="AC56" s="0" t="n">
        <v>0</v>
      </c>
      <c r="AD56" s="0" t="n">
        <v>0</v>
      </c>
      <c r="AE56" s="0" t="n">
        <v>0</v>
      </c>
      <c r="AF56" s="0" t="n">
        <v>0</v>
      </c>
      <c r="AG56" s="0" t="n">
        <v>0</v>
      </c>
      <c r="AH56" s="0" t="n">
        <v>0</v>
      </c>
      <c r="AI56" s="0" t="n">
        <v>0</v>
      </c>
      <c r="AJ56" s="0" t="n">
        <v>0</v>
      </c>
      <c r="AK56" s="0" t="n">
        <v>0</v>
      </c>
      <c r="AL56" s="0" t="n">
        <v>0</v>
      </c>
      <c r="AM56" s="0" t="n">
        <v>7.39</v>
      </c>
      <c r="AN56" s="0" t="n">
        <v>0</v>
      </c>
      <c r="AO56" s="0" t="n">
        <v>0</v>
      </c>
      <c r="AP56" s="0" t="n">
        <v>0</v>
      </c>
      <c r="AQ56" s="0" t="n">
        <v>0</v>
      </c>
      <c r="AR56" s="0" t="n">
        <v>0</v>
      </c>
      <c r="AS56" s="0" t="n">
        <v>0</v>
      </c>
      <c r="AT56" s="0" t="n">
        <v>0</v>
      </c>
      <c r="AU56" s="0" t="n">
        <v>0</v>
      </c>
      <c r="AV56" s="0" t="n">
        <v>0</v>
      </c>
      <c r="AW56" s="0" t="n">
        <v>0</v>
      </c>
      <c r="AX56" s="0" t="n">
        <v>0</v>
      </c>
      <c r="AY56" s="0" t="n">
        <v>0</v>
      </c>
      <c r="AZ56" s="0" t="n">
        <v>0</v>
      </c>
      <c r="BA56" s="0" t="n">
        <v>0</v>
      </c>
      <c r="BB56" s="0" t="n">
        <v>0</v>
      </c>
      <c r="BC56" s="0" t="n">
        <v>0</v>
      </c>
      <c r="BD56" s="0" t="n">
        <v>0</v>
      </c>
      <c r="BE56" s="0" t="n">
        <v>0</v>
      </c>
      <c r="BF56" s="0" t="n">
        <v>0</v>
      </c>
      <c r="BG56" s="0" t="n">
        <v>0</v>
      </c>
      <c r="BH56" s="0" t="n">
        <v>1</v>
      </c>
      <c r="BI56" s="0" t="n">
        <v>0.5</v>
      </c>
      <c r="BJ56" s="0" t="n">
        <v>0.2</v>
      </c>
      <c r="BK56" s="0" t="n">
        <v>1</v>
      </c>
      <c r="BL56" s="0" t="n">
        <v>79.89</v>
      </c>
      <c r="BM56" s="0" t="n">
        <v>11.18</v>
      </c>
      <c r="BN56" s="0" t="n">
        <v>91.07</v>
      </c>
      <c r="BO56" s="0" t="n">
        <v>91.07</v>
      </c>
      <c r="BQ56" s="0" t="s">
        <v>291</v>
      </c>
      <c r="BR56" s="0" t="s">
        <v>288</v>
      </c>
      <c r="BS56" s="1" t="n">
        <v>42695</v>
      </c>
      <c r="BT56" s="2" t="n">
        <v>0.416666666666667</v>
      </c>
      <c r="BU56" s="0" t="s">
        <v>104</v>
      </c>
      <c r="BV56" s="0" t="s">
        <v>83</v>
      </c>
      <c r="BY56" s="0" t="n">
        <v>1200</v>
      </c>
      <c r="CC56" s="0" t="s">
        <v>150</v>
      </c>
      <c r="CD56" s="0" t="n">
        <v>7460</v>
      </c>
      <c r="CE56" s="0" t="s">
        <v>96</v>
      </c>
      <c r="CF56" s="1" t="n">
        <v>42696</v>
      </c>
      <c r="CI56" s="0" t="n">
        <v>0</v>
      </c>
      <c r="CJ56" s="0" t="n">
        <v>0</v>
      </c>
      <c r="CK56" s="0" t="s">
        <v>185</v>
      </c>
      <c r="CL56" s="0" t="s">
        <v>85</v>
      </c>
    </row>
    <row collapsed="false" customFormat="false" customHeight="true" hidden="false" ht="12.95" outlineLevel="0" r="57">
      <c r="A57" s="0" t="s">
        <v>71</v>
      </c>
      <c r="B57" s="0" t="s">
        <v>72</v>
      </c>
      <c r="C57" s="0" t="s">
        <v>73</v>
      </c>
      <c r="E57" s="0" t="str">
        <f aca="false">"009935147982"</f>
        <v>009935147982</v>
      </c>
      <c r="F57" s="1" t="n">
        <v>42692</v>
      </c>
      <c r="G57" s="0" t="n">
        <v>201705</v>
      </c>
      <c r="H57" s="0" t="s">
        <v>171</v>
      </c>
      <c r="I57" s="0" t="s">
        <v>172</v>
      </c>
      <c r="J57" s="0" t="s">
        <v>177</v>
      </c>
      <c r="L57" s="0" t="s">
        <v>178</v>
      </c>
      <c r="M57" s="0" t="s">
        <v>150</v>
      </c>
      <c r="N57" s="0" t="s">
        <v>292</v>
      </c>
      <c r="O57" s="0" t="s">
        <v>180</v>
      </c>
      <c r="P57" s="0" t="str">
        <f aca="false">"...                           "</f>
        <v>...                           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  <c r="AB57" s="0" t="n">
        <v>0</v>
      </c>
      <c r="AC57" s="0" t="n">
        <v>0</v>
      </c>
      <c r="AD57" s="0" t="n">
        <v>0</v>
      </c>
      <c r="AE57" s="0" t="n">
        <v>0</v>
      </c>
      <c r="AF57" s="0" t="n">
        <v>0</v>
      </c>
      <c r="AG57" s="0" t="n">
        <v>0</v>
      </c>
      <c r="AH57" s="0" t="n">
        <v>0</v>
      </c>
      <c r="AI57" s="0" t="n">
        <v>0</v>
      </c>
      <c r="AJ57" s="0" t="n">
        <v>0</v>
      </c>
      <c r="AK57" s="0" t="n">
        <v>0</v>
      </c>
      <c r="AL57" s="0" t="n">
        <v>0</v>
      </c>
      <c r="AM57" s="0" t="n">
        <v>7.39</v>
      </c>
      <c r="AN57" s="0" t="n">
        <v>0</v>
      </c>
      <c r="AO57" s="0" t="n">
        <v>0</v>
      </c>
      <c r="AP57" s="0" t="n">
        <v>0</v>
      </c>
      <c r="AQ57" s="0" t="n">
        <v>0</v>
      </c>
      <c r="AR57" s="0" t="n">
        <v>0</v>
      </c>
      <c r="AS57" s="0" t="n">
        <v>0</v>
      </c>
      <c r="AT57" s="0" t="n">
        <v>0</v>
      </c>
      <c r="AU57" s="0" t="n">
        <v>0</v>
      </c>
      <c r="AV57" s="0" t="n">
        <v>0</v>
      </c>
      <c r="AW57" s="0" t="n">
        <v>0</v>
      </c>
      <c r="AX57" s="0" t="n">
        <v>0</v>
      </c>
      <c r="AY57" s="0" t="n">
        <v>0</v>
      </c>
      <c r="AZ57" s="0" t="n">
        <v>0</v>
      </c>
      <c r="BA57" s="0" t="n">
        <v>0</v>
      </c>
      <c r="BB57" s="0" t="n">
        <v>0</v>
      </c>
      <c r="BC57" s="0" t="n">
        <v>0</v>
      </c>
      <c r="BD57" s="0" t="n">
        <v>0</v>
      </c>
      <c r="BE57" s="0" t="n">
        <v>0</v>
      </c>
      <c r="BF57" s="0" t="n">
        <v>0</v>
      </c>
      <c r="BG57" s="0" t="n">
        <v>0</v>
      </c>
      <c r="BH57" s="0" t="n">
        <v>1</v>
      </c>
      <c r="BI57" s="0" t="n">
        <v>0.5</v>
      </c>
      <c r="BJ57" s="0" t="n">
        <v>0.2</v>
      </c>
      <c r="BK57" s="0" t="n">
        <v>1</v>
      </c>
      <c r="BL57" s="0" t="n">
        <v>79.89</v>
      </c>
      <c r="BM57" s="0" t="n">
        <v>11.18</v>
      </c>
      <c r="BN57" s="0" t="n">
        <v>91.07</v>
      </c>
      <c r="BO57" s="0" t="n">
        <v>91.07</v>
      </c>
      <c r="BQ57" s="0" t="s">
        <v>293</v>
      </c>
      <c r="BR57" s="0" t="s">
        <v>288</v>
      </c>
      <c r="BS57" s="1" t="n">
        <v>42695</v>
      </c>
      <c r="BT57" s="2" t="n">
        <v>0.416666666666667</v>
      </c>
      <c r="BU57" s="0" t="s">
        <v>104</v>
      </c>
      <c r="BV57" s="0" t="s">
        <v>83</v>
      </c>
      <c r="BY57" s="0" t="n">
        <v>1200</v>
      </c>
      <c r="CC57" s="0" t="s">
        <v>150</v>
      </c>
      <c r="CD57" s="0" t="n">
        <v>8000</v>
      </c>
      <c r="CE57" s="0" t="s">
        <v>96</v>
      </c>
      <c r="CF57" s="1" t="n">
        <v>42696</v>
      </c>
      <c r="CI57" s="0" t="n">
        <v>0</v>
      </c>
      <c r="CJ57" s="0" t="n">
        <v>0</v>
      </c>
      <c r="CK57" s="0" t="s">
        <v>185</v>
      </c>
      <c r="CL57" s="0" t="s">
        <v>85</v>
      </c>
    </row>
    <row collapsed="false" customFormat="false" customHeight="true" hidden="false" ht="12.1" outlineLevel="0" r="58">
      <c r="A58" s="0" t="s">
        <v>106</v>
      </c>
      <c r="B58" s="0" t="s">
        <v>72</v>
      </c>
      <c r="C58" s="0" t="s">
        <v>73</v>
      </c>
      <c r="E58" s="0" t="str">
        <f aca="false">"029907356549"</f>
        <v>029907356549</v>
      </c>
      <c r="F58" s="1" t="n">
        <v>42692</v>
      </c>
      <c r="G58" s="0" t="n">
        <v>201705</v>
      </c>
      <c r="H58" s="0" t="s">
        <v>107</v>
      </c>
      <c r="I58" s="0" t="s">
        <v>108</v>
      </c>
      <c r="J58" s="0" t="s">
        <v>88</v>
      </c>
      <c r="L58" s="0" t="s">
        <v>134</v>
      </c>
      <c r="M58" s="0" t="s">
        <v>135</v>
      </c>
      <c r="N58" s="0" t="s">
        <v>194</v>
      </c>
      <c r="O58" s="0" t="s">
        <v>92</v>
      </c>
      <c r="P58" s="0" t="str">
        <f aca="false">"11942270 FM                   "</f>
        <v>11942270 FM                   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0</v>
      </c>
      <c r="AF58" s="0" t="n">
        <v>0</v>
      </c>
      <c r="AG58" s="0" t="n">
        <v>0</v>
      </c>
      <c r="AH58" s="0" t="n">
        <v>0</v>
      </c>
      <c r="AI58" s="0" t="n">
        <v>0</v>
      </c>
      <c r="AJ58" s="0" t="n">
        <v>0</v>
      </c>
      <c r="AK58" s="0" t="n">
        <v>0</v>
      </c>
      <c r="AL58" s="0" t="n">
        <v>0</v>
      </c>
      <c r="AM58" s="0" t="n">
        <v>3.5</v>
      </c>
      <c r="AN58" s="0" t="n">
        <v>0</v>
      </c>
      <c r="AO58" s="0" t="n">
        <v>0</v>
      </c>
      <c r="AP58" s="0" t="n">
        <v>0</v>
      </c>
      <c r="AQ58" s="0" t="n">
        <v>0</v>
      </c>
      <c r="AR58" s="0" t="n">
        <v>0</v>
      </c>
      <c r="AS58" s="0" t="n">
        <v>0</v>
      </c>
      <c r="AT58" s="0" t="n">
        <v>0</v>
      </c>
      <c r="AU58" s="0" t="n">
        <v>0</v>
      </c>
      <c r="AV58" s="0" t="n">
        <v>0</v>
      </c>
      <c r="AW58" s="0" t="n">
        <v>0</v>
      </c>
      <c r="AX58" s="0" t="n">
        <v>0</v>
      </c>
      <c r="AY58" s="0" t="n">
        <v>0</v>
      </c>
      <c r="AZ58" s="0" t="n">
        <v>0</v>
      </c>
      <c r="BA58" s="0" t="n">
        <v>0</v>
      </c>
      <c r="BB58" s="0" t="n">
        <v>0</v>
      </c>
      <c r="BC58" s="0" t="n">
        <v>0</v>
      </c>
      <c r="BD58" s="0" t="n">
        <v>0</v>
      </c>
      <c r="BE58" s="0" t="n">
        <v>0</v>
      </c>
      <c r="BF58" s="0" t="n">
        <v>0</v>
      </c>
      <c r="BG58" s="0" t="n">
        <v>0</v>
      </c>
      <c r="BH58" s="0" t="n">
        <v>1</v>
      </c>
      <c r="BI58" s="0" t="n">
        <v>1</v>
      </c>
      <c r="BJ58" s="0" t="n">
        <v>0.2</v>
      </c>
      <c r="BK58" s="0" t="n">
        <v>1</v>
      </c>
      <c r="BL58" s="0" t="n">
        <v>35.5</v>
      </c>
      <c r="BM58" s="0" t="n">
        <v>4.97</v>
      </c>
      <c r="BN58" s="0" t="n">
        <v>40.47</v>
      </c>
      <c r="BO58" s="0" t="n">
        <v>40.47</v>
      </c>
      <c r="BQ58" s="0" t="s">
        <v>294</v>
      </c>
      <c r="BR58" s="0" t="s">
        <v>295</v>
      </c>
      <c r="BS58" s="1" t="n">
        <v>42695</v>
      </c>
      <c r="BT58" s="2" t="n">
        <v>0.413888888888889</v>
      </c>
      <c r="BU58" s="0" t="s">
        <v>214</v>
      </c>
      <c r="BV58" s="0" t="s">
        <v>83</v>
      </c>
      <c r="BY58" s="0" t="n">
        <v>1200</v>
      </c>
      <c r="BZ58" s="0" t="s">
        <v>27</v>
      </c>
      <c r="CC58" s="0" t="s">
        <v>135</v>
      </c>
      <c r="CD58" s="0" t="n">
        <v>46</v>
      </c>
      <c r="CE58" s="0" t="s">
        <v>96</v>
      </c>
      <c r="CF58" s="1" t="n">
        <v>42697</v>
      </c>
      <c r="CI58" s="0" t="n">
        <v>1</v>
      </c>
      <c r="CJ58" s="0" t="n">
        <v>1</v>
      </c>
      <c r="CK58" s="0" t="n">
        <v>21</v>
      </c>
      <c r="CL58" s="0" t="s">
        <v>85</v>
      </c>
    </row>
    <row collapsed="false" customFormat="false" customHeight="true" hidden="false" ht="12.1" outlineLevel="0" r="59">
      <c r="A59" s="0" t="s">
        <v>71</v>
      </c>
      <c r="B59" s="0" t="s">
        <v>72</v>
      </c>
      <c r="C59" s="0" t="s">
        <v>73</v>
      </c>
      <c r="E59" s="0" t="str">
        <f aca="false">"039902465781"</f>
        <v>039902465781</v>
      </c>
      <c r="F59" s="1" t="n">
        <v>42695</v>
      </c>
      <c r="G59" s="0" t="n">
        <v>201705</v>
      </c>
      <c r="H59" s="0" t="s">
        <v>144</v>
      </c>
      <c r="I59" s="0" t="s">
        <v>145</v>
      </c>
      <c r="J59" s="0" t="s">
        <v>88</v>
      </c>
      <c r="L59" s="0" t="s">
        <v>77</v>
      </c>
      <c r="M59" s="0" t="s">
        <v>78</v>
      </c>
      <c r="N59" s="0" t="s">
        <v>88</v>
      </c>
      <c r="O59" s="0" t="s">
        <v>92</v>
      </c>
      <c r="P59" s="0" t="str">
        <f aca="false">"                              "</f>
        <v>                              </v>
      </c>
      <c r="Q59" s="0" t="n">
        <v>0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0</v>
      </c>
      <c r="Y59" s="0" t="n">
        <v>0</v>
      </c>
      <c r="Z59" s="0" t="n">
        <v>0</v>
      </c>
      <c r="AA59" s="0" t="n">
        <v>0</v>
      </c>
      <c r="AB59" s="0" t="n">
        <v>0</v>
      </c>
      <c r="AC59" s="0" t="n">
        <v>0</v>
      </c>
      <c r="AD59" s="0" t="n">
        <v>0</v>
      </c>
      <c r="AE59" s="0" t="n">
        <v>0</v>
      </c>
      <c r="AF59" s="0" t="n">
        <v>0</v>
      </c>
      <c r="AG59" s="0" t="n">
        <v>0</v>
      </c>
      <c r="AH59" s="0" t="n">
        <v>0</v>
      </c>
      <c r="AI59" s="0" t="n">
        <v>0</v>
      </c>
      <c r="AJ59" s="0" t="n">
        <v>0</v>
      </c>
      <c r="AK59" s="0" t="n">
        <v>0</v>
      </c>
      <c r="AL59" s="0" t="n">
        <v>0</v>
      </c>
      <c r="AM59" s="0" t="n">
        <v>3.5</v>
      </c>
      <c r="AN59" s="0" t="n">
        <v>0</v>
      </c>
      <c r="AO59" s="0" t="n">
        <v>0</v>
      </c>
      <c r="AP59" s="0" t="n">
        <v>0</v>
      </c>
      <c r="AQ59" s="0" t="n">
        <v>0</v>
      </c>
      <c r="AR59" s="0" t="n">
        <v>0</v>
      </c>
      <c r="AS59" s="0" t="n">
        <v>0</v>
      </c>
      <c r="AT59" s="0" t="n">
        <v>0</v>
      </c>
      <c r="AU59" s="0" t="n">
        <v>0</v>
      </c>
      <c r="AV59" s="0" t="n">
        <v>0</v>
      </c>
      <c r="AW59" s="0" t="n">
        <v>0</v>
      </c>
      <c r="AX59" s="0" t="n">
        <v>0</v>
      </c>
      <c r="AY59" s="0" t="n">
        <v>0</v>
      </c>
      <c r="AZ59" s="0" t="n">
        <v>0</v>
      </c>
      <c r="BA59" s="0" t="n">
        <v>0</v>
      </c>
      <c r="BB59" s="0" t="n">
        <v>0</v>
      </c>
      <c r="BC59" s="0" t="n">
        <v>0</v>
      </c>
      <c r="BD59" s="0" t="n">
        <v>0</v>
      </c>
      <c r="BE59" s="0" t="n">
        <v>0</v>
      </c>
      <c r="BF59" s="0" t="n">
        <v>0</v>
      </c>
      <c r="BG59" s="0" t="n">
        <v>0</v>
      </c>
      <c r="BH59" s="0" t="n">
        <v>1</v>
      </c>
      <c r="BI59" s="0" t="n">
        <v>1</v>
      </c>
      <c r="BJ59" s="0" t="n">
        <v>0.2</v>
      </c>
      <c r="BK59" s="0" t="n">
        <v>1</v>
      </c>
      <c r="BL59" s="0" t="n">
        <v>35.5</v>
      </c>
      <c r="BM59" s="0" t="n">
        <v>4.97</v>
      </c>
      <c r="BN59" s="0" t="n">
        <v>40.47</v>
      </c>
      <c r="BO59" s="0" t="n">
        <v>40.47</v>
      </c>
      <c r="BQ59" s="0" t="s">
        <v>166</v>
      </c>
      <c r="BR59" s="0" t="s">
        <v>296</v>
      </c>
      <c r="BS59" s="1" t="n">
        <v>42696</v>
      </c>
      <c r="BT59" s="2" t="n">
        <v>0.372916666666667</v>
      </c>
      <c r="BU59" s="0" t="s">
        <v>247</v>
      </c>
      <c r="BV59" s="0" t="s">
        <v>83</v>
      </c>
      <c r="BY59" s="0" t="n">
        <v>1200</v>
      </c>
      <c r="BZ59" s="0" t="s">
        <v>27</v>
      </c>
      <c r="CA59" s="0" t="s">
        <v>248</v>
      </c>
      <c r="CC59" s="0" t="s">
        <v>78</v>
      </c>
      <c r="CD59" s="0" t="n">
        <v>6045</v>
      </c>
      <c r="CE59" s="0" t="s">
        <v>96</v>
      </c>
      <c r="CF59" s="1" t="n">
        <v>42697</v>
      </c>
      <c r="CI59" s="0" t="n">
        <v>1</v>
      </c>
      <c r="CJ59" s="0" t="n">
        <v>1</v>
      </c>
      <c r="CK59" s="0" t="n">
        <v>21</v>
      </c>
      <c r="CL59" s="0" t="s">
        <v>85</v>
      </c>
    </row>
    <row collapsed="false" customFormat="false" customHeight="true" hidden="false" ht="12.1" outlineLevel="0" r="60">
      <c r="A60" s="0" t="s">
        <v>71</v>
      </c>
      <c r="B60" s="0" t="s">
        <v>72</v>
      </c>
      <c r="C60" s="0" t="s">
        <v>73</v>
      </c>
      <c r="E60" s="0" t="str">
        <f aca="false">"049901130981"</f>
        <v>049901130981</v>
      </c>
      <c r="F60" s="1" t="n">
        <v>42695</v>
      </c>
      <c r="G60" s="0" t="n">
        <v>201705</v>
      </c>
      <c r="H60" s="0" t="s">
        <v>121</v>
      </c>
      <c r="I60" s="0" t="s">
        <v>122</v>
      </c>
      <c r="J60" s="0" t="s">
        <v>123</v>
      </c>
      <c r="L60" s="0" t="s">
        <v>77</v>
      </c>
      <c r="M60" s="0" t="s">
        <v>78</v>
      </c>
      <c r="N60" s="0" t="s">
        <v>123</v>
      </c>
      <c r="O60" s="0" t="s">
        <v>92</v>
      </c>
      <c r="P60" s="0" t="str">
        <f aca="false">"                              "</f>
        <v>                              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0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v>0</v>
      </c>
      <c r="AC60" s="0" t="n">
        <v>0</v>
      </c>
      <c r="AD60" s="0" t="n">
        <v>0</v>
      </c>
      <c r="AE60" s="0" t="n">
        <v>0</v>
      </c>
      <c r="AF60" s="0" t="n">
        <v>0</v>
      </c>
      <c r="AG60" s="0" t="n">
        <v>0</v>
      </c>
      <c r="AH60" s="0" t="n">
        <v>0</v>
      </c>
      <c r="AI60" s="0" t="n">
        <v>0</v>
      </c>
      <c r="AJ60" s="0" t="n">
        <v>0</v>
      </c>
      <c r="AK60" s="0" t="n">
        <v>0</v>
      </c>
      <c r="AL60" s="0" t="n">
        <v>0</v>
      </c>
      <c r="AM60" s="0" t="n">
        <v>6.79</v>
      </c>
      <c r="AN60" s="0" t="n">
        <v>0</v>
      </c>
      <c r="AO60" s="0" t="n">
        <v>0</v>
      </c>
      <c r="AP60" s="0" t="n">
        <v>0</v>
      </c>
      <c r="AQ60" s="0" t="n">
        <v>0</v>
      </c>
      <c r="AR60" s="0" t="n">
        <v>0</v>
      </c>
      <c r="AS60" s="0" t="n">
        <v>0</v>
      </c>
      <c r="AT60" s="0" t="n">
        <v>0</v>
      </c>
      <c r="AU60" s="0" t="n">
        <v>0</v>
      </c>
      <c r="AV60" s="0" t="n">
        <v>0</v>
      </c>
      <c r="AW60" s="0" t="n">
        <v>0</v>
      </c>
      <c r="AX60" s="0" t="n">
        <v>0</v>
      </c>
      <c r="AY60" s="0" t="n">
        <v>0</v>
      </c>
      <c r="AZ60" s="0" t="n">
        <v>0</v>
      </c>
      <c r="BA60" s="0" t="n">
        <v>0</v>
      </c>
      <c r="BB60" s="0" t="n">
        <v>0</v>
      </c>
      <c r="BC60" s="0" t="n">
        <v>0</v>
      </c>
      <c r="BD60" s="0" t="n">
        <v>0</v>
      </c>
      <c r="BE60" s="0" t="n">
        <v>0</v>
      </c>
      <c r="BF60" s="0" t="n">
        <v>0</v>
      </c>
      <c r="BG60" s="0" t="n">
        <v>0</v>
      </c>
      <c r="BH60" s="0" t="n">
        <v>1</v>
      </c>
      <c r="BI60" s="0" t="n">
        <v>1</v>
      </c>
      <c r="BJ60" s="0" t="n">
        <v>1.2</v>
      </c>
      <c r="BK60" s="0" t="n">
        <v>1.5</v>
      </c>
      <c r="BL60" s="0" t="n">
        <v>68.79</v>
      </c>
      <c r="BM60" s="0" t="n">
        <v>9.63</v>
      </c>
      <c r="BN60" s="0" t="n">
        <v>78.42</v>
      </c>
      <c r="BO60" s="0" t="n">
        <v>78.42</v>
      </c>
      <c r="BQ60" s="0" t="s">
        <v>124</v>
      </c>
      <c r="BR60" s="0" t="s">
        <v>125</v>
      </c>
      <c r="BS60" s="1" t="n">
        <v>42696</v>
      </c>
      <c r="BT60" s="2" t="n">
        <v>0.372916666666667</v>
      </c>
      <c r="BU60" s="0" t="s">
        <v>297</v>
      </c>
      <c r="BV60" s="0" t="s">
        <v>83</v>
      </c>
      <c r="BY60" s="0" t="n">
        <v>6000</v>
      </c>
      <c r="BZ60" s="0" t="s">
        <v>27</v>
      </c>
      <c r="CA60" s="0" t="s">
        <v>248</v>
      </c>
      <c r="CC60" s="0" t="s">
        <v>78</v>
      </c>
      <c r="CD60" s="0" t="n">
        <v>6045</v>
      </c>
      <c r="CE60" s="0" t="s">
        <v>96</v>
      </c>
      <c r="CF60" s="1" t="n">
        <v>42697</v>
      </c>
      <c r="CI60" s="0" t="n">
        <v>1</v>
      </c>
      <c r="CJ60" s="0" t="n">
        <v>1</v>
      </c>
      <c r="CK60" s="0" t="n">
        <v>23</v>
      </c>
      <c r="CL60" s="0" t="s">
        <v>85</v>
      </c>
    </row>
    <row collapsed="false" customFormat="false" customHeight="true" hidden="false" ht="12.1" outlineLevel="0" r="61">
      <c r="A61" s="0" t="s">
        <v>71</v>
      </c>
      <c r="B61" s="0" t="s">
        <v>72</v>
      </c>
      <c r="C61" s="0" t="s">
        <v>73</v>
      </c>
      <c r="E61" s="0" t="str">
        <f aca="false">"039902647367"</f>
        <v>039902647367</v>
      </c>
      <c r="F61" s="1" t="n">
        <v>42695</v>
      </c>
      <c r="G61" s="0" t="n">
        <v>201705</v>
      </c>
      <c r="H61" s="0" t="s">
        <v>77</v>
      </c>
      <c r="I61" s="0" t="s">
        <v>78</v>
      </c>
      <c r="J61" s="0" t="s">
        <v>88</v>
      </c>
      <c r="L61" s="0" t="s">
        <v>149</v>
      </c>
      <c r="M61" s="0" t="s">
        <v>150</v>
      </c>
      <c r="N61" s="0" t="s">
        <v>160</v>
      </c>
      <c r="O61" s="0" t="s">
        <v>92</v>
      </c>
      <c r="P61" s="0" t="str">
        <f aca="false">"11912270 FM                   "</f>
        <v>11912270 FM                   </v>
      </c>
      <c r="Q61" s="0" t="n">
        <v>0</v>
      </c>
      <c r="R61" s="0" t="n">
        <v>0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0</v>
      </c>
      <c r="X61" s="0" t="n">
        <v>0</v>
      </c>
      <c r="Y61" s="0" t="n">
        <v>0</v>
      </c>
      <c r="Z61" s="0" t="n">
        <v>0</v>
      </c>
      <c r="AA61" s="0" t="n">
        <v>0</v>
      </c>
      <c r="AB61" s="0" t="n">
        <v>0</v>
      </c>
      <c r="AC61" s="0" t="n">
        <v>0</v>
      </c>
      <c r="AD61" s="0" t="n">
        <v>0</v>
      </c>
      <c r="AE61" s="0" t="n">
        <v>0</v>
      </c>
      <c r="AF61" s="0" t="n">
        <v>0</v>
      </c>
      <c r="AG61" s="0" t="n">
        <v>0</v>
      </c>
      <c r="AH61" s="0" t="n">
        <v>0</v>
      </c>
      <c r="AI61" s="0" t="n">
        <v>0</v>
      </c>
      <c r="AJ61" s="0" t="n">
        <v>0</v>
      </c>
      <c r="AK61" s="0" t="n">
        <v>0</v>
      </c>
      <c r="AL61" s="0" t="n">
        <v>0</v>
      </c>
      <c r="AM61" s="0" t="n">
        <v>3.5</v>
      </c>
      <c r="AN61" s="0" t="n">
        <v>0</v>
      </c>
      <c r="AO61" s="0" t="n">
        <v>0</v>
      </c>
      <c r="AP61" s="0" t="n">
        <v>0</v>
      </c>
      <c r="AQ61" s="0" t="n">
        <v>0</v>
      </c>
      <c r="AR61" s="0" t="n">
        <v>0</v>
      </c>
      <c r="AS61" s="0" t="n">
        <v>0</v>
      </c>
      <c r="AT61" s="0" t="n">
        <v>0</v>
      </c>
      <c r="AU61" s="0" t="n">
        <v>0</v>
      </c>
      <c r="AV61" s="0" t="n">
        <v>0</v>
      </c>
      <c r="AW61" s="0" t="n">
        <v>0</v>
      </c>
      <c r="AX61" s="0" t="n">
        <v>0</v>
      </c>
      <c r="AY61" s="0" t="n">
        <v>0</v>
      </c>
      <c r="AZ61" s="0" t="n">
        <v>0</v>
      </c>
      <c r="BA61" s="0" t="n">
        <v>0</v>
      </c>
      <c r="BB61" s="0" t="n">
        <v>0</v>
      </c>
      <c r="BC61" s="0" t="n">
        <v>0</v>
      </c>
      <c r="BD61" s="0" t="n">
        <v>0</v>
      </c>
      <c r="BE61" s="0" t="n">
        <v>0</v>
      </c>
      <c r="BF61" s="0" t="n">
        <v>0</v>
      </c>
      <c r="BG61" s="0" t="n">
        <v>0</v>
      </c>
      <c r="BH61" s="0" t="n">
        <v>1</v>
      </c>
      <c r="BI61" s="0" t="n">
        <v>1</v>
      </c>
      <c r="BJ61" s="0" t="n">
        <v>0.2</v>
      </c>
      <c r="BK61" s="0" t="n">
        <v>1</v>
      </c>
      <c r="BL61" s="0" t="n">
        <v>35.5</v>
      </c>
      <c r="BM61" s="0" t="n">
        <v>4.97</v>
      </c>
      <c r="BN61" s="0" t="n">
        <v>40.47</v>
      </c>
      <c r="BO61" s="0" t="n">
        <v>40.47</v>
      </c>
      <c r="BQ61" s="0" t="s">
        <v>161</v>
      </c>
      <c r="BR61" s="0" t="s">
        <v>124</v>
      </c>
      <c r="BS61" s="1" t="n">
        <v>42696</v>
      </c>
      <c r="BT61" s="2" t="n">
        <v>0.475694444444444</v>
      </c>
      <c r="BU61" s="0" t="s">
        <v>298</v>
      </c>
      <c r="BV61" s="0" t="s">
        <v>85</v>
      </c>
      <c r="BW61" s="0" t="s">
        <v>299</v>
      </c>
      <c r="BX61" s="0" t="s">
        <v>164</v>
      </c>
      <c r="BY61" s="0" t="n">
        <v>1200</v>
      </c>
      <c r="BZ61" s="0" t="s">
        <v>27</v>
      </c>
      <c r="CA61" s="0" t="s">
        <v>184</v>
      </c>
      <c r="CC61" s="0" t="s">
        <v>150</v>
      </c>
      <c r="CD61" s="0" t="n">
        <v>8000</v>
      </c>
      <c r="CE61" s="0" t="s">
        <v>96</v>
      </c>
      <c r="CF61" s="1" t="n">
        <v>42697</v>
      </c>
      <c r="CI61" s="0" t="n">
        <v>1</v>
      </c>
      <c r="CJ61" s="0" t="n">
        <v>1</v>
      </c>
      <c r="CK61" s="0" t="n">
        <v>21</v>
      </c>
      <c r="CL61" s="0" t="s">
        <v>85</v>
      </c>
    </row>
    <row collapsed="false" customFormat="false" customHeight="true" hidden="false" ht="12.1" outlineLevel="0" r="62">
      <c r="A62" s="0" t="s">
        <v>106</v>
      </c>
      <c r="B62" s="0" t="s">
        <v>72</v>
      </c>
      <c r="C62" s="0" t="s">
        <v>73</v>
      </c>
      <c r="E62" s="0" t="str">
        <f aca="false">"049901226158"</f>
        <v>049901226158</v>
      </c>
      <c r="F62" s="1" t="n">
        <v>42696</v>
      </c>
      <c r="G62" s="0" t="n">
        <v>201705</v>
      </c>
      <c r="H62" s="0" t="s">
        <v>74</v>
      </c>
      <c r="I62" s="0" t="s">
        <v>75</v>
      </c>
      <c r="J62" s="0" t="s">
        <v>76</v>
      </c>
      <c r="L62" s="0" t="s">
        <v>77</v>
      </c>
      <c r="M62" s="0" t="s">
        <v>78</v>
      </c>
      <c r="N62" s="0" t="s">
        <v>76</v>
      </c>
      <c r="O62" s="0" t="s">
        <v>92</v>
      </c>
      <c r="P62" s="0" t="str">
        <f aca="false">"                              "</f>
        <v>                              </v>
      </c>
      <c r="Q62" s="0" t="n">
        <v>0</v>
      </c>
      <c r="R62" s="0" t="n">
        <v>0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v>0</v>
      </c>
      <c r="AC62" s="0" t="n">
        <v>0</v>
      </c>
      <c r="AD62" s="0" t="n">
        <v>0</v>
      </c>
      <c r="AE62" s="0" t="n">
        <v>0</v>
      </c>
      <c r="AF62" s="0" t="n">
        <v>0</v>
      </c>
      <c r="AG62" s="0" t="n">
        <v>0</v>
      </c>
      <c r="AH62" s="0" t="n">
        <v>0</v>
      </c>
      <c r="AI62" s="0" t="n">
        <v>0</v>
      </c>
      <c r="AJ62" s="0" t="n">
        <v>0</v>
      </c>
      <c r="AK62" s="0" t="n">
        <v>0</v>
      </c>
      <c r="AL62" s="0" t="n">
        <v>0</v>
      </c>
      <c r="AM62" s="0" t="n">
        <v>3.5</v>
      </c>
      <c r="AN62" s="0" t="n">
        <v>0</v>
      </c>
      <c r="AO62" s="0" t="n">
        <v>0</v>
      </c>
      <c r="AP62" s="0" t="n">
        <v>0</v>
      </c>
      <c r="AQ62" s="0" t="n">
        <v>0</v>
      </c>
      <c r="AR62" s="0" t="n">
        <v>0</v>
      </c>
      <c r="AS62" s="0" t="n">
        <v>0</v>
      </c>
      <c r="AT62" s="0" t="n">
        <v>0</v>
      </c>
      <c r="AU62" s="0" t="n">
        <v>0</v>
      </c>
      <c r="AV62" s="0" t="n">
        <v>0</v>
      </c>
      <c r="AW62" s="0" t="n">
        <v>0</v>
      </c>
      <c r="AX62" s="0" t="n">
        <v>0</v>
      </c>
      <c r="AY62" s="0" t="n">
        <v>0</v>
      </c>
      <c r="AZ62" s="0" t="n">
        <v>0</v>
      </c>
      <c r="BA62" s="0" t="n">
        <v>0</v>
      </c>
      <c r="BB62" s="0" t="n">
        <v>0</v>
      </c>
      <c r="BC62" s="0" t="n">
        <v>0</v>
      </c>
      <c r="BD62" s="0" t="n">
        <v>0</v>
      </c>
      <c r="BE62" s="0" t="n">
        <v>0</v>
      </c>
      <c r="BF62" s="0" t="n">
        <v>0</v>
      </c>
      <c r="BG62" s="0" t="n">
        <v>0</v>
      </c>
      <c r="BH62" s="0" t="n">
        <v>1</v>
      </c>
      <c r="BI62" s="0" t="n">
        <v>1</v>
      </c>
      <c r="BJ62" s="0" t="n">
        <v>0.2</v>
      </c>
      <c r="BK62" s="0" t="n">
        <v>1</v>
      </c>
      <c r="BL62" s="0" t="n">
        <v>35.5</v>
      </c>
      <c r="BM62" s="0" t="n">
        <v>4.97</v>
      </c>
      <c r="BN62" s="0" t="n">
        <v>40.47</v>
      </c>
      <c r="BO62" s="0" t="n">
        <v>40.47</v>
      </c>
      <c r="BQ62" s="0" t="s">
        <v>300</v>
      </c>
      <c r="BR62" s="0" t="s">
        <v>140</v>
      </c>
      <c r="BS62" s="1" t="n">
        <v>42697</v>
      </c>
      <c r="BT62" s="2" t="n">
        <v>0.400694444444444</v>
      </c>
      <c r="BU62" s="0" t="s">
        <v>247</v>
      </c>
      <c r="BV62" s="0" t="s">
        <v>83</v>
      </c>
      <c r="BY62" s="0" t="n">
        <v>1200</v>
      </c>
      <c r="BZ62" s="0" t="s">
        <v>27</v>
      </c>
      <c r="CA62" s="0" t="s">
        <v>248</v>
      </c>
      <c r="CC62" s="0" t="s">
        <v>78</v>
      </c>
      <c r="CD62" s="0" t="n">
        <v>6045</v>
      </c>
      <c r="CE62" s="0" t="s">
        <v>96</v>
      </c>
      <c r="CF62" s="1" t="n">
        <v>42699</v>
      </c>
      <c r="CI62" s="0" t="n">
        <v>1</v>
      </c>
      <c r="CJ62" s="0" t="n">
        <v>1</v>
      </c>
      <c r="CK62" s="0" t="n">
        <v>21</v>
      </c>
      <c r="CL62" s="0" t="s">
        <v>85</v>
      </c>
    </row>
    <row collapsed="false" customFormat="false" customHeight="true" hidden="false" ht="12.1" outlineLevel="0" r="63">
      <c r="A63" s="0" t="s">
        <v>71</v>
      </c>
      <c r="B63" s="0" t="s">
        <v>72</v>
      </c>
      <c r="C63" s="0" t="s">
        <v>73</v>
      </c>
      <c r="E63" s="0" t="str">
        <f aca="false">"019910409774"</f>
        <v>019910409774</v>
      </c>
      <c r="F63" s="1" t="n">
        <v>42696</v>
      </c>
      <c r="G63" s="0" t="n">
        <v>201705</v>
      </c>
      <c r="H63" s="0" t="s">
        <v>149</v>
      </c>
      <c r="I63" s="0" t="s">
        <v>150</v>
      </c>
      <c r="J63" s="0" t="s">
        <v>256</v>
      </c>
      <c r="L63" s="0" t="s">
        <v>109</v>
      </c>
      <c r="M63" s="0" t="s">
        <v>110</v>
      </c>
      <c r="N63" s="0" t="s">
        <v>301</v>
      </c>
      <c r="O63" s="0" t="s">
        <v>92</v>
      </c>
      <c r="P63" s="0" t="str">
        <f aca="false">"1125236085                    "</f>
        <v>1125236085                    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0</v>
      </c>
      <c r="AA63" s="0" t="n">
        <v>0</v>
      </c>
      <c r="AB63" s="0" t="n">
        <v>0</v>
      </c>
      <c r="AC63" s="0" t="n">
        <v>0</v>
      </c>
      <c r="AD63" s="0" t="n">
        <v>0</v>
      </c>
      <c r="AE63" s="0" t="n">
        <v>0</v>
      </c>
      <c r="AF63" s="0" t="n">
        <v>0</v>
      </c>
      <c r="AG63" s="0" t="n">
        <v>0</v>
      </c>
      <c r="AH63" s="0" t="n">
        <v>0</v>
      </c>
      <c r="AI63" s="0" t="n">
        <v>0</v>
      </c>
      <c r="AJ63" s="0" t="n">
        <v>0</v>
      </c>
      <c r="AK63" s="0" t="n">
        <v>0</v>
      </c>
      <c r="AL63" s="0" t="n">
        <v>0</v>
      </c>
      <c r="AM63" s="0" t="n">
        <v>3.5</v>
      </c>
      <c r="AN63" s="0" t="n">
        <v>0</v>
      </c>
      <c r="AO63" s="0" t="n">
        <v>0</v>
      </c>
      <c r="AP63" s="0" t="n">
        <v>0</v>
      </c>
      <c r="AQ63" s="0" t="n">
        <v>0</v>
      </c>
      <c r="AR63" s="0" t="n">
        <v>0</v>
      </c>
      <c r="AS63" s="0" t="n">
        <v>0</v>
      </c>
      <c r="AT63" s="0" t="n">
        <v>0</v>
      </c>
      <c r="AU63" s="0" t="n">
        <v>0</v>
      </c>
      <c r="AV63" s="0" t="n">
        <v>0</v>
      </c>
      <c r="AW63" s="0" t="n">
        <v>0</v>
      </c>
      <c r="AX63" s="0" t="n">
        <v>0</v>
      </c>
      <c r="AY63" s="0" t="n">
        <v>0</v>
      </c>
      <c r="AZ63" s="0" t="n">
        <v>0</v>
      </c>
      <c r="BA63" s="0" t="n">
        <v>0</v>
      </c>
      <c r="BB63" s="0" t="n">
        <v>0</v>
      </c>
      <c r="BC63" s="0" t="n">
        <v>0</v>
      </c>
      <c r="BD63" s="0" t="n">
        <v>0</v>
      </c>
      <c r="BE63" s="0" t="n">
        <v>0</v>
      </c>
      <c r="BF63" s="0" t="n">
        <v>0</v>
      </c>
      <c r="BG63" s="0" t="n">
        <v>0</v>
      </c>
      <c r="BH63" s="0" t="n">
        <v>1</v>
      </c>
      <c r="BI63" s="0" t="n">
        <v>1</v>
      </c>
      <c r="BJ63" s="0" t="n">
        <v>0.3</v>
      </c>
      <c r="BK63" s="0" t="n">
        <v>1</v>
      </c>
      <c r="BL63" s="0" t="n">
        <v>35.5</v>
      </c>
      <c r="BM63" s="0" t="n">
        <v>4.97</v>
      </c>
      <c r="BN63" s="0" t="n">
        <v>40.47</v>
      </c>
      <c r="BO63" s="0" t="n">
        <v>40.47</v>
      </c>
      <c r="BQ63" s="0" t="s">
        <v>302</v>
      </c>
      <c r="BR63" s="0" t="s">
        <v>303</v>
      </c>
      <c r="BS63" s="1" t="n">
        <v>42697</v>
      </c>
      <c r="BT63" s="2" t="n">
        <v>0.322222222222222</v>
      </c>
      <c r="BU63" s="0" t="s">
        <v>175</v>
      </c>
      <c r="BV63" s="0" t="s">
        <v>83</v>
      </c>
      <c r="BY63" s="0" t="n">
        <v>1628</v>
      </c>
      <c r="BZ63" s="0" t="s">
        <v>27</v>
      </c>
      <c r="CC63" s="0" t="s">
        <v>110</v>
      </c>
      <c r="CD63" s="0" t="n">
        <v>2021</v>
      </c>
      <c r="CE63" s="0" t="s">
        <v>96</v>
      </c>
      <c r="CF63" s="1" t="n">
        <v>42698</v>
      </c>
      <c r="CI63" s="0" t="n">
        <v>1</v>
      </c>
      <c r="CJ63" s="0" t="n">
        <v>1</v>
      </c>
      <c r="CK63" s="0" t="n">
        <v>21</v>
      </c>
      <c r="CL63" s="0" t="s">
        <v>85</v>
      </c>
    </row>
    <row collapsed="false" customFormat="false" customHeight="true" hidden="false" ht="12.1" outlineLevel="0" r="64">
      <c r="A64" s="0" t="s">
        <v>71</v>
      </c>
      <c r="B64" s="0" t="s">
        <v>72</v>
      </c>
      <c r="C64" s="0" t="s">
        <v>73</v>
      </c>
      <c r="E64" s="0" t="str">
        <f aca="false">"039902647369"</f>
        <v>039902647369</v>
      </c>
      <c r="F64" s="1" t="n">
        <v>42696</v>
      </c>
      <c r="G64" s="0" t="n">
        <v>201705</v>
      </c>
      <c r="H64" s="0" t="s">
        <v>77</v>
      </c>
      <c r="I64" s="0" t="s">
        <v>78</v>
      </c>
      <c r="J64" s="0" t="s">
        <v>88</v>
      </c>
      <c r="L64" s="0" t="s">
        <v>144</v>
      </c>
      <c r="M64" s="0" t="s">
        <v>145</v>
      </c>
      <c r="N64" s="0" t="s">
        <v>123</v>
      </c>
      <c r="O64" s="0" t="s">
        <v>92</v>
      </c>
      <c r="P64" s="0" t="str">
        <f aca="false">"11912270 FM                   "</f>
        <v>11912270 FM                   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0</v>
      </c>
      <c r="Z64" s="0" t="n">
        <v>0</v>
      </c>
      <c r="AA64" s="0" t="n">
        <v>0</v>
      </c>
      <c r="AB64" s="0" t="n">
        <v>0</v>
      </c>
      <c r="AC64" s="0" t="n">
        <v>0</v>
      </c>
      <c r="AD64" s="0" t="n">
        <v>0</v>
      </c>
      <c r="AE64" s="0" t="n">
        <v>0</v>
      </c>
      <c r="AF64" s="0" t="n">
        <v>0</v>
      </c>
      <c r="AG64" s="0" t="n">
        <v>0</v>
      </c>
      <c r="AH64" s="0" t="n">
        <v>0</v>
      </c>
      <c r="AI64" s="0" t="n">
        <v>0</v>
      </c>
      <c r="AJ64" s="0" t="n">
        <v>0</v>
      </c>
      <c r="AK64" s="0" t="n">
        <v>0</v>
      </c>
      <c r="AL64" s="0" t="n">
        <v>0</v>
      </c>
      <c r="AM64" s="0" t="n">
        <v>4.38</v>
      </c>
      <c r="AN64" s="0" t="n">
        <v>0</v>
      </c>
      <c r="AO64" s="0" t="n">
        <v>0</v>
      </c>
      <c r="AP64" s="0" t="n">
        <v>0</v>
      </c>
      <c r="AQ64" s="0" t="n">
        <v>0</v>
      </c>
      <c r="AR64" s="0" t="n">
        <v>0</v>
      </c>
      <c r="AS64" s="0" t="n">
        <v>0</v>
      </c>
      <c r="AT64" s="0" t="n">
        <v>0</v>
      </c>
      <c r="AU64" s="0" t="n">
        <v>0</v>
      </c>
      <c r="AV64" s="0" t="n">
        <v>0</v>
      </c>
      <c r="AW64" s="0" t="n">
        <v>0</v>
      </c>
      <c r="AX64" s="0" t="n">
        <v>0</v>
      </c>
      <c r="AY64" s="0" t="n">
        <v>0</v>
      </c>
      <c r="AZ64" s="0" t="n">
        <v>0</v>
      </c>
      <c r="BA64" s="0" t="n">
        <v>0</v>
      </c>
      <c r="BB64" s="0" t="n">
        <v>0</v>
      </c>
      <c r="BC64" s="0" t="n">
        <v>0</v>
      </c>
      <c r="BD64" s="0" t="n">
        <v>0</v>
      </c>
      <c r="BE64" s="0" t="n">
        <v>0</v>
      </c>
      <c r="BF64" s="0" t="n">
        <v>0</v>
      </c>
      <c r="BG64" s="0" t="n">
        <v>0</v>
      </c>
      <c r="BH64" s="0" t="n">
        <v>1</v>
      </c>
      <c r="BI64" s="0" t="n">
        <v>1</v>
      </c>
      <c r="BJ64" s="0" t="n">
        <v>2.4</v>
      </c>
      <c r="BK64" s="0" t="n">
        <v>2.5</v>
      </c>
      <c r="BL64" s="0" t="n">
        <v>44.38</v>
      </c>
      <c r="BM64" s="0" t="n">
        <v>6.21</v>
      </c>
      <c r="BN64" s="0" t="n">
        <v>50.59</v>
      </c>
      <c r="BO64" s="0" t="n">
        <v>50.59</v>
      </c>
      <c r="BQ64" s="0" t="s">
        <v>304</v>
      </c>
      <c r="BR64" s="0" t="s">
        <v>124</v>
      </c>
      <c r="BS64" s="1" t="n">
        <v>42699</v>
      </c>
      <c r="BT64" s="2" t="n">
        <v>0.385416666666667</v>
      </c>
      <c r="BU64" s="0" t="s">
        <v>296</v>
      </c>
      <c r="BV64" s="0" t="s">
        <v>85</v>
      </c>
      <c r="BW64" s="0" t="s">
        <v>305</v>
      </c>
      <c r="BX64" s="0" t="s">
        <v>306</v>
      </c>
      <c r="BY64" s="0" t="n">
        <v>12000</v>
      </c>
      <c r="BZ64" s="0" t="s">
        <v>27</v>
      </c>
      <c r="CC64" s="0" t="s">
        <v>145</v>
      </c>
      <c r="CD64" s="0" t="n">
        <v>6530</v>
      </c>
      <c r="CE64" s="0" t="s">
        <v>96</v>
      </c>
      <c r="CF64" s="1" t="n">
        <v>42703</v>
      </c>
      <c r="CI64" s="0" t="n">
        <v>1</v>
      </c>
      <c r="CJ64" s="0" t="n">
        <v>3</v>
      </c>
      <c r="CK64" s="0" t="n">
        <v>21</v>
      </c>
      <c r="CL64" s="0" t="s">
        <v>85</v>
      </c>
    </row>
    <row collapsed="false" customFormat="false" customHeight="true" hidden="false" ht="12.1" outlineLevel="0" r="65">
      <c r="A65" s="0" t="s">
        <v>71</v>
      </c>
      <c r="B65" s="0" t="s">
        <v>72</v>
      </c>
      <c r="C65" s="0" t="s">
        <v>73</v>
      </c>
      <c r="E65" s="0" t="str">
        <f aca="false">"039902647368"</f>
        <v>039902647368</v>
      </c>
      <c r="F65" s="1" t="n">
        <v>42696</v>
      </c>
      <c r="G65" s="0" t="n">
        <v>201705</v>
      </c>
      <c r="H65" s="0" t="s">
        <v>77</v>
      </c>
      <c r="I65" s="0" t="s">
        <v>78</v>
      </c>
      <c r="J65" s="0" t="s">
        <v>88</v>
      </c>
      <c r="L65" s="0" t="s">
        <v>109</v>
      </c>
      <c r="M65" s="0" t="s">
        <v>110</v>
      </c>
      <c r="N65" s="0" t="s">
        <v>123</v>
      </c>
      <c r="O65" s="0" t="s">
        <v>92</v>
      </c>
      <c r="P65" s="0" t="str">
        <f aca="false">"11912270 FM                   "</f>
        <v>11912270 FM                   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0</v>
      </c>
      <c r="AB65" s="0" t="n">
        <v>0</v>
      </c>
      <c r="AC65" s="0" t="n">
        <v>0</v>
      </c>
      <c r="AD65" s="0" t="n">
        <v>0</v>
      </c>
      <c r="AE65" s="0" t="n">
        <v>0</v>
      </c>
      <c r="AF65" s="0" t="n">
        <v>0</v>
      </c>
      <c r="AG65" s="0" t="n">
        <v>0</v>
      </c>
      <c r="AH65" s="0" t="n">
        <v>0</v>
      </c>
      <c r="AI65" s="0" t="n">
        <v>0</v>
      </c>
      <c r="AJ65" s="0" t="n">
        <v>0</v>
      </c>
      <c r="AK65" s="0" t="n">
        <v>0</v>
      </c>
      <c r="AL65" s="0" t="n">
        <v>0</v>
      </c>
      <c r="AM65" s="0" t="n">
        <v>3.5</v>
      </c>
      <c r="AN65" s="0" t="n">
        <v>0</v>
      </c>
      <c r="AO65" s="0" t="n">
        <v>0</v>
      </c>
      <c r="AP65" s="0" t="n">
        <v>0</v>
      </c>
      <c r="AQ65" s="0" t="n">
        <v>0</v>
      </c>
      <c r="AR65" s="0" t="n">
        <v>0</v>
      </c>
      <c r="AS65" s="0" t="n">
        <v>0</v>
      </c>
      <c r="AT65" s="0" t="n">
        <v>0</v>
      </c>
      <c r="AU65" s="0" t="n">
        <v>0</v>
      </c>
      <c r="AV65" s="0" t="n">
        <v>0</v>
      </c>
      <c r="AW65" s="0" t="n">
        <v>0</v>
      </c>
      <c r="AX65" s="0" t="n">
        <v>0</v>
      </c>
      <c r="AY65" s="0" t="n">
        <v>0</v>
      </c>
      <c r="AZ65" s="0" t="n">
        <v>0</v>
      </c>
      <c r="BA65" s="0" t="n">
        <v>0</v>
      </c>
      <c r="BB65" s="0" t="n">
        <v>0</v>
      </c>
      <c r="BC65" s="0" t="n">
        <v>0</v>
      </c>
      <c r="BD65" s="0" t="n">
        <v>0</v>
      </c>
      <c r="BE65" s="0" t="n">
        <v>0</v>
      </c>
      <c r="BF65" s="0" t="n">
        <v>0</v>
      </c>
      <c r="BG65" s="0" t="n">
        <v>0</v>
      </c>
      <c r="BH65" s="0" t="n">
        <v>1</v>
      </c>
      <c r="BI65" s="0" t="n">
        <v>1</v>
      </c>
      <c r="BJ65" s="0" t="n">
        <v>0.2</v>
      </c>
      <c r="BK65" s="0" t="n">
        <v>1</v>
      </c>
      <c r="BL65" s="0" t="n">
        <v>35.5</v>
      </c>
      <c r="BM65" s="0" t="n">
        <v>4.97</v>
      </c>
      <c r="BN65" s="0" t="n">
        <v>40.47</v>
      </c>
      <c r="BO65" s="0" t="n">
        <v>40.47</v>
      </c>
      <c r="BQ65" s="0" t="s">
        <v>307</v>
      </c>
      <c r="BR65" s="0" t="s">
        <v>124</v>
      </c>
      <c r="BS65" s="1" t="n">
        <v>42697</v>
      </c>
      <c r="BT65" s="2" t="n">
        <v>0.322222222222222</v>
      </c>
      <c r="BU65" s="0" t="s">
        <v>308</v>
      </c>
      <c r="BV65" s="0" t="s">
        <v>83</v>
      </c>
      <c r="BY65" s="0" t="n">
        <v>1200</v>
      </c>
      <c r="BZ65" s="0" t="s">
        <v>27</v>
      </c>
      <c r="CC65" s="0" t="s">
        <v>110</v>
      </c>
      <c r="CD65" s="0" t="n">
        <v>2021</v>
      </c>
      <c r="CE65" s="0" t="s">
        <v>96</v>
      </c>
      <c r="CF65" s="1" t="n">
        <v>42698</v>
      </c>
      <c r="CI65" s="0" t="n">
        <v>1</v>
      </c>
      <c r="CJ65" s="0" t="n">
        <v>1</v>
      </c>
      <c r="CK65" s="0" t="n">
        <v>21</v>
      </c>
      <c r="CL65" s="0" t="s">
        <v>85</v>
      </c>
    </row>
    <row collapsed="false" customFormat="false" customHeight="true" hidden="false" ht="12.1" outlineLevel="0" r="66">
      <c r="A66" s="0" t="s">
        <v>71</v>
      </c>
      <c r="B66" s="0" t="s">
        <v>72</v>
      </c>
      <c r="C66" s="0" t="s">
        <v>73</v>
      </c>
      <c r="E66" s="0" t="str">
        <f aca="false">"039902647374"</f>
        <v>039902647374</v>
      </c>
      <c r="F66" s="1" t="n">
        <v>42696</v>
      </c>
      <c r="G66" s="0" t="n">
        <v>201705</v>
      </c>
      <c r="H66" s="0" t="s">
        <v>77</v>
      </c>
      <c r="I66" s="0" t="s">
        <v>78</v>
      </c>
      <c r="J66" s="0" t="s">
        <v>88</v>
      </c>
      <c r="L66" s="0" t="s">
        <v>89</v>
      </c>
      <c r="M66" s="0" t="s">
        <v>90</v>
      </c>
      <c r="N66" s="0" t="s">
        <v>309</v>
      </c>
      <c r="O66" s="0" t="s">
        <v>92</v>
      </c>
      <c r="P66" s="0" t="str">
        <f aca="false">"11912270 FM                   "</f>
        <v>11912270 FM                   </v>
      </c>
      <c r="Q66" s="0" t="n">
        <v>0</v>
      </c>
      <c r="R66" s="0" t="n">
        <v>0</v>
      </c>
      <c r="S66" s="0" t="n">
        <v>0</v>
      </c>
      <c r="T66" s="0" t="n">
        <v>0</v>
      </c>
      <c r="U66" s="0" t="n">
        <v>0</v>
      </c>
      <c r="V66" s="0" t="n">
        <v>0</v>
      </c>
      <c r="W66" s="0" t="n">
        <v>0</v>
      </c>
      <c r="X66" s="0" t="n">
        <v>0</v>
      </c>
      <c r="Y66" s="0" t="n">
        <v>0</v>
      </c>
      <c r="Z66" s="0" t="n">
        <v>0</v>
      </c>
      <c r="AA66" s="0" t="n">
        <v>0</v>
      </c>
      <c r="AB66" s="0" t="n">
        <v>0</v>
      </c>
      <c r="AC66" s="0" t="n">
        <v>0</v>
      </c>
      <c r="AD66" s="0" t="n">
        <v>0</v>
      </c>
      <c r="AE66" s="0" t="n">
        <v>0</v>
      </c>
      <c r="AF66" s="0" t="n">
        <v>0</v>
      </c>
      <c r="AG66" s="0" t="n">
        <v>0</v>
      </c>
      <c r="AH66" s="0" t="n">
        <v>0</v>
      </c>
      <c r="AI66" s="0" t="n">
        <v>0</v>
      </c>
      <c r="AJ66" s="0" t="n">
        <v>0</v>
      </c>
      <c r="AK66" s="0" t="n">
        <v>0</v>
      </c>
      <c r="AL66" s="0" t="n">
        <v>0</v>
      </c>
      <c r="AM66" s="0" t="n">
        <v>3.5</v>
      </c>
      <c r="AN66" s="0" t="n">
        <v>0</v>
      </c>
      <c r="AO66" s="0" t="n">
        <v>0</v>
      </c>
      <c r="AP66" s="0" t="n">
        <v>0</v>
      </c>
      <c r="AQ66" s="0" t="n">
        <v>0</v>
      </c>
      <c r="AR66" s="0" t="n">
        <v>0</v>
      </c>
      <c r="AS66" s="0" t="n">
        <v>0</v>
      </c>
      <c r="AT66" s="0" t="n">
        <v>0</v>
      </c>
      <c r="AU66" s="0" t="n">
        <v>0</v>
      </c>
      <c r="AV66" s="0" t="n">
        <v>0</v>
      </c>
      <c r="AW66" s="0" t="n">
        <v>0</v>
      </c>
      <c r="AX66" s="0" t="n">
        <v>0</v>
      </c>
      <c r="AY66" s="0" t="n">
        <v>0</v>
      </c>
      <c r="AZ66" s="0" t="n">
        <v>0</v>
      </c>
      <c r="BA66" s="0" t="n">
        <v>0</v>
      </c>
      <c r="BB66" s="0" t="n">
        <v>0</v>
      </c>
      <c r="BC66" s="0" t="n">
        <v>0</v>
      </c>
      <c r="BD66" s="0" t="n">
        <v>0</v>
      </c>
      <c r="BE66" s="0" t="n">
        <v>0</v>
      </c>
      <c r="BF66" s="0" t="n">
        <v>0</v>
      </c>
      <c r="BG66" s="0" t="n">
        <v>0</v>
      </c>
      <c r="BH66" s="0" t="n">
        <v>1</v>
      </c>
      <c r="BI66" s="0" t="n">
        <v>1</v>
      </c>
      <c r="BJ66" s="0" t="n">
        <v>0.2</v>
      </c>
      <c r="BK66" s="0" t="n">
        <v>1</v>
      </c>
      <c r="BL66" s="0" t="n">
        <v>35.5</v>
      </c>
      <c r="BM66" s="0" t="n">
        <v>4.97</v>
      </c>
      <c r="BN66" s="0" t="n">
        <v>40.47</v>
      </c>
      <c r="BO66" s="0" t="n">
        <v>40.47</v>
      </c>
      <c r="BQ66" s="0" t="s">
        <v>137</v>
      </c>
      <c r="BR66" s="0" t="s">
        <v>124</v>
      </c>
      <c r="BS66" s="1" t="n">
        <v>42697</v>
      </c>
      <c r="BT66" s="2" t="n">
        <v>0.414583333333333</v>
      </c>
      <c r="BU66" s="0" t="s">
        <v>139</v>
      </c>
      <c r="BV66" s="0" t="s">
        <v>83</v>
      </c>
      <c r="BY66" s="0" t="n">
        <v>1200</v>
      </c>
      <c r="BZ66" s="0" t="s">
        <v>27</v>
      </c>
      <c r="CC66" s="0" t="s">
        <v>90</v>
      </c>
      <c r="CD66" s="0" t="n">
        <v>140</v>
      </c>
      <c r="CE66" s="0" t="s">
        <v>96</v>
      </c>
      <c r="CF66" s="1" t="n">
        <v>42702</v>
      </c>
      <c r="CI66" s="0" t="n">
        <v>1</v>
      </c>
      <c r="CJ66" s="0" t="n">
        <v>1</v>
      </c>
      <c r="CK66" s="0" t="n">
        <v>21</v>
      </c>
      <c r="CL66" s="0" t="s">
        <v>85</v>
      </c>
    </row>
    <row collapsed="false" customFormat="false" customHeight="true" hidden="false" ht="12.1" outlineLevel="0" r="67">
      <c r="A67" s="0" t="s">
        <v>71</v>
      </c>
      <c r="B67" s="0" t="s">
        <v>72</v>
      </c>
      <c r="C67" s="0" t="s">
        <v>73</v>
      </c>
      <c r="E67" s="0" t="str">
        <f aca="false">"009935382357"</f>
        <v>009935382357</v>
      </c>
      <c r="F67" s="1" t="n">
        <v>42696</v>
      </c>
      <c r="G67" s="0" t="n">
        <v>201705</v>
      </c>
      <c r="H67" s="0" t="s">
        <v>131</v>
      </c>
      <c r="I67" s="0" t="s">
        <v>132</v>
      </c>
      <c r="J67" s="0" t="s">
        <v>133</v>
      </c>
      <c r="L67" s="0" t="s">
        <v>109</v>
      </c>
      <c r="M67" s="0" t="s">
        <v>110</v>
      </c>
      <c r="N67" s="0" t="s">
        <v>88</v>
      </c>
      <c r="O67" s="0" t="s">
        <v>180</v>
      </c>
      <c r="P67" s="0" t="str">
        <f aca="false">"                              "</f>
        <v>                              </v>
      </c>
      <c r="Q67" s="0" t="n">
        <v>0</v>
      </c>
      <c r="R67" s="0" t="n">
        <v>0</v>
      </c>
      <c r="S67" s="0" t="n">
        <v>0</v>
      </c>
      <c r="T67" s="0" t="n">
        <v>0</v>
      </c>
      <c r="U67" s="0" t="n">
        <v>0</v>
      </c>
      <c r="V67" s="0" t="n">
        <v>0</v>
      </c>
      <c r="W67" s="0" t="n">
        <v>0</v>
      </c>
      <c r="X67" s="0" t="n">
        <v>0</v>
      </c>
      <c r="Y67" s="0" t="n">
        <v>0</v>
      </c>
      <c r="Z67" s="0" t="n">
        <v>0</v>
      </c>
      <c r="AA67" s="0" t="n">
        <v>0</v>
      </c>
      <c r="AB67" s="0" t="n">
        <v>0</v>
      </c>
      <c r="AC67" s="0" t="n">
        <v>0</v>
      </c>
      <c r="AD67" s="0" t="n">
        <v>0</v>
      </c>
      <c r="AE67" s="0" t="n">
        <v>0</v>
      </c>
      <c r="AF67" s="0" t="n">
        <v>0</v>
      </c>
      <c r="AG67" s="0" t="n">
        <v>0</v>
      </c>
      <c r="AH67" s="0" t="n">
        <v>0</v>
      </c>
      <c r="AI67" s="0" t="n">
        <v>0</v>
      </c>
      <c r="AJ67" s="0" t="n">
        <v>0</v>
      </c>
      <c r="AK67" s="0" t="n">
        <v>0</v>
      </c>
      <c r="AL67" s="0" t="n">
        <v>0</v>
      </c>
      <c r="AM67" s="0" t="n">
        <v>6.57</v>
      </c>
      <c r="AN67" s="0" t="n">
        <v>0</v>
      </c>
      <c r="AO67" s="0" t="n">
        <v>0</v>
      </c>
      <c r="AP67" s="0" t="n">
        <v>0</v>
      </c>
      <c r="AQ67" s="0" t="n">
        <v>0</v>
      </c>
      <c r="AR67" s="0" t="n">
        <v>0</v>
      </c>
      <c r="AS67" s="0" t="n">
        <v>0</v>
      </c>
      <c r="AT67" s="0" t="n">
        <v>0</v>
      </c>
      <c r="AU67" s="0" t="n">
        <v>0</v>
      </c>
      <c r="AV67" s="0" t="n">
        <v>0</v>
      </c>
      <c r="AW67" s="0" t="n">
        <v>0</v>
      </c>
      <c r="AX67" s="0" t="n">
        <v>0</v>
      </c>
      <c r="AY67" s="0" t="n">
        <v>0</v>
      </c>
      <c r="AZ67" s="0" t="n">
        <v>0</v>
      </c>
      <c r="BA67" s="0" t="n">
        <v>0</v>
      </c>
      <c r="BB67" s="0" t="n">
        <v>0</v>
      </c>
      <c r="BC67" s="0" t="n">
        <v>0</v>
      </c>
      <c r="BD67" s="0" t="n">
        <v>0</v>
      </c>
      <c r="BE67" s="0" t="n">
        <v>0</v>
      </c>
      <c r="BF67" s="0" t="n">
        <v>0</v>
      </c>
      <c r="BG67" s="0" t="n">
        <v>0</v>
      </c>
      <c r="BH67" s="0" t="n">
        <v>1</v>
      </c>
      <c r="BI67" s="0" t="n">
        <v>1</v>
      </c>
      <c r="BJ67" s="0" t="n">
        <v>0.2</v>
      </c>
      <c r="BK67" s="0" t="n">
        <v>1</v>
      </c>
      <c r="BL67" s="0" t="n">
        <v>71.57</v>
      </c>
      <c r="BM67" s="0" t="n">
        <v>10.02</v>
      </c>
      <c r="BN67" s="0" t="n">
        <v>81.59</v>
      </c>
      <c r="BO67" s="0" t="n">
        <v>81.59</v>
      </c>
      <c r="BQ67" s="0" t="s">
        <v>310</v>
      </c>
      <c r="BS67" s="1" t="n">
        <v>42697</v>
      </c>
      <c r="BT67" s="2" t="n">
        <v>0.322222222222222</v>
      </c>
      <c r="BU67" s="0" t="s">
        <v>175</v>
      </c>
      <c r="BV67" s="0" t="s">
        <v>83</v>
      </c>
      <c r="BY67" s="0" t="n">
        <v>1200</v>
      </c>
      <c r="CC67" s="0" t="s">
        <v>110</v>
      </c>
      <c r="CD67" s="0" t="n">
        <v>2021</v>
      </c>
      <c r="CE67" s="0" t="s">
        <v>96</v>
      </c>
      <c r="CF67" s="1" t="n">
        <v>42698</v>
      </c>
      <c r="CI67" s="0" t="n">
        <v>1</v>
      </c>
      <c r="CJ67" s="0" t="n">
        <v>1</v>
      </c>
      <c r="CK67" s="0" t="s">
        <v>232</v>
      </c>
      <c r="CL67" s="0" t="s">
        <v>85</v>
      </c>
    </row>
    <row collapsed="false" customFormat="false" customHeight="true" hidden="false" ht="12.1" outlineLevel="0" r="68">
      <c r="A68" s="0" t="s">
        <v>71</v>
      </c>
      <c r="B68" s="0" t="s">
        <v>72</v>
      </c>
      <c r="C68" s="0" t="s">
        <v>73</v>
      </c>
      <c r="E68" s="0" t="str">
        <f aca="false">"019910409773"</f>
        <v>019910409773</v>
      </c>
      <c r="F68" s="1" t="n">
        <v>42697</v>
      </c>
      <c r="G68" s="0" t="n">
        <v>201705</v>
      </c>
      <c r="H68" s="0" t="s">
        <v>149</v>
      </c>
      <c r="I68" s="0" t="s">
        <v>150</v>
      </c>
      <c r="J68" s="0" t="s">
        <v>256</v>
      </c>
      <c r="L68" s="0" t="s">
        <v>109</v>
      </c>
      <c r="M68" s="0" t="s">
        <v>110</v>
      </c>
      <c r="N68" s="0" t="s">
        <v>311</v>
      </c>
      <c r="O68" s="0" t="s">
        <v>92</v>
      </c>
      <c r="P68" s="0" t="str">
        <f aca="false">"11252360FS                    "</f>
        <v>11252360FS                    </v>
      </c>
      <c r="Q68" s="0" t="n">
        <v>0</v>
      </c>
      <c r="R68" s="0" t="n">
        <v>0</v>
      </c>
      <c r="S68" s="0" t="n">
        <v>0</v>
      </c>
      <c r="T68" s="0" t="n">
        <v>0</v>
      </c>
      <c r="U68" s="0" t="n">
        <v>0</v>
      </c>
      <c r="V68" s="0" t="n">
        <v>0</v>
      </c>
      <c r="W68" s="0" t="n">
        <v>0</v>
      </c>
      <c r="X68" s="0" t="n">
        <v>0</v>
      </c>
      <c r="Y68" s="0" t="n">
        <v>0</v>
      </c>
      <c r="Z68" s="0" t="n">
        <v>0</v>
      </c>
      <c r="AA68" s="0" t="n">
        <v>0</v>
      </c>
      <c r="AB68" s="0" t="n">
        <v>0</v>
      </c>
      <c r="AC68" s="0" t="n">
        <v>0</v>
      </c>
      <c r="AD68" s="0" t="n">
        <v>0</v>
      </c>
      <c r="AE68" s="0" t="n">
        <v>0</v>
      </c>
      <c r="AF68" s="0" t="n">
        <v>0</v>
      </c>
      <c r="AG68" s="0" t="n">
        <v>0</v>
      </c>
      <c r="AH68" s="0" t="n">
        <v>0</v>
      </c>
      <c r="AI68" s="0" t="n">
        <v>0</v>
      </c>
      <c r="AJ68" s="0" t="n">
        <v>0</v>
      </c>
      <c r="AK68" s="0" t="n">
        <v>0</v>
      </c>
      <c r="AL68" s="0" t="n">
        <v>0</v>
      </c>
      <c r="AM68" s="0" t="n">
        <v>3.5</v>
      </c>
      <c r="AN68" s="0" t="n">
        <v>0</v>
      </c>
      <c r="AO68" s="0" t="n">
        <v>0</v>
      </c>
      <c r="AP68" s="0" t="n">
        <v>0</v>
      </c>
      <c r="AQ68" s="0" t="n">
        <v>0</v>
      </c>
      <c r="AR68" s="0" t="n">
        <v>0</v>
      </c>
      <c r="AS68" s="0" t="n">
        <v>0</v>
      </c>
      <c r="AT68" s="0" t="n">
        <v>0</v>
      </c>
      <c r="AU68" s="0" t="n">
        <v>0</v>
      </c>
      <c r="AV68" s="0" t="n">
        <v>0</v>
      </c>
      <c r="AW68" s="0" t="n">
        <v>0</v>
      </c>
      <c r="AX68" s="0" t="n">
        <v>0</v>
      </c>
      <c r="AY68" s="0" t="n">
        <v>0</v>
      </c>
      <c r="AZ68" s="0" t="n">
        <v>0</v>
      </c>
      <c r="BA68" s="0" t="n">
        <v>0</v>
      </c>
      <c r="BB68" s="0" t="n">
        <v>0</v>
      </c>
      <c r="BC68" s="0" t="n">
        <v>0</v>
      </c>
      <c r="BD68" s="0" t="n">
        <v>0</v>
      </c>
      <c r="BE68" s="0" t="n">
        <v>0</v>
      </c>
      <c r="BF68" s="0" t="n">
        <v>0</v>
      </c>
      <c r="BG68" s="0" t="n">
        <v>0</v>
      </c>
      <c r="BH68" s="0" t="n">
        <v>1</v>
      </c>
      <c r="BI68" s="0" t="n">
        <v>1</v>
      </c>
      <c r="BJ68" s="0" t="n">
        <v>0.3</v>
      </c>
      <c r="BK68" s="0" t="n">
        <v>1</v>
      </c>
      <c r="BL68" s="0" t="n">
        <v>35.5</v>
      </c>
      <c r="BM68" s="0" t="n">
        <v>4.97</v>
      </c>
      <c r="BN68" s="0" t="n">
        <v>40.47</v>
      </c>
      <c r="BO68" s="0" t="n">
        <v>40.47</v>
      </c>
      <c r="BQ68" s="0" t="s">
        <v>312</v>
      </c>
      <c r="BR68" s="0" t="s">
        <v>313</v>
      </c>
      <c r="BS68" s="1" t="n">
        <v>42698</v>
      </c>
      <c r="BT68" s="2" t="n">
        <v>0.326388888888889</v>
      </c>
      <c r="BU68" s="0" t="s">
        <v>250</v>
      </c>
      <c r="BV68" s="0" t="s">
        <v>83</v>
      </c>
      <c r="BY68" s="0" t="n">
        <v>1628</v>
      </c>
      <c r="BZ68" s="0" t="s">
        <v>27</v>
      </c>
      <c r="CC68" s="0" t="s">
        <v>110</v>
      </c>
      <c r="CD68" s="0" t="n">
        <v>2021</v>
      </c>
      <c r="CE68" s="0" t="s">
        <v>96</v>
      </c>
      <c r="CF68" s="1" t="n">
        <v>42699</v>
      </c>
      <c r="CI68" s="0" t="n">
        <v>1</v>
      </c>
      <c r="CJ68" s="0" t="n">
        <v>1</v>
      </c>
      <c r="CK68" s="0" t="n">
        <v>21</v>
      </c>
      <c r="CL68" s="0" t="s">
        <v>85</v>
      </c>
    </row>
    <row collapsed="false" customFormat="false" customHeight="true" hidden="false" ht="12.95" outlineLevel="0" r="69">
      <c r="A69" s="0" t="s">
        <v>106</v>
      </c>
      <c r="B69" s="0" t="s">
        <v>72</v>
      </c>
      <c r="C69" s="0" t="s">
        <v>73</v>
      </c>
      <c r="E69" s="0" t="str">
        <f aca="false">"009935382356"</f>
        <v>009935382356</v>
      </c>
      <c r="F69" s="1" t="n">
        <v>42698</v>
      </c>
      <c r="G69" s="0" t="n">
        <v>201705</v>
      </c>
      <c r="H69" s="0" t="s">
        <v>131</v>
      </c>
      <c r="I69" s="0" t="s">
        <v>132</v>
      </c>
      <c r="J69" s="0" t="s">
        <v>133</v>
      </c>
      <c r="L69" s="0" t="s">
        <v>178</v>
      </c>
      <c r="M69" s="0" t="s">
        <v>150</v>
      </c>
      <c r="N69" s="0" t="s">
        <v>88</v>
      </c>
      <c r="O69" s="0" t="s">
        <v>180</v>
      </c>
      <c r="P69" s="0" t="str">
        <f aca="false">"                              "</f>
        <v>                              </v>
      </c>
      <c r="Q69" s="0" t="n">
        <v>0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0</v>
      </c>
      <c r="W69" s="0" t="n">
        <v>0</v>
      </c>
      <c r="X69" s="0" t="n">
        <v>0</v>
      </c>
      <c r="Y69" s="0" t="n">
        <v>0</v>
      </c>
      <c r="Z69" s="0" t="n">
        <v>0</v>
      </c>
      <c r="AA69" s="0" t="n">
        <v>0</v>
      </c>
      <c r="AB69" s="0" t="n">
        <v>0</v>
      </c>
      <c r="AC69" s="0" t="n">
        <v>0</v>
      </c>
      <c r="AD69" s="0" t="n">
        <v>0</v>
      </c>
      <c r="AE69" s="0" t="n">
        <v>0</v>
      </c>
      <c r="AF69" s="0" t="n">
        <v>0</v>
      </c>
      <c r="AG69" s="0" t="n">
        <v>0</v>
      </c>
      <c r="AH69" s="0" t="n">
        <v>0</v>
      </c>
      <c r="AI69" s="0" t="n">
        <v>0</v>
      </c>
      <c r="AJ69" s="0" t="n">
        <v>0</v>
      </c>
      <c r="AK69" s="0" t="n">
        <v>0</v>
      </c>
      <c r="AL69" s="0" t="n">
        <v>0</v>
      </c>
      <c r="AM69" s="0" t="n">
        <v>7.12</v>
      </c>
      <c r="AN69" s="0" t="n">
        <v>0</v>
      </c>
      <c r="AO69" s="0" t="n">
        <v>0</v>
      </c>
      <c r="AP69" s="0" t="n">
        <v>0</v>
      </c>
      <c r="AQ69" s="0" t="n">
        <v>0</v>
      </c>
      <c r="AR69" s="0" t="n">
        <v>0</v>
      </c>
      <c r="AS69" s="0" t="n">
        <v>0</v>
      </c>
      <c r="AT69" s="0" t="n">
        <v>0</v>
      </c>
      <c r="AU69" s="0" t="n">
        <v>0</v>
      </c>
      <c r="AV69" s="0" t="n">
        <v>0</v>
      </c>
      <c r="AW69" s="0" t="n">
        <v>0</v>
      </c>
      <c r="AX69" s="0" t="n">
        <v>0</v>
      </c>
      <c r="AY69" s="0" t="n">
        <v>0</v>
      </c>
      <c r="AZ69" s="0" t="n">
        <v>0</v>
      </c>
      <c r="BA69" s="0" t="n">
        <v>0</v>
      </c>
      <c r="BB69" s="0" t="n">
        <v>0</v>
      </c>
      <c r="BC69" s="0" t="n">
        <v>0</v>
      </c>
      <c r="BD69" s="0" t="n">
        <v>0</v>
      </c>
      <c r="BE69" s="0" t="n">
        <v>0</v>
      </c>
      <c r="BF69" s="0" t="n">
        <v>0</v>
      </c>
      <c r="BG69" s="0" t="n">
        <v>0</v>
      </c>
      <c r="BH69" s="0" t="n">
        <v>1</v>
      </c>
      <c r="BI69" s="0" t="n">
        <v>2</v>
      </c>
      <c r="BJ69" s="0" t="n">
        <v>4.8</v>
      </c>
      <c r="BK69" s="0" t="n">
        <v>5</v>
      </c>
      <c r="BL69" s="0" t="n">
        <v>77.12</v>
      </c>
      <c r="BM69" s="0" t="n">
        <v>10.8</v>
      </c>
      <c r="BN69" s="0" t="n">
        <v>87.92</v>
      </c>
      <c r="BO69" s="0" t="n">
        <v>87.92</v>
      </c>
      <c r="BQ69" s="0" t="s">
        <v>314</v>
      </c>
      <c r="BS69" s="1" t="n">
        <v>42702</v>
      </c>
      <c r="BT69" s="2" t="n">
        <v>0.416666666666667</v>
      </c>
      <c r="BU69" s="0" t="s">
        <v>315</v>
      </c>
      <c r="BV69" s="0" t="s">
        <v>83</v>
      </c>
      <c r="BY69" s="0" t="n">
        <v>23760</v>
      </c>
      <c r="CC69" s="0" t="s">
        <v>150</v>
      </c>
      <c r="CD69" s="0" t="n">
        <v>8000</v>
      </c>
      <c r="CE69" s="0" t="s">
        <v>96</v>
      </c>
      <c r="CF69" s="1" t="n">
        <v>42703</v>
      </c>
      <c r="CI69" s="0" t="n">
        <v>2</v>
      </c>
      <c r="CJ69" s="0" t="n">
        <v>2</v>
      </c>
      <c r="CK69" s="0" t="s">
        <v>199</v>
      </c>
      <c r="CL69" s="0" t="s">
        <v>85</v>
      </c>
    </row>
    <row collapsed="false" customFormat="false" customHeight="true" hidden="false" ht="12.1" outlineLevel="0" r="70">
      <c r="A70" s="0" t="s">
        <v>106</v>
      </c>
      <c r="B70" s="0" t="s">
        <v>72</v>
      </c>
      <c r="C70" s="0" t="s">
        <v>73</v>
      </c>
      <c r="E70" s="0" t="str">
        <f aca="false">"009935382355"</f>
        <v>009935382355</v>
      </c>
      <c r="F70" s="1" t="n">
        <v>42698</v>
      </c>
      <c r="G70" s="0" t="n">
        <v>201705</v>
      </c>
      <c r="H70" s="0" t="s">
        <v>131</v>
      </c>
      <c r="I70" s="0" t="s">
        <v>132</v>
      </c>
      <c r="J70" s="0" t="s">
        <v>133</v>
      </c>
      <c r="L70" s="0" t="s">
        <v>134</v>
      </c>
      <c r="M70" s="0" t="s">
        <v>135</v>
      </c>
      <c r="N70" s="0" t="s">
        <v>231</v>
      </c>
      <c r="O70" s="0" t="s">
        <v>180</v>
      </c>
      <c r="P70" s="0" t="str">
        <f aca="false">"                              "</f>
        <v>                              </v>
      </c>
      <c r="Q70" s="0" t="n">
        <v>0</v>
      </c>
      <c r="R70" s="0" t="n">
        <v>0</v>
      </c>
      <c r="S70" s="0" t="n">
        <v>0</v>
      </c>
      <c r="T70" s="0" t="n">
        <v>0</v>
      </c>
      <c r="U70" s="0" t="n">
        <v>0</v>
      </c>
      <c r="V70" s="0" t="n">
        <v>0</v>
      </c>
      <c r="W70" s="0" t="n">
        <v>0</v>
      </c>
      <c r="X70" s="0" t="n">
        <v>0</v>
      </c>
      <c r="Y70" s="0" t="n">
        <v>0</v>
      </c>
      <c r="Z70" s="0" t="n">
        <v>0</v>
      </c>
      <c r="AA70" s="0" t="n">
        <v>0</v>
      </c>
      <c r="AB70" s="0" t="n">
        <v>0</v>
      </c>
      <c r="AC70" s="0" t="n">
        <v>0</v>
      </c>
      <c r="AD70" s="0" t="n">
        <v>0</v>
      </c>
      <c r="AE70" s="0" t="n">
        <v>0</v>
      </c>
      <c r="AF70" s="0" t="n">
        <v>0</v>
      </c>
      <c r="AG70" s="0" t="n">
        <v>0</v>
      </c>
      <c r="AH70" s="0" t="n">
        <v>0</v>
      </c>
      <c r="AI70" s="0" t="n">
        <v>0</v>
      </c>
      <c r="AJ70" s="0" t="n">
        <v>0</v>
      </c>
      <c r="AK70" s="0" t="n">
        <v>0</v>
      </c>
      <c r="AL70" s="0" t="n">
        <v>0</v>
      </c>
      <c r="AM70" s="0" t="n">
        <v>6.57</v>
      </c>
      <c r="AN70" s="0" t="n">
        <v>0</v>
      </c>
      <c r="AO70" s="0" t="n">
        <v>0</v>
      </c>
      <c r="AP70" s="0" t="n">
        <v>0</v>
      </c>
      <c r="AQ70" s="0" t="n">
        <v>0</v>
      </c>
      <c r="AR70" s="0" t="n">
        <v>0</v>
      </c>
      <c r="AS70" s="0" t="n">
        <v>0</v>
      </c>
      <c r="AT70" s="0" t="n">
        <v>0</v>
      </c>
      <c r="AU70" s="0" t="n">
        <v>0</v>
      </c>
      <c r="AV70" s="0" t="n">
        <v>0</v>
      </c>
      <c r="AW70" s="0" t="n">
        <v>0</v>
      </c>
      <c r="AX70" s="0" t="n">
        <v>0</v>
      </c>
      <c r="AY70" s="0" t="n">
        <v>0</v>
      </c>
      <c r="AZ70" s="0" t="n">
        <v>0</v>
      </c>
      <c r="BA70" s="0" t="n">
        <v>0</v>
      </c>
      <c r="BB70" s="0" t="n">
        <v>0</v>
      </c>
      <c r="BC70" s="0" t="n">
        <v>0</v>
      </c>
      <c r="BD70" s="0" t="n">
        <v>0</v>
      </c>
      <c r="BE70" s="0" t="n">
        <v>0</v>
      </c>
      <c r="BF70" s="0" t="n">
        <v>0</v>
      </c>
      <c r="BG70" s="0" t="n">
        <v>0</v>
      </c>
      <c r="BH70" s="0" t="n">
        <v>1</v>
      </c>
      <c r="BI70" s="0" t="n">
        <v>1</v>
      </c>
      <c r="BJ70" s="0" t="n">
        <v>0.2</v>
      </c>
      <c r="BK70" s="0" t="n">
        <v>1</v>
      </c>
      <c r="BL70" s="0" t="n">
        <v>71.57</v>
      </c>
      <c r="BM70" s="0" t="n">
        <v>10.02</v>
      </c>
      <c r="BN70" s="0" t="n">
        <v>81.59</v>
      </c>
      <c r="BO70" s="0" t="n">
        <v>81.59</v>
      </c>
      <c r="BQ70" s="0" t="s">
        <v>137</v>
      </c>
      <c r="BR70" s="0" t="s">
        <v>138</v>
      </c>
      <c r="BS70" s="1" t="n">
        <v>42699</v>
      </c>
      <c r="BT70" s="2" t="n">
        <v>0.447222222222222</v>
      </c>
      <c r="BU70" s="0" t="s">
        <v>139</v>
      </c>
      <c r="BY70" s="0" t="n">
        <v>1200</v>
      </c>
      <c r="CC70" s="0" t="s">
        <v>135</v>
      </c>
      <c r="CD70" s="0" t="n">
        <v>46</v>
      </c>
      <c r="CE70" s="0" t="s">
        <v>96</v>
      </c>
      <c r="CF70" s="1" t="n">
        <v>42704</v>
      </c>
      <c r="CI70" s="0" t="n">
        <v>0</v>
      </c>
      <c r="CJ70" s="0" t="n">
        <v>0</v>
      </c>
      <c r="CK70" s="0" t="s">
        <v>232</v>
      </c>
      <c r="CL70" s="0" t="s">
        <v>85</v>
      </c>
    </row>
    <row collapsed="false" customFormat="false" customHeight="true" hidden="false" ht="12.1" outlineLevel="0" r="71">
      <c r="A71" s="0" t="s">
        <v>71</v>
      </c>
      <c r="B71" s="0" t="s">
        <v>72</v>
      </c>
      <c r="C71" s="0" t="s">
        <v>73</v>
      </c>
      <c r="E71" s="0" t="str">
        <f aca="false">"039902647400"</f>
        <v>039902647400</v>
      </c>
      <c r="F71" s="1" t="n">
        <v>42698</v>
      </c>
      <c r="G71" s="0" t="n">
        <v>201705</v>
      </c>
      <c r="H71" s="0" t="s">
        <v>77</v>
      </c>
      <c r="I71" s="0" t="s">
        <v>78</v>
      </c>
      <c r="J71" s="0" t="s">
        <v>88</v>
      </c>
      <c r="L71" s="0" t="s">
        <v>74</v>
      </c>
      <c r="M71" s="0" t="s">
        <v>75</v>
      </c>
      <c r="N71" s="0" t="s">
        <v>123</v>
      </c>
      <c r="O71" s="0" t="s">
        <v>92</v>
      </c>
      <c r="P71" s="0" t="str">
        <f aca="false">"11912270 FM                   "</f>
        <v>11912270 FM                   </v>
      </c>
      <c r="Q71" s="0" t="n">
        <v>0</v>
      </c>
      <c r="R71" s="0" t="n">
        <v>0</v>
      </c>
      <c r="S71" s="0" t="n">
        <v>0</v>
      </c>
      <c r="T71" s="0" t="n">
        <v>0</v>
      </c>
      <c r="U71" s="0" t="n">
        <v>0</v>
      </c>
      <c r="V71" s="0" t="n">
        <v>0</v>
      </c>
      <c r="W71" s="0" t="n">
        <v>0</v>
      </c>
      <c r="X71" s="0" t="n">
        <v>0</v>
      </c>
      <c r="Y71" s="0" t="n">
        <v>0</v>
      </c>
      <c r="Z71" s="0" t="n">
        <v>0</v>
      </c>
      <c r="AA71" s="0" t="n">
        <v>0</v>
      </c>
      <c r="AB71" s="0" t="n">
        <v>0</v>
      </c>
      <c r="AC71" s="0" t="n">
        <v>0</v>
      </c>
      <c r="AD71" s="0" t="n">
        <v>0</v>
      </c>
      <c r="AE71" s="0" t="n">
        <v>0</v>
      </c>
      <c r="AF71" s="0" t="n">
        <v>0</v>
      </c>
      <c r="AG71" s="0" t="n">
        <v>0</v>
      </c>
      <c r="AH71" s="0" t="n">
        <v>0</v>
      </c>
      <c r="AI71" s="0" t="n">
        <v>0</v>
      </c>
      <c r="AJ71" s="0" t="n">
        <v>0</v>
      </c>
      <c r="AK71" s="0" t="n">
        <v>0</v>
      </c>
      <c r="AL71" s="0" t="n">
        <v>0</v>
      </c>
      <c r="AM71" s="0" t="n">
        <v>3.5</v>
      </c>
      <c r="AN71" s="0" t="n">
        <v>0</v>
      </c>
      <c r="AO71" s="0" t="n">
        <v>0</v>
      </c>
      <c r="AP71" s="0" t="n">
        <v>0</v>
      </c>
      <c r="AQ71" s="0" t="n">
        <v>0</v>
      </c>
      <c r="AR71" s="0" t="n">
        <v>0</v>
      </c>
      <c r="AS71" s="0" t="n">
        <v>0</v>
      </c>
      <c r="AT71" s="0" t="n">
        <v>0</v>
      </c>
      <c r="AU71" s="0" t="n">
        <v>0</v>
      </c>
      <c r="AV71" s="0" t="n">
        <v>0</v>
      </c>
      <c r="AW71" s="0" t="n">
        <v>0</v>
      </c>
      <c r="AX71" s="0" t="n">
        <v>0</v>
      </c>
      <c r="AY71" s="0" t="n">
        <v>0</v>
      </c>
      <c r="AZ71" s="0" t="n">
        <v>0</v>
      </c>
      <c r="BA71" s="0" t="n">
        <v>0</v>
      </c>
      <c r="BB71" s="0" t="n">
        <v>0</v>
      </c>
      <c r="BC71" s="0" t="n">
        <v>0</v>
      </c>
      <c r="BD71" s="0" t="n">
        <v>0</v>
      </c>
      <c r="BE71" s="0" t="n">
        <v>0</v>
      </c>
      <c r="BF71" s="0" t="n">
        <v>0</v>
      </c>
      <c r="BG71" s="0" t="n">
        <v>0</v>
      </c>
      <c r="BH71" s="0" t="n">
        <v>1</v>
      </c>
      <c r="BI71" s="0" t="n">
        <v>1</v>
      </c>
      <c r="BJ71" s="0" t="n">
        <v>0.2</v>
      </c>
      <c r="BK71" s="0" t="n">
        <v>1</v>
      </c>
      <c r="BL71" s="0" t="n">
        <v>35.5</v>
      </c>
      <c r="BM71" s="0" t="n">
        <v>4.97</v>
      </c>
      <c r="BN71" s="0" t="n">
        <v>40.47</v>
      </c>
      <c r="BO71" s="0" t="n">
        <v>40.47</v>
      </c>
      <c r="BQ71" s="0" t="s">
        <v>316</v>
      </c>
      <c r="BR71" s="0" t="s">
        <v>124</v>
      </c>
      <c r="BS71" s="1" t="n">
        <v>42699</v>
      </c>
      <c r="BT71" s="2" t="n">
        <v>0.520833333333333</v>
      </c>
      <c r="BU71" s="0" t="s">
        <v>267</v>
      </c>
      <c r="BV71" s="0" t="s">
        <v>83</v>
      </c>
      <c r="BY71" s="0" t="n">
        <v>1200</v>
      </c>
      <c r="BZ71" s="0" t="s">
        <v>27</v>
      </c>
      <c r="CC71" s="0" t="s">
        <v>75</v>
      </c>
      <c r="CD71" s="0" t="n">
        <v>5247</v>
      </c>
      <c r="CE71" s="0" t="s">
        <v>96</v>
      </c>
      <c r="CF71" s="1" t="n">
        <v>42704</v>
      </c>
      <c r="CI71" s="0" t="n">
        <v>1</v>
      </c>
      <c r="CJ71" s="0" t="n">
        <v>1</v>
      </c>
      <c r="CK71" s="0" t="n">
        <v>21</v>
      </c>
      <c r="CL71" s="0" t="s">
        <v>85</v>
      </c>
    </row>
    <row collapsed="false" customFormat="false" customHeight="true" hidden="false" ht="12.1" outlineLevel="0" r="72">
      <c r="A72" s="0" t="s">
        <v>71</v>
      </c>
      <c r="B72" s="0" t="s">
        <v>72</v>
      </c>
      <c r="C72" s="0" t="s">
        <v>73</v>
      </c>
      <c r="E72" s="0" t="str">
        <f aca="false">"039902647373"</f>
        <v>039902647373</v>
      </c>
      <c r="F72" s="1" t="n">
        <v>42698</v>
      </c>
      <c r="G72" s="0" t="n">
        <v>201705</v>
      </c>
      <c r="H72" s="0" t="s">
        <v>77</v>
      </c>
      <c r="I72" s="0" t="s">
        <v>78</v>
      </c>
      <c r="J72" s="0" t="s">
        <v>88</v>
      </c>
      <c r="L72" s="0" t="s">
        <v>89</v>
      </c>
      <c r="M72" s="0" t="s">
        <v>90</v>
      </c>
      <c r="N72" s="0" t="s">
        <v>317</v>
      </c>
      <c r="O72" s="0" t="s">
        <v>92</v>
      </c>
      <c r="P72" s="0" t="str">
        <f aca="false">"11912270 FM                   "</f>
        <v>11912270 FM                   </v>
      </c>
      <c r="Q72" s="0" t="n">
        <v>0</v>
      </c>
      <c r="R72" s="0" t="n">
        <v>0</v>
      </c>
      <c r="S72" s="0" t="n">
        <v>0</v>
      </c>
      <c r="T72" s="0" t="n">
        <v>0</v>
      </c>
      <c r="U72" s="0" t="n">
        <v>0</v>
      </c>
      <c r="V72" s="0" t="n">
        <v>0</v>
      </c>
      <c r="W72" s="0" t="n">
        <v>0</v>
      </c>
      <c r="X72" s="0" t="n">
        <v>0</v>
      </c>
      <c r="Y72" s="0" t="n">
        <v>0</v>
      </c>
      <c r="Z72" s="0" t="n">
        <v>0</v>
      </c>
      <c r="AA72" s="0" t="n">
        <v>0</v>
      </c>
      <c r="AB72" s="0" t="n">
        <v>0</v>
      </c>
      <c r="AC72" s="0" t="n">
        <v>0</v>
      </c>
      <c r="AD72" s="0" t="n">
        <v>0</v>
      </c>
      <c r="AE72" s="0" t="n">
        <v>0</v>
      </c>
      <c r="AF72" s="0" t="n">
        <v>0</v>
      </c>
      <c r="AG72" s="0" t="n">
        <v>0</v>
      </c>
      <c r="AH72" s="0" t="n">
        <v>0</v>
      </c>
      <c r="AI72" s="0" t="n">
        <v>0</v>
      </c>
      <c r="AJ72" s="0" t="n">
        <v>0</v>
      </c>
      <c r="AK72" s="0" t="n">
        <v>0</v>
      </c>
      <c r="AL72" s="0" t="n">
        <v>0</v>
      </c>
      <c r="AM72" s="0" t="n">
        <v>3.5</v>
      </c>
      <c r="AN72" s="0" t="n">
        <v>0</v>
      </c>
      <c r="AO72" s="0" t="n">
        <v>0</v>
      </c>
      <c r="AP72" s="0" t="n">
        <v>0</v>
      </c>
      <c r="AQ72" s="0" t="n">
        <v>0</v>
      </c>
      <c r="AR72" s="0" t="n">
        <v>0</v>
      </c>
      <c r="AS72" s="0" t="n">
        <v>0</v>
      </c>
      <c r="AT72" s="0" t="n">
        <v>0</v>
      </c>
      <c r="AU72" s="0" t="n">
        <v>0</v>
      </c>
      <c r="AV72" s="0" t="n">
        <v>0</v>
      </c>
      <c r="AW72" s="0" t="n">
        <v>0</v>
      </c>
      <c r="AX72" s="0" t="n">
        <v>0</v>
      </c>
      <c r="AY72" s="0" t="n">
        <v>0</v>
      </c>
      <c r="AZ72" s="0" t="n">
        <v>0</v>
      </c>
      <c r="BA72" s="0" t="n">
        <v>0</v>
      </c>
      <c r="BB72" s="0" t="n">
        <v>0</v>
      </c>
      <c r="BC72" s="0" t="n">
        <v>0</v>
      </c>
      <c r="BD72" s="0" t="n">
        <v>0</v>
      </c>
      <c r="BE72" s="0" t="n">
        <v>0</v>
      </c>
      <c r="BF72" s="0" t="n">
        <v>0</v>
      </c>
      <c r="BG72" s="0" t="n">
        <v>0</v>
      </c>
      <c r="BH72" s="0" t="n">
        <v>1</v>
      </c>
      <c r="BI72" s="0" t="n">
        <v>1</v>
      </c>
      <c r="BJ72" s="0" t="n">
        <v>0.2</v>
      </c>
      <c r="BK72" s="0" t="n">
        <v>1</v>
      </c>
      <c r="BL72" s="0" t="n">
        <v>35.5</v>
      </c>
      <c r="BM72" s="0" t="n">
        <v>4.97</v>
      </c>
      <c r="BN72" s="0" t="n">
        <v>40.47</v>
      </c>
      <c r="BO72" s="0" t="n">
        <v>40.47</v>
      </c>
      <c r="BQ72" s="0" t="s">
        <v>318</v>
      </c>
      <c r="BR72" s="0" t="s">
        <v>124</v>
      </c>
      <c r="BS72" s="1" t="n">
        <v>42699</v>
      </c>
      <c r="BT72" s="2" t="n">
        <v>0.45</v>
      </c>
      <c r="BU72" s="0" t="s">
        <v>139</v>
      </c>
      <c r="BV72" s="0" t="s">
        <v>83</v>
      </c>
      <c r="BY72" s="0" t="n">
        <v>1200</v>
      </c>
      <c r="BZ72" s="0" t="s">
        <v>27</v>
      </c>
      <c r="CC72" s="0" t="s">
        <v>90</v>
      </c>
      <c r="CD72" s="0" t="n">
        <v>140</v>
      </c>
      <c r="CE72" s="0" t="s">
        <v>96</v>
      </c>
      <c r="CF72" s="1" t="n">
        <v>42704</v>
      </c>
      <c r="CI72" s="0" t="n">
        <v>1</v>
      </c>
      <c r="CJ72" s="0" t="n">
        <v>1</v>
      </c>
      <c r="CK72" s="0" t="n">
        <v>21</v>
      </c>
      <c r="CL72" s="0" t="s">
        <v>85</v>
      </c>
    </row>
    <row collapsed="false" customFormat="false" customHeight="true" hidden="false" ht="12.1" outlineLevel="0" r="73">
      <c r="A73" s="0" t="s">
        <v>71</v>
      </c>
      <c r="B73" s="0" t="s">
        <v>72</v>
      </c>
      <c r="C73" s="0" t="s">
        <v>73</v>
      </c>
      <c r="E73" s="0" t="str">
        <f aca="false">"039902647402"</f>
        <v>039902647402</v>
      </c>
      <c r="F73" s="1" t="n">
        <v>42698</v>
      </c>
      <c r="G73" s="0" t="n">
        <v>201705</v>
      </c>
      <c r="H73" s="0" t="s">
        <v>77</v>
      </c>
      <c r="I73" s="0" t="s">
        <v>78</v>
      </c>
      <c r="J73" s="0" t="s">
        <v>88</v>
      </c>
      <c r="L73" s="0" t="s">
        <v>149</v>
      </c>
      <c r="M73" s="0" t="s">
        <v>150</v>
      </c>
      <c r="N73" s="0" t="s">
        <v>319</v>
      </c>
      <c r="O73" s="0" t="s">
        <v>92</v>
      </c>
      <c r="P73" s="0" t="str">
        <f aca="false">"11912270 FM                   "</f>
        <v>11912270 FM                   </v>
      </c>
      <c r="Q73" s="0" t="n">
        <v>0</v>
      </c>
      <c r="R73" s="0" t="n">
        <v>0</v>
      </c>
      <c r="S73" s="0" t="n">
        <v>0</v>
      </c>
      <c r="T73" s="0" t="n">
        <v>0</v>
      </c>
      <c r="U73" s="0" t="n">
        <v>0</v>
      </c>
      <c r="V73" s="0" t="n">
        <v>0</v>
      </c>
      <c r="W73" s="0" t="n">
        <v>0</v>
      </c>
      <c r="X73" s="0" t="n">
        <v>0</v>
      </c>
      <c r="Y73" s="0" t="n">
        <v>0</v>
      </c>
      <c r="Z73" s="0" t="n">
        <v>0</v>
      </c>
      <c r="AA73" s="0" t="n">
        <v>0</v>
      </c>
      <c r="AB73" s="0" t="n">
        <v>0</v>
      </c>
      <c r="AC73" s="0" t="n">
        <v>0</v>
      </c>
      <c r="AD73" s="0" t="n">
        <v>0</v>
      </c>
      <c r="AE73" s="0" t="n">
        <v>0</v>
      </c>
      <c r="AF73" s="0" t="n">
        <v>0</v>
      </c>
      <c r="AG73" s="0" t="n">
        <v>0</v>
      </c>
      <c r="AH73" s="0" t="n">
        <v>0</v>
      </c>
      <c r="AI73" s="0" t="n">
        <v>0</v>
      </c>
      <c r="AJ73" s="0" t="n">
        <v>0</v>
      </c>
      <c r="AK73" s="0" t="n">
        <v>0</v>
      </c>
      <c r="AL73" s="0" t="n">
        <v>0</v>
      </c>
      <c r="AM73" s="0" t="n">
        <v>3.5</v>
      </c>
      <c r="AN73" s="0" t="n">
        <v>0</v>
      </c>
      <c r="AO73" s="0" t="n">
        <v>0</v>
      </c>
      <c r="AP73" s="0" t="n">
        <v>0</v>
      </c>
      <c r="AQ73" s="0" t="n">
        <v>0</v>
      </c>
      <c r="AR73" s="0" t="n">
        <v>0</v>
      </c>
      <c r="AS73" s="0" t="n">
        <v>0</v>
      </c>
      <c r="AT73" s="0" t="n">
        <v>0</v>
      </c>
      <c r="AU73" s="0" t="n">
        <v>0</v>
      </c>
      <c r="AV73" s="0" t="n">
        <v>0</v>
      </c>
      <c r="AW73" s="0" t="n">
        <v>0</v>
      </c>
      <c r="AX73" s="0" t="n">
        <v>0</v>
      </c>
      <c r="AY73" s="0" t="n">
        <v>0</v>
      </c>
      <c r="AZ73" s="0" t="n">
        <v>0</v>
      </c>
      <c r="BA73" s="0" t="n">
        <v>0</v>
      </c>
      <c r="BB73" s="0" t="n">
        <v>0</v>
      </c>
      <c r="BC73" s="0" t="n">
        <v>0</v>
      </c>
      <c r="BD73" s="0" t="n">
        <v>0</v>
      </c>
      <c r="BE73" s="0" t="n">
        <v>0</v>
      </c>
      <c r="BF73" s="0" t="n">
        <v>0</v>
      </c>
      <c r="BG73" s="0" t="n">
        <v>0</v>
      </c>
      <c r="BH73" s="0" t="n">
        <v>1</v>
      </c>
      <c r="BI73" s="0" t="n">
        <v>1</v>
      </c>
      <c r="BJ73" s="0" t="n">
        <v>0.2</v>
      </c>
      <c r="BK73" s="0" t="n">
        <v>1</v>
      </c>
      <c r="BL73" s="0" t="n">
        <v>35.5</v>
      </c>
      <c r="BM73" s="0" t="n">
        <v>4.97</v>
      </c>
      <c r="BN73" s="0" t="n">
        <v>40.47</v>
      </c>
      <c r="BO73" s="0" t="n">
        <v>40.47</v>
      </c>
      <c r="BQ73" s="0" t="s">
        <v>160</v>
      </c>
      <c r="BR73" s="0" t="s">
        <v>124</v>
      </c>
      <c r="BS73" s="1" t="n">
        <v>42699</v>
      </c>
      <c r="BT73" s="2" t="n">
        <v>0.416666666666667</v>
      </c>
      <c r="BU73" s="0" t="s">
        <v>320</v>
      </c>
      <c r="BV73" s="0" t="s">
        <v>83</v>
      </c>
      <c r="BY73" s="0" t="n">
        <v>1200</v>
      </c>
      <c r="BZ73" s="0" t="s">
        <v>27</v>
      </c>
      <c r="CC73" s="0" t="s">
        <v>150</v>
      </c>
      <c r="CD73" s="0" t="n">
        <v>8000</v>
      </c>
      <c r="CE73" s="0" t="s">
        <v>96</v>
      </c>
      <c r="CF73" s="1" t="n">
        <v>42702</v>
      </c>
      <c r="CI73" s="0" t="n">
        <v>1</v>
      </c>
      <c r="CJ73" s="0" t="n">
        <v>1</v>
      </c>
      <c r="CK73" s="0" t="n">
        <v>21</v>
      </c>
      <c r="CL73" s="0" t="s">
        <v>85</v>
      </c>
    </row>
    <row collapsed="false" customFormat="false" customHeight="true" hidden="false" ht="12.1" outlineLevel="0" r="74">
      <c r="A74" s="0" t="s">
        <v>71</v>
      </c>
      <c r="B74" s="0" t="s">
        <v>72</v>
      </c>
      <c r="C74" s="0" t="s">
        <v>73</v>
      </c>
      <c r="E74" s="0" t="str">
        <f aca="false">"039902647401"</f>
        <v>039902647401</v>
      </c>
      <c r="F74" s="1" t="n">
        <v>42698</v>
      </c>
      <c r="G74" s="0" t="n">
        <v>201705</v>
      </c>
      <c r="H74" s="0" t="s">
        <v>77</v>
      </c>
      <c r="I74" s="0" t="s">
        <v>78</v>
      </c>
      <c r="J74" s="0" t="s">
        <v>88</v>
      </c>
      <c r="L74" s="0" t="s">
        <v>144</v>
      </c>
      <c r="M74" s="0" t="s">
        <v>145</v>
      </c>
      <c r="N74" s="0" t="s">
        <v>123</v>
      </c>
      <c r="O74" s="0" t="s">
        <v>92</v>
      </c>
      <c r="P74" s="0" t="str">
        <f aca="false">"11912270 FM                   "</f>
        <v>11912270 FM                   </v>
      </c>
      <c r="Q74" s="0" t="n">
        <v>0</v>
      </c>
      <c r="R74" s="0" t="n">
        <v>0</v>
      </c>
      <c r="S74" s="0" t="n">
        <v>0</v>
      </c>
      <c r="T74" s="0" t="n">
        <v>0</v>
      </c>
      <c r="U74" s="0" t="n">
        <v>0</v>
      </c>
      <c r="V74" s="0" t="n">
        <v>0</v>
      </c>
      <c r="W74" s="0" t="n">
        <v>0</v>
      </c>
      <c r="X74" s="0" t="n">
        <v>0</v>
      </c>
      <c r="Y74" s="0" t="n">
        <v>0</v>
      </c>
      <c r="Z74" s="0" t="n">
        <v>0</v>
      </c>
      <c r="AA74" s="0" t="n">
        <v>0</v>
      </c>
      <c r="AB74" s="0" t="n">
        <v>0</v>
      </c>
      <c r="AC74" s="0" t="n">
        <v>0</v>
      </c>
      <c r="AD74" s="0" t="n">
        <v>0</v>
      </c>
      <c r="AE74" s="0" t="n">
        <v>0</v>
      </c>
      <c r="AF74" s="0" t="n">
        <v>0</v>
      </c>
      <c r="AG74" s="0" t="n">
        <v>0</v>
      </c>
      <c r="AH74" s="0" t="n">
        <v>0</v>
      </c>
      <c r="AI74" s="0" t="n">
        <v>0</v>
      </c>
      <c r="AJ74" s="0" t="n">
        <v>0</v>
      </c>
      <c r="AK74" s="0" t="n">
        <v>0</v>
      </c>
      <c r="AL74" s="0" t="n">
        <v>0</v>
      </c>
      <c r="AM74" s="0" t="n">
        <v>3.5</v>
      </c>
      <c r="AN74" s="0" t="n">
        <v>0</v>
      </c>
      <c r="AO74" s="0" t="n">
        <v>0</v>
      </c>
      <c r="AP74" s="0" t="n">
        <v>0</v>
      </c>
      <c r="AQ74" s="0" t="n">
        <v>0</v>
      </c>
      <c r="AR74" s="0" t="n">
        <v>0</v>
      </c>
      <c r="AS74" s="0" t="n">
        <v>0</v>
      </c>
      <c r="AT74" s="0" t="n">
        <v>0</v>
      </c>
      <c r="AU74" s="0" t="n">
        <v>0</v>
      </c>
      <c r="AV74" s="0" t="n">
        <v>0</v>
      </c>
      <c r="AW74" s="0" t="n">
        <v>0</v>
      </c>
      <c r="AX74" s="0" t="n">
        <v>0</v>
      </c>
      <c r="AY74" s="0" t="n">
        <v>0</v>
      </c>
      <c r="AZ74" s="0" t="n">
        <v>0</v>
      </c>
      <c r="BA74" s="0" t="n">
        <v>0</v>
      </c>
      <c r="BB74" s="0" t="n">
        <v>0</v>
      </c>
      <c r="BC74" s="0" t="n">
        <v>0</v>
      </c>
      <c r="BD74" s="0" t="n">
        <v>0</v>
      </c>
      <c r="BE74" s="0" t="n">
        <v>0</v>
      </c>
      <c r="BF74" s="0" t="n">
        <v>0</v>
      </c>
      <c r="BG74" s="0" t="n">
        <v>0</v>
      </c>
      <c r="BH74" s="0" t="n">
        <v>1</v>
      </c>
      <c r="BI74" s="0" t="n">
        <v>1</v>
      </c>
      <c r="BJ74" s="0" t="n">
        <v>0.2</v>
      </c>
      <c r="BK74" s="0" t="n">
        <v>1</v>
      </c>
      <c r="BL74" s="0" t="n">
        <v>35.5</v>
      </c>
      <c r="BM74" s="0" t="n">
        <v>4.97</v>
      </c>
      <c r="BN74" s="0" t="n">
        <v>40.47</v>
      </c>
      <c r="BO74" s="0" t="n">
        <v>40.47</v>
      </c>
      <c r="BQ74" s="0" t="s">
        <v>167</v>
      </c>
      <c r="BR74" s="0" t="s">
        <v>124</v>
      </c>
      <c r="BS74" s="1" t="n">
        <v>42699</v>
      </c>
      <c r="BT74" s="2" t="n">
        <v>0.395833333333333</v>
      </c>
      <c r="BU74" s="0" t="s">
        <v>321</v>
      </c>
      <c r="BV74" s="0" t="s">
        <v>83</v>
      </c>
      <c r="BY74" s="0" t="n">
        <v>1200</v>
      </c>
      <c r="BZ74" s="0" t="s">
        <v>27</v>
      </c>
      <c r="CC74" s="0" t="s">
        <v>145</v>
      </c>
      <c r="CD74" s="0" t="n">
        <v>6530</v>
      </c>
      <c r="CE74" s="0" t="s">
        <v>96</v>
      </c>
      <c r="CF74" s="1" t="n">
        <v>42704</v>
      </c>
      <c r="CI74" s="0" t="n">
        <v>1</v>
      </c>
      <c r="CJ74" s="0" t="n">
        <v>1</v>
      </c>
      <c r="CK74" s="0" t="n">
        <v>21</v>
      </c>
      <c r="CL74" s="0" t="s">
        <v>85</v>
      </c>
    </row>
    <row collapsed="false" customFormat="false" customHeight="true" hidden="false" ht="12.95" outlineLevel="0" r="75">
      <c r="A75" s="0" t="s">
        <v>71</v>
      </c>
      <c r="B75" s="0" t="s">
        <v>72</v>
      </c>
      <c r="C75" s="0" t="s">
        <v>73</v>
      </c>
      <c r="E75" s="0" t="str">
        <f aca="false">"009935147981"</f>
        <v>009935147981</v>
      </c>
      <c r="F75" s="1" t="n">
        <v>42699</v>
      </c>
      <c r="G75" s="0" t="n">
        <v>201705</v>
      </c>
      <c r="H75" s="0" t="s">
        <v>171</v>
      </c>
      <c r="I75" s="0" t="s">
        <v>172</v>
      </c>
      <c r="J75" s="0" t="s">
        <v>177</v>
      </c>
      <c r="L75" s="0" t="s">
        <v>178</v>
      </c>
      <c r="M75" s="0" t="s">
        <v>150</v>
      </c>
      <c r="N75" s="0" t="s">
        <v>179</v>
      </c>
      <c r="O75" s="0" t="s">
        <v>180</v>
      </c>
      <c r="P75" s="0" t="str">
        <f aca="false">"...                           "</f>
        <v>...                           </v>
      </c>
      <c r="Q75" s="0" t="n">
        <v>0</v>
      </c>
      <c r="R75" s="0" t="n">
        <v>0</v>
      </c>
      <c r="S75" s="0" t="n">
        <v>0</v>
      </c>
      <c r="T75" s="0" t="n">
        <v>0</v>
      </c>
      <c r="U75" s="0" t="n">
        <v>0</v>
      </c>
      <c r="V75" s="0" t="n">
        <v>0</v>
      </c>
      <c r="W75" s="0" t="n">
        <v>0</v>
      </c>
      <c r="X75" s="0" t="n">
        <v>0</v>
      </c>
      <c r="Y75" s="0" t="n">
        <v>0</v>
      </c>
      <c r="Z75" s="0" t="n">
        <v>0</v>
      </c>
      <c r="AA75" s="0" t="n">
        <v>0</v>
      </c>
      <c r="AB75" s="0" t="n">
        <v>0</v>
      </c>
      <c r="AC75" s="0" t="n">
        <v>0</v>
      </c>
      <c r="AD75" s="0" t="n">
        <v>0</v>
      </c>
      <c r="AE75" s="0" t="n">
        <v>0</v>
      </c>
      <c r="AF75" s="0" t="n">
        <v>0</v>
      </c>
      <c r="AG75" s="0" t="n">
        <v>0</v>
      </c>
      <c r="AH75" s="0" t="n">
        <v>0</v>
      </c>
      <c r="AI75" s="0" t="n">
        <v>0</v>
      </c>
      <c r="AJ75" s="0" t="n">
        <v>0</v>
      </c>
      <c r="AK75" s="0" t="n">
        <v>0</v>
      </c>
      <c r="AL75" s="0" t="n">
        <v>0</v>
      </c>
      <c r="AM75" s="0" t="n">
        <v>7.39</v>
      </c>
      <c r="AN75" s="0" t="n">
        <v>0</v>
      </c>
      <c r="AO75" s="0" t="n">
        <v>0</v>
      </c>
      <c r="AP75" s="0" t="n">
        <v>0</v>
      </c>
      <c r="AQ75" s="0" t="n">
        <v>0</v>
      </c>
      <c r="AR75" s="0" t="n">
        <v>0</v>
      </c>
      <c r="AS75" s="0" t="n">
        <v>0</v>
      </c>
      <c r="AT75" s="0" t="n">
        <v>0</v>
      </c>
      <c r="AU75" s="0" t="n">
        <v>0</v>
      </c>
      <c r="AV75" s="0" t="n">
        <v>0</v>
      </c>
      <c r="AW75" s="0" t="n">
        <v>0</v>
      </c>
      <c r="AX75" s="0" t="n">
        <v>0</v>
      </c>
      <c r="AY75" s="0" t="n">
        <v>0</v>
      </c>
      <c r="AZ75" s="0" t="n">
        <v>0</v>
      </c>
      <c r="BA75" s="0" t="n">
        <v>0</v>
      </c>
      <c r="BB75" s="0" t="n">
        <v>0</v>
      </c>
      <c r="BC75" s="0" t="n">
        <v>0</v>
      </c>
      <c r="BD75" s="0" t="n">
        <v>0</v>
      </c>
      <c r="BE75" s="0" t="n">
        <v>0</v>
      </c>
      <c r="BF75" s="0" t="n">
        <v>0</v>
      </c>
      <c r="BG75" s="0" t="n">
        <v>0</v>
      </c>
      <c r="BH75" s="0" t="n">
        <v>1</v>
      </c>
      <c r="BI75" s="0" t="n">
        <v>0.5</v>
      </c>
      <c r="BJ75" s="0" t="n">
        <v>0.2</v>
      </c>
      <c r="BK75" s="0" t="n">
        <v>1</v>
      </c>
      <c r="BL75" s="0" t="n">
        <v>79.89</v>
      </c>
      <c r="BM75" s="0" t="n">
        <v>11.18</v>
      </c>
      <c r="BN75" s="0" t="n">
        <v>91.07</v>
      </c>
      <c r="BO75" s="0" t="n">
        <v>91.07</v>
      </c>
      <c r="BQ75" s="0" t="s">
        <v>322</v>
      </c>
      <c r="BR75" s="0" t="s">
        <v>323</v>
      </c>
      <c r="BS75" s="1" t="n">
        <v>42702</v>
      </c>
      <c r="BT75" s="2" t="n">
        <v>0.474305555555556</v>
      </c>
      <c r="BU75" s="0" t="s">
        <v>324</v>
      </c>
      <c r="BV75" s="0" t="s">
        <v>83</v>
      </c>
      <c r="BY75" s="0" t="n">
        <v>1200</v>
      </c>
      <c r="CA75" s="0" t="s">
        <v>184</v>
      </c>
      <c r="CC75" s="0" t="s">
        <v>150</v>
      </c>
      <c r="CD75" s="0" t="n">
        <v>8000</v>
      </c>
      <c r="CE75" s="0" t="s">
        <v>96</v>
      </c>
      <c r="CF75" s="1" t="n">
        <v>42703</v>
      </c>
      <c r="CI75" s="0" t="n">
        <v>2</v>
      </c>
      <c r="CJ75" s="0" t="n">
        <v>1</v>
      </c>
      <c r="CK75" s="0" t="s">
        <v>185</v>
      </c>
      <c r="CL75" s="0" t="s">
        <v>85</v>
      </c>
    </row>
    <row collapsed="false" customFormat="false" customHeight="true" hidden="false" ht="12.95" outlineLevel="0" r="76">
      <c r="A76" s="0" t="s">
        <v>71</v>
      </c>
      <c r="B76" s="0" t="s">
        <v>72</v>
      </c>
      <c r="C76" s="0" t="s">
        <v>73</v>
      </c>
      <c r="E76" s="0" t="str">
        <f aca="false">"009935272459"</f>
        <v>009935272459</v>
      </c>
      <c r="F76" s="1" t="n">
        <v>42699</v>
      </c>
      <c r="G76" s="0" t="n">
        <v>201705</v>
      </c>
      <c r="H76" s="0" t="s">
        <v>171</v>
      </c>
      <c r="I76" s="0" t="s">
        <v>172</v>
      </c>
      <c r="J76" s="0" t="s">
        <v>177</v>
      </c>
      <c r="L76" s="0" t="s">
        <v>178</v>
      </c>
      <c r="M76" s="0" t="s">
        <v>150</v>
      </c>
      <c r="N76" s="0" t="s">
        <v>179</v>
      </c>
      <c r="O76" s="0" t="s">
        <v>180</v>
      </c>
      <c r="P76" s="0" t="str">
        <f aca="false">"...                           "</f>
        <v>...                           </v>
      </c>
      <c r="Q76" s="0" t="n">
        <v>0</v>
      </c>
      <c r="R76" s="0" t="n">
        <v>0</v>
      </c>
      <c r="S76" s="0" t="n">
        <v>0</v>
      </c>
      <c r="T76" s="0" t="n">
        <v>0</v>
      </c>
      <c r="U76" s="0" t="n">
        <v>0</v>
      </c>
      <c r="V76" s="0" t="n">
        <v>0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  <c r="AB76" s="0" t="n">
        <v>0</v>
      </c>
      <c r="AC76" s="0" t="n">
        <v>0</v>
      </c>
      <c r="AD76" s="0" t="n">
        <v>0</v>
      </c>
      <c r="AE76" s="0" t="n">
        <v>0</v>
      </c>
      <c r="AF76" s="0" t="n">
        <v>0</v>
      </c>
      <c r="AG76" s="0" t="n">
        <v>0</v>
      </c>
      <c r="AH76" s="0" t="n">
        <v>0</v>
      </c>
      <c r="AI76" s="0" t="n">
        <v>0</v>
      </c>
      <c r="AJ76" s="0" t="n">
        <v>0</v>
      </c>
      <c r="AK76" s="0" t="n">
        <v>0</v>
      </c>
      <c r="AL76" s="0" t="n">
        <v>0</v>
      </c>
      <c r="AM76" s="0" t="n">
        <v>7.39</v>
      </c>
      <c r="AN76" s="0" t="n">
        <v>0</v>
      </c>
      <c r="AO76" s="0" t="n">
        <v>0</v>
      </c>
      <c r="AP76" s="0" t="n">
        <v>0</v>
      </c>
      <c r="AQ76" s="0" t="n">
        <v>0</v>
      </c>
      <c r="AR76" s="0" t="n">
        <v>0</v>
      </c>
      <c r="AS76" s="0" t="n">
        <v>0</v>
      </c>
      <c r="AT76" s="0" t="n">
        <v>0</v>
      </c>
      <c r="AU76" s="0" t="n">
        <v>0</v>
      </c>
      <c r="AV76" s="0" t="n">
        <v>0</v>
      </c>
      <c r="AW76" s="0" t="n">
        <v>0</v>
      </c>
      <c r="AX76" s="0" t="n">
        <v>0</v>
      </c>
      <c r="AY76" s="0" t="n">
        <v>0</v>
      </c>
      <c r="AZ76" s="0" t="n">
        <v>0</v>
      </c>
      <c r="BA76" s="0" t="n">
        <v>0</v>
      </c>
      <c r="BB76" s="0" t="n">
        <v>0</v>
      </c>
      <c r="BC76" s="0" t="n">
        <v>0</v>
      </c>
      <c r="BD76" s="0" t="n">
        <v>0</v>
      </c>
      <c r="BE76" s="0" t="n">
        <v>0</v>
      </c>
      <c r="BF76" s="0" t="n">
        <v>0</v>
      </c>
      <c r="BG76" s="0" t="n">
        <v>0</v>
      </c>
      <c r="BH76" s="0" t="n">
        <v>1</v>
      </c>
      <c r="BI76" s="0" t="n">
        <v>0.5</v>
      </c>
      <c r="BJ76" s="0" t="n">
        <v>0.2</v>
      </c>
      <c r="BK76" s="0" t="n">
        <v>1</v>
      </c>
      <c r="BL76" s="0" t="n">
        <v>79.89</v>
      </c>
      <c r="BM76" s="0" t="n">
        <v>11.18</v>
      </c>
      <c r="BN76" s="0" t="n">
        <v>91.07</v>
      </c>
      <c r="BO76" s="0" t="n">
        <v>91.07</v>
      </c>
      <c r="BQ76" s="0" t="s">
        <v>217</v>
      </c>
      <c r="BR76" s="0" t="s">
        <v>182</v>
      </c>
      <c r="BS76" s="1" t="n">
        <v>42702</v>
      </c>
      <c r="BT76" s="2" t="n">
        <v>0.475</v>
      </c>
      <c r="BU76" s="0" t="s">
        <v>325</v>
      </c>
      <c r="BV76" s="0" t="s">
        <v>83</v>
      </c>
      <c r="BY76" s="0" t="n">
        <v>1200</v>
      </c>
      <c r="CA76" s="0" t="s">
        <v>184</v>
      </c>
      <c r="CC76" s="0" t="s">
        <v>150</v>
      </c>
      <c r="CD76" s="0" t="n">
        <v>8000</v>
      </c>
      <c r="CE76" s="0" t="s">
        <v>96</v>
      </c>
      <c r="CF76" s="1" t="n">
        <v>42703</v>
      </c>
      <c r="CI76" s="0" t="n">
        <v>2</v>
      </c>
      <c r="CJ76" s="0" t="n">
        <v>1</v>
      </c>
      <c r="CK76" s="0" t="s">
        <v>185</v>
      </c>
      <c r="CL76" s="0" t="s">
        <v>85</v>
      </c>
    </row>
    <row collapsed="false" customFormat="false" customHeight="true" hidden="false" ht="12.1" outlineLevel="0" r="77">
      <c r="A77" s="0" t="s">
        <v>71</v>
      </c>
      <c r="B77" s="0" t="s">
        <v>72</v>
      </c>
      <c r="C77" s="0" t="s">
        <v>73</v>
      </c>
      <c r="E77" s="0" t="str">
        <f aca="false">"019910411064"</f>
        <v>019910411064</v>
      </c>
      <c r="F77" s="1" t="n">
        <v>42697</v>
      </c>
      <c r="G77" s="0" t="n">
        <v>201705</v>
      </c>
      <c r="H77" s="0" t="s">
        <v>205</v>
      </c>
      <c r="I77" s="0" t="s">
        <v>206</v>
      </c>
      <c r="J77" s="0" t="s">
        <v>207</v>
      </c>
      <c r="L77" s="0" t="s">
        <v>224</v>
      </c>
      <c r="M77" s="0" t="s">
        <v>225</v>
      </c>
      <c r="N77" s="0" t="s">
        <v>326</v>
      </c>
      <c r="O77" s="0" t="s">
        <v>180</v>
      </c>
      <c r="P77" s="0" t="str">
        <f aca="false">"125601                        "</f>
        <v>125601                        </v>
      </c>
      <c r="Q77" s="0" t="n">
        <v>0</v>
      </c>
      <c r="R77" s="0" t="n">
        <v>0</v>
      </c>
      <c r="S77" s="0" t="n">
        <v>0</v>
      </c>
      <c r="T77" s="0" t="n">
        <v>0</v>
      </c>
      <c r="U77" s="0" t="n">
        <v>0</v>
      </c>
      <c r="V77" s="0" t="n">
        <v>0</v>
      </c>
      <c r="W77" s="0" t="n">
        <v>0</v>
      </c>
      <c r="X77" s="0" t="n">
        <v>0</v>
      </c>
      <c r="Y77" s="0" t="n">
        <v>0</v>
      </c>
      <c r="Z77" s="0" t="n">
        <v>0</v>
      </c>
      <c r="AA77" s="0" t="n">
        <v>0</v>
      </c>
      <c r="AB77" s="0" t="n">
        <v>0</v>
      </c>
      <c r="AC77" s="0" t="n">
        <v>0</v>
      </c>
      <c r="AD77" s="0" t="n">
        <v>0</v>
      </c>
      <c r="AE77" s="0" t="n">
        <v>0</v>
      </c>
      <c r="AF77" s="0" t="n">
        <v>0</v>
      </c>
      <c r="AG77" s="0" t="n">
        <v>0</v>
      </c>
      <c r="AH77" s="0" t="n">
        <v>0</v>
      </c>
      <c r="AI77" s="0" t="n">
        <v>0</v>
      </c>
      <c r="AJ77" s="0" t="n">
        <v>0</v>
      </c>
      <c r="AK77" s="0" t="n">
        <v>0</v>
      </c>
      <c r="AL77" s="0" t="n">
        <v>0</v>
      </c>
      <c r="AM77" s="0" t="n">
        <v>10.88</v>
      </c>
      <c r="AN77" s="0" t="n">
        <v>0</v>
      </c>
      <c r="AO77" s="0" t="n">
        <v>0</v>
      </c>
      <c r="AP77" s="0" t="n">
        <v>0</v>
      </c>
      <c r="AQ77" s="0" t="n">
        <v>0</v>
      </c>
      <c r="AR77" s="0" t="n">
        <v>0</v>
      </c>
      <c r="AS77" s="0" t="n">
        <v>0</v>
      </c>
      <c r="AT77" s="0" t="n">
        <v>0</v>
      </c>
      <c r="AU77" s="0" t="n">
        <v>0</v>
      </c>
      <c r="AV77" s="0" t="n">
        <v>0</v>
      </c>
      <c r="AW77" s="0" t="n">
        <v>0</v>
      </c>
      <c r="AX77" s="0" t="n">
        <v>0</v>
      </c>
      <c r="AY77" s="0" t="n">
        <v>0</v>
      </c>
      <c r="AZ77" s="0" t="n">
        <v>0</v>
      </c>
      <c r="BA77" s="0" t="n">
        <v>0</v>
      </c>
      <c r="BB77" s="0" t="n">
        <v>0</v>
      </c>
      <c r="BC77" s="0" t="n">
        <v>0</v>
      </c>
      <c r="BD77" s="0" t="n">
        <v>0</v>
      </c>
      <c r="BE77" s="0" t="n">
        <v>0</v>
      </c>
      <c r="BF77" s="0" t="n">
        <v>0</v>
      </c>
      <c r="BG77" s="0" t="n">
        <v>0</v>
      </c>
      <c r="BH77" s="0" t="n">
        <v>1</v>
      </c>
      <c r="BI77" s="0" t="n">
        <v>12.4</v>
      </c>
      <c r="BJ77" s="0" t="n">
        <v>19</v>
      </c>
      <c r="BK77" s="0" t="n">
        <v>19</v>
      </c>
      <c r="BL77" s="0" t="n">
        <v>115.28</v>
      </c>
      <c r="BM77" s="0" t="n">
        <v>16.14</v>
      </c>
      <c r="BN77" s="0" t="n">
        <v>131.42</v>
      </c>
      <c r="BO77" s="0" t="n">
        <v>131.42</v>
      </c>
      <c r="BQ77" s="0" t="s">
        <v>326</v>
      </c>
      <c r="BR77" s="0" t="s">
        <v>212</v>
      </c>
      <c r="BS77" s="1" t="n">
        <v>42702</v>
      </c>
      <c r="BT77" s="2" t="n">
        <v>0.75</v>
      </c>
      <c r="BU77" s="0" t="s">
        <v>327</v>
      </c>
      <c r="BV77" s="0" t="s">
        <v>85</v>
      </c>
      <c r="BY77" s="0" t="n">
        <v>95218.5</v>
      </c>
      <c r="CC77" s="0" t="s">
        <v>225</v>
      </c>
      <c r="CD77" s="0" t="n">
        <v>1020</v>
      </c>
      <c r="CE77" s="0" t="s">
        <v>96</v>
      </c>
      <c r="CI77" s="0" t="n">
        <v>3</v>
      </c>
      <c r="CJ77" s="0" t="n">
        <v>3</v>
      </c>
      <c r="CK77" s="0" t="s">
        <v>229</v>
      </c>
      <c r="CL77" s="0" t="s">
        <v>85</v>
      </c>
    </row>
    <row collapsed="false" customFormat="false" customHeight="true" hidden="false" ht="12.1" outlineLevel="0" r="78">
      <c r="A78" s="0" t="s">
        <v>71</v>
      </c>
      <c r="B78" s="0" t="s">
        <v>72</v>
      </c>
      <c r="C78" s="0" t="s">
        <v>73</v>
      </c>
      <c r="E78" s="0" t="str">
        <f aca="false">"039902448927"</f>
        <v>039902448927</v>
      </c>
      <c r="F78" s="1" t="n">
        <v>42699</v>
      </c>
      <c r="G78" s="0" t="n">
        <v>201705</v>
      </c>
      <c r="H78" s="0" t="s">
        <v>144</v>
      </c>
      <c r="I78" s="0" t="s">
        <v>145</v>
      </c>
      <c r="J78" s="0" t="s">
        <v>88</v>
      </c>
      <c r="L78" s="0" t="s">
        <v>77</v>
      </c>
      <c r="M78" s="0" t="s">
        <v>78</v>
      </c>
      <c r="N78" s="0" t="s">
        <v>165</v>
      </c>
      <c r="O78" s="0" t="s">
        <v>92</v>
      </c>
      <c r="P78" s="0" t="str">
        <f aca="false">"                              "</f>
        <v>                              </v>
      </c>
      <c r="Q78" s="0" t="n">
        <v>0</v>
      </c>
      <c r="R78" s="0" t="n">
        <v>0</v>
      </c>
      <c r="S78" s="0" t="n">
        <v>0</v>
      </c>
      <c r="T78" s="0" t="n">
        <v>0</v>
      </c>
      <c r="U78" s="0" t="n">
        <v>0</v>
      </c>
      <c r="V78" s="0" t="n">
        <v>0</v>
      </c>
      <c r="W78" s="0" t="n">
        <v>0</v>
      </c>
      <c r="X78" s="0" t="n">
        <v>0</v>
      </c>
      <c r="Y78" s="0" t="n">
        <v>0</v>
      </c>
      <c r="Z78" s="0" t="n">
        <v>0</v>
      </c>
      <c r="AA78" s="0" t="n">
        <v>0</v>
      </c>
      <c r="AB78" s="0" t="n">
        <v>0</v>
      </c>
      <c r="AC78" s="0" t="n">
        <v>0</v>
      </c>
      <c r="AD78" s="0" t="n">
        <v>0</v>
      </c>
      <c r="AE78" s="0" t="n">
        <v>0</v>
      </c>
      <c r="AF78" s="0" t="n">
        <v>0</v>
      </c>
      <c r="AG78" s="0" t="n">
        <v>200</v>
      </c>
      <c r="AH78" s="0" t="n">
        <v>0</v>
      </c>
      <c r="AI78" s="0" t="n">
        <v>0</v>
      </c>
      <c r="AJ78" s="0" t="n">
        <v>0</v>
      </c>
      <c r="AK78" s="0" t="n">
        <v>0</v>
      </c>
      <c r="AL78" s="0" t="n">
        <v>0</v>
      </c>
      <c r="AM78" s="0" t="n">
        <v>3.5</v>
      </c>
      <c r="AN78" s="0" t="n">
        <v>0</v>
      </c>
      <c r="AO78" s="0" t="n">
        <v>0</v>
      </c>
      <c r="AP78" s="0" t="n">
        <v>0</v>
      </c>
      <c r="AQ78" s="0" t="n">
        <v>0</v>
      </c>
      <c r="AR78" s="0" t="n">
        <v>0</v>
      </c>
      <c r="AS78" s="0" t="n">
        <v>0</v>
      </c>
      <c r="AT78" s="0" t="n">
        <v>0</v>
      </c>
      <c r="AU78" s="0" t="n">
        <v>0</v>
      </c>
      <c r="AV78" s="0" t="n">
        <v>0</v>
      </c>
      <c r="AW78" s="0" t="n">
        <v>0</v>
      </c>
      <c r="AX78" s="0" t="n">
        <v>0</v>
      </c>
      <c r="AY78" s="0" t="n">
        <v>0</v>
      </c>
      <c r="AZ78" s="0" t="n">
        <v>0</v>
      </c>
      <c r="BA78" s="0" t="n">
        <v>0</v>
      </c>
      <c r="BB78" s="0" t="n">
        <v>0</v>
      </c>
      <c r="BC78" s="0" t="n">
        <v>0</v>
      </c>
      <c r="BD78" s="0" t="n">
        <v>0</v>
      </c>
      <c r="BE78" s="0" t="n">
        <v>0</v>
      </c>
      <c r="BF78" s="0" t="n">
        <v>0</v>
      </c>
      <c r="BG78" s="0" t="n">
        <v>0</v>
      </c>
      <c r="BH78" s="0" t="n">
        <v>1</v>
      </c>
      <c r="BI78" s="0" t="n">
        <v>1</v>
      </c>
      <c r="BJ78" s="0" t="n">
        <v>0.2</v>
      </c>
      <c r="BK78" s="0" t="n">
        <v>1</v>
      </c>
      <c r="BL78" s="0" t="n">
        <v>235.5</v>
      </c>
      <c r="BM78" s="0" t="n">
        <v>32.97</v>
      </c>
      <c r="BN78" s="0" t="n">
        <v>268.47</v>
      </c>
      <c r="BO78" s="0" t="n">
        <v>268.47</v>
      </c>
      <c r="BQ78" s="0" t="s">
        <v>328</v>
      </c>
      <c r="BR78" s="0" t="s">
        <v>296</v>
      </c>
      <c r="BS78" s="1" t="n">
        <v>42702</v>
      </c>
      <c r="BT78" s="2" t="n">
        <v>0.349305555555556</v>
      </c>
      <c r="BU78" s="0" t="s">
        <v>247</v>
      </c>
      <c r="BV78" s="0" t="s">
        <v>83</v>
      </c>
      <c r="BY78" s="0" t="n">
        <v>1200</v>
      </c>
      <c r="BZ78" s="0" t="s">
        <v>329</v>
      </c>
      <c r="CA78" s="0" t="s">
        <v>248</v>
      </c>
      <c r="CC78" s="0" t="s">
        <v>78</v>
      </c>
      <c r="CD78" s="0" t="n">
        <v>6045</v>
      </c>
      <c r="CE78" s="0" t="s">
        <v>96</v>
      </c>
      <c r="CF78" s="1" t="n">
        <v>42703</v>
      </c>
      <c r="CI78" s="0" t="n">
        <v>1</v>
      </c>
      <c r="CJ78" s="0" t="n">
        <v>1</v>
      </c>
      <c r="CK78" s="0" t="n">
        <v>21</v>
      </c>
      <c r="CL78" s="0" t="s">
        <v>83</v>
      </c>
      <c r="CM78" s="2" t="n">
        <v>0.349305555555556</v>
      </c>
    </row>
    <row collapsed="false" customFormat="false" customHeight="true" hidden="false" ht="12.1" outlineLevel="0" r="79">
      <c r="A79" s="0" t="s">
        <v>71</v>
      </c>
      <c r="B79" s="0" t="s">
        <v>72</v>
      </c>
      <c r="C79" s="0" t="s">
        <v>73</v>
      </c>
      <c r="E79" s="0" t="str">
        <f aca="false">"019910409717"</f>
        <v>019910409717</v>
      </c>
      <c r="F79" s="1" t="n">
        <v>42699</v>
      </c>
      <c r="G79" s="0" t="n">
        <v>201705</v>
      </c>
      <c r="H79" s="0" t="s">
        <v>149</v>
      </c>
      <c r="I79" s="0" t="s">
        <v>150</v>
      </c>
      <c r="J79" s="0" t="s">
        <v>256</v>
      </c>
      <c r="L79" s="0" t="s">
        <v>109</v>
      </c>
      <c r="M79" s="0" t="s">
        <v>110</v>
      </c>
      <c r="N79" s="0" t="s">
        <v>330</v>
      </c>
      <c r="O79" s="0" t="s">
        <v>92</v>
      </c>
      <c r="P79" s="0" t="str">
        <f aca="false">"                              "</f>
        <v>                              </v>
      </c>
      <c r="Q79" s="0" t="n">
        <v>0</v>
      </c>
      <c r="R79" s="0" t="n">
        <v>0</v>
      </c>
      <c r="S79" s="0" t="n">
        <v>0</v>
      </c>
      <c r="T79" s="0" t="n">
        <v>0</v>
      </c>
      <c r="U79" s="0" t="n">
        <v>0</v>
      </c>
      <c r="V79" s="0" t="n">
        <v>0</v>
      </c>
      <c r="W79" s="0" t="n">
        <v>0</v>
      </c>
      <c r="X79" s="0" t="n">
        <v>0</v>
      </c>
      <c r="Y79" s="0" t="n">
        <v>0</v>
      </c>
      <c r="Z79" s="0" t="n">
        <v>0</v>
      </c>
      <c r="AA79" s="0" t="n">
        <v>0</v>
      </c>
      <c r="AB79" s="0" t="n">
        <v>0</v>
      </c>
      <c r="AC79" s="0" t="n">
        <v>0</v>
      </c>
      <c r="AD79" s="0" t="n">
        <v>0</v>
      </c>
      <c r="AE79" s="0" t="n">
        <v>0</v>
      </c>
      <c r="AF79" s="0" t="n">
        <v>0</v>
      </c>
      <c r="AG79" s="0" t="n">
        <v>0</v>
      </c>
      <c r="AH79" s="0" t="n">
        <v>0</v>
      </c>
      <c r="AI79" s="0" t="n">
        <v>0</v>
      </c>
      <c r="AJ79" s="0" t="n">
        <v>0</v>
      </c>
      <c r="AK79" s="0" t="n">
        <v>0</v>
      </c>
      <c r="AL79" s="0" t="n">
        <v>0</v>
      </c>
      <c r="AM79" s="0" t="n">
        <v>3.5</v>
      </c>
      <c r="AN79" s="0" t="n">
        <v>0</v>
      </c>
      <c r="AO79" s="0" t="n">
        <v>0</v>
      </c>
      <c r="AP79" s="0" t="n">
        <v>0</v>
      </c>
      <c r="AQ79" s="0" t="n">
        <v>0</v>
      </c>
      <c r="AR79" s="0" t="n">
        <v>0</v>
      </c>
      <c r="AS79" s="0" t="n">
        <v>0</v>
      </c>
      <c r="AT79" s="0" t="n">
        <v>0</v>
      </c>
      <c r="AU79" s="0" t="n">
        <v>0</v>
      </c>
      <c r="AV79" s="0" t="n">
        <v>0</v>
      </c>
      <c r="AW79" s="0" t="n">
        <v>0</v>
      </c>
      <c r="AX79" s="0" t="n">
        <v>0</v>
      </c>
      <c r="AY79" s="0" t="n">
        <v>0</v>
      </c>
      <c r="AZ79" s="0" t="n">
        <v>0</v>
      </c>
      <c r="BA79" s="0" t="n">
        <v>0</v>
      </c>
      <c r="BB79" s="0" t="n">
        <v>0</v>
      </c>
      <c r="BC79" s="0" t="n">
        <v>0</v>
      </c>
      <c r="BD79" s="0" t="n">
        <v>0</v>
      </c>
      <c r="BE79" s="0" t="n">
        <v>0</v>
      </c>
      <c r="BF79" s="0" t="n">
        <v>0</v>
      </c>
      <c r="BG79" s="0" t="n">
        <v>0</v>
      </c>
      <c r="BH79" s="0" t="n">
        <v>1</v>
      </c>
      <c r="BI79" s="0" t="n">
        <v>1</v>
      </c>
      <c r="BJ79" s="0" t="n">
        <v>0.3</v>
      </c>
      <c r="BK79" s="0" t="n">
        <v>1</v>
      </c>
      <c r="BL79" s="0" t="n">
        <v>35.5</v>
      </c>
      <c r="BM79" s="0" t="n">
        <v>4.97</v>
      </c>
      <c r="BN79" s="0" t="n">
        <v>40.47</v>
      </c>
      <c r="BO79" s="0" t="n">
        <v>40.47</v>
      </c>
      <c r="BQ79" s="0" t="s">
        <v>331</v>
      </c>
      <c r="BR79" s="0" t="s">
        <v>332</v>
      </c>
      <c r="BS79" s="1" t="n">
        <v>42702</v>
      </c>
      <c r="BT79" s="2" t="n">
        <v>0.353472222222222</v>
      </c>
      <c r="BU79" s="0" t="s">
        <v>333</v>
      </c>
      <c r="BV79" s="0" t="s">
        <v>83</v>
      </c>
      <c r="BY79" s="0" t="n">
        <v>1628</v>
      </c>
      <c r="BZ79" s="0" t="s">
        <v>27</v>
      </c>
      <c r="CC79" s="0" t="s">
        <v>110</v>
      </c>
      <c r="CD79" s="0" t="n">
        <v>2021</v>
      </c>
      <c r="CE79" s="0" t="s">
        <v>96</v>
      </c>
      <c r="CF79" s="1" t="n">
        <v>42703</v>
      </c>
      <c r="CI79" s="0" t="n">
        <v>1</v>
      </c>
      <c r="CJ79" s="0" t="n">
        <v>1</v>
      </c>
      <c r="CK79" s="0" t="n">
        <v>21</v>
      </c>
      <c r="CL79" s="0" t="s">
        <v>85</v>
      </c>
    </row>
    <row collapsed="false" customFormat="false" customHeight="true" hidden="false" ht="12.95" outlineLevel="0" r="80">
      <c r="A80" s="0" t="s">
        <v>71</v>
      </c>
      <c r="B80" s="0" t="s">
        <v>72</v>
      </c>
      <c r="C80" s="0" t="s">
        <v>73</v>
      </c>
      <c r="E80" s="0" t="str">
        <f aca="false">"080001496779"</f>
        <v>080001496779</v>
      </c>
      <c r="F80" s="1" t="n">
        <v>42699</v>
      </c>
      <c r="G80" s="0" t="n">
        <v>201705</v>
      </c>
      <c r="H80" s="0" t="s">
        <v>109</v>
      </c>
      <c r="I80" s="0" t="s">
        <v>110</v>
      </c>
      <c r="J80" s="0" t="s">
        <v>334</v>
      </c>
      <c r="L80" s="0" t="s">
        <v>205</v>
      </c>
      <c r="M80" s="0" t="s">
        <v>206</v>
      </c>
      <c r="N80" s="0" t="s">
        <v>335</v>
      </c>
      <c r="O80" s="0" t="s">
        <v>180</v>
      </c>
      <c r="P80" s="0" t="str">
        <f aca="false">"                              "</f>
        <v>                              </v>
      </c>
      <c r="Q80" s="0" t="n">
        <v>0</v>
      </c>
      <c r="R80" s="0" t="n">
        <v>0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  <c r="Y80" s="0" t="n">
        <v>0</v>
      </c>
      <c r="Z80" s="0" t="n">
        <v>0</v>
      </c>
      <c r="AA80" s="0" t="n">
        <v>0</v>
      </c>
      <c r="AB80" s="0" t="n">
        <v>0</v>
      </c>
      <c r="AC80" s="0" t="n">
        <v>0</v>
      </c>
      <c r="AD80" s="0" t="n">
        <v>0</v>
      </c>
      <c r="AE80" s="0" t="n">
        <v>0</v>
      </c>
      <c r="AF80" s="0" t="n">
        <v>0</v>
      </c>
      <c r="AG80" s="0" t="n">
        <v>0</v>
      </c>
      <c r="AH80" s="0" t="n">
        <v>0</v>
      </c>
      <c r="AI80" s="0" t="n">
        <v>0</v>
      </c>
      <c r="AJ80" s="0" t="n">
        <v>0</v>
      </c>
      <c r="AK80" s="0" t="n">
        <v>0</v>
      </c>
      <c r="AL80" s="0" t="n">
        <v>0</v>
      </c>
      <c r="AM80" s="0" t="n">
        <v>7.39</v>
      </c>
      <c r="AN80" s="0" t="n">
        <v>0</v>
      </c>
      <c r="AO80" s="0" t="n">
        <v>0</v>
      </c>
      <c r="AP80" s="0" t="n">
        <v>0</v>
      </c>
      <c r="AQ80" s="0" t="n">
        <v>0</v>
      </c>
      <c r="AR80" s="0" t="n">
        <v>0</v>
      </c>
      <c r="AS80" s="0" t="n">
        <v>0</v>
      </c>
      <c r="AT80" s="0" t="n">
        <v>0</v>
      </c>
      <c r="AU80" s="0" t="n">
        <v>0</v>
      </c>
      <c r="AV80" s="0" t="n">
        <v>0</v>
      </c>
      <c r="AW80" s="0" t="n">
        <v>0</v>
      </c>
      <c r="AX80" s="0" t="n">
        <v>0</v>
      </c>
      <c r="AY80" s="0" t="n">
        <v>0</v>
      </c>
      <c r="AZ80" s="0" t="n">
        <v>0</v>
      </c>
      <c r="BA80" s="0" t="n">
        <v>0</v>
      </c>
      <c r="BB80" s="0" t="n">
        <v>0</v>
      </c>
      <c r="BC80" s="0" t="n">
        <v>0</v>
      </c>
      <c r="BD80" s="0" t="n">
        <v>0</v>
      </c>
      <c r="BE80" s="0" t="n">
        <v>0</v>
      </c>
      <c r="BF80" s="0" t="n">
        <v>0</v>
      </c>
      <c r="BG80" s="0" t="n">
        <v>0</v>
      </c>
      <c r="BH80" s="0" t="n">
        <v>1</v>
      </c>
      <c r="BI80" s="0" t="n">
        <v>12</v>
      </c>
      <c r="BJ80" s="0" t="n">
        <v>12.4</v>
      </c>
      <c r="BK80" s="0" t="n">
        <v>13</v>
      </c>
      <c r="BL80" s="0" t="n">
        <v>79.89</v>
      </c>
      <c r="BM80" s="0" t="n">
        <v>11.18</v>
      </c>
      <c r="BN80" s="0" t="n">
        <v>91.07</v>
      </c>
      <c r="BO80" s="0" t="n">
        <v>91.07</v>
      </c>
      <c r="BQ80" s="0" t="s">
        <v>336</v>
      </c>
      <c r="BR80" s="0" t="s">
        <v>337</v>
      </c>
      <c r="BS80" s="1" t="n">
        <v>42702</v>
      </c>
      <c r="BT80" s="2" t="n">
        <v>0.416666666666667</v>
      </c>
      <c r="BU80" s="0" t="s">
        <v>104</v>
      </c>
      <c r="BV80" s="0" t="s">
        <v>83</v>
      </c>
      <c r="BY80" s="0" t="n">
        <v>61920</v>
      </c>
      <c r="CC80" s="0" t="s">
        <v>206</v>
      </c>
      <c r="CD80" s="0" t="n">
        <v>7130</v>
      </c>
      <c r="CE80" s="0" t="s">
        <v>96</v>
      </c>
      <c r="CF80" s="1" t="n">
        <v>42703</v>
      </c>
      <c r="CI80" s="0" t="n">
        <v>2</v>
      </c>
      <c r="CJ80" s="0" t="n">
        <v>1</v>
      </c>
      <c r="CK80" s="0" t="s">
        <v>185</v>
      </c>
      <c r="CL80" s="0" t="s">
        <v>85</v>
      </c>
    </row>
    <row collapsed="false" customFormat="false" customHeight="true" hidden="false" ht="12.1" outlineLevel="0" r="81">
      <c r="A81" s="0" t="s">
        <v>71</v>
      </c>
      <c r="B81" s="0" t="s">
        <v>72</v>
      </c>
      <c r="C81" s="0" t="s">
        <v>73</v>
      </c>
      <c r="E81" s="0" t="str">
        <f aca="false">"019910411065"</f>
        <v>019910411065</v>
      </c>
      <c r="F81" s="1" t="n">
        <v>42698</v>
      </c>
      <c r="G81" s="0" t="n">
        <v>201705</v>
      </c>
      <c r="H81" s="0" t="s">
        <v>205</v>
      </c>
      <c r="I81" s="0" t="s">
        <v>206</v>
      </c>
      <c r="J81" s="0" t="s">
        <v>207</v>
      </c>
      <c r="L81" s="0" t="s">
        <v>338</v>
      </c>
      <c r="M81" s="0" t="s">
        <v>339</v>
      </c>
      <c r="N81" s="0" t="s">
        <v>210</v>
      </c>
      <c r="O81" s="0" t="s">
        <v>180</v>
      </c>
      <c r="P81" s="0" t="str">
        <f aca="false">"125655                        "</f>
        <v>125655                        </v>
      </c>
      <c r="Q81" s="0" t="n">
        <v>0</v>
      </c>
      <c r="R81" s="0" t="n">
        <v>0</v>
      </c>
      <c r="S81" s="0" t="n">
        <v>0</v>
      </c>
      <c r="T81" s="0" t="n">
        <v>0</v>
      </c>
      <c r="U81" s="0" t="n">
        <v>0</v>
      </c>
      <c r="V81" s="0" t="n">
        <v>0</v>
      </c>
      <c r="W81" s="0" t="n">
        <v>0</v>
      </c>
      <c r="X81" s="0" t="n">
        <v>0</v>
      </c>
      <c r="Y81" s="0" t="n">
        <v>0</v>
      </c>
      <c r="Z81" s="0" t="n">
        <v>0</v>
      </c>
      <c r="AA81" s="0" t="n">
        <v>0</v>
      </c>
      <c r="AB81" s="0" t="n">
        <v>0</v>
      </c>
      <c r="AC81" s="0" t="n">
        <v>0</v>
      </c>
      <c r="AD81" s="0" t="n">
        <v>0</v>
      </c>
      <c r="AE81" s="0" t="n">
        <v>0</v>
      </c>
      <c r="AF81" s="0" t="n">
        <v>0</v>
      </c>
      <c r="AG81" s="0" t="n">
        <v>0</v>
      </c>
      <c r="AH81" s="0" t="n">
        <v>0</v>
      </c>
      <c r="AI81" s="0" t="n">
        <v>0</v>
      </c>
      <c r="AJ81" s="0" t="n">
        <v>0</v>
      </c>
      <c r="AK81" s="0" t="n">
        <v>0</v>
      </c>
      <c r="AL81" s="0" t="n">
        <v>0</v>
      </c>
      <c r="AM81" s="0" t="n">
        <v>7.39</v>
      </c>
      <c r="AN81" s="0" t="n">
        <v>0</v>
      </c>
      <c r="AO81" s="0" t="n">
        <v>0</v>
      </c>
      <c r="AP81" s="0" t="n">
        <v>0</v>
      </c>
      <c r="AQ81" s="0" t="n">
        <v>0</v>
      </c>
      <c r="AR81" s="0" t="n">
        <v>0</v>
      </c>
      <c r="AS81" s="0" t="n">
        <v>0</v>
      </c>
      <c r="AT81" s="0" t="n">
        <v>0</v>
      </c>
      <c r="AU81" s="0" t="n">
        <v>0</v>
      </c>
      <c r="AV81" s="0" t="n">
        <v>0</v>
      </c>
      <c r="AW81" s="0" t="n">
        <v>0</v>
      </c>
      <c r="AX81" s="0" t="n">
        <v>0</v>
      </c>
      <c r="AY81" s="0" t="n">
        <v>0</v>
      </c>
      <c r="AZ81" s="0" t="n">
        <v>0</v>
      </c>
      <c r="BA81" s="0" t="n">
        <v>0</v>
      </c>
      <c r="BB81" s="0" t="n">
        <v>0</v>
      </c>
      <c r="BC81" s="0" t="n">
        <v>0</v>
      </c>
      <c r="BD81" s="0" t="n">
        <v>0</v>
      </c>
      <c r="BE81" s="0" t="n">
        <v>0</v>
      </c>
      <c r="BF81" s="0" t="n">
        <v>0</v>
      </c>
      <c r="BG81" s="0" t="n">
        <v>0</v>
      </c>
      <c r="BH81" s="0" t="n">
        <v>1</v>
      </c>
      <c r="BI81" s="0" t="n">
        <v>1.4</v>
      </c>
      <c r="BJ81" s="0" t="n">
        <v>3.9</v>
      </c>
      <c r="BK81" s="0" t="n">
        <v>4</v>
      </c>
      <c r="BL81" s="0" t="n">
        <v>79.89</v>
      </c>
      <c r="BM81" s="0" t="n">
        <v>11.18</v>
      </c>
      <c r="BN81" s="0" t="n">
        <v>91.07</v>
      </c>
      <c r="BO81" s="0" t="n">
        <v>91.07</v>
      </c>
      <c r="BQ81" s="0" t="s">
        <v>340</v>
      </c>
      <c r="BR81" s="0" t="s">
        <v>212</v>
      </c>
      <c r="BS81" s="1" t="n">
        <v>42703</v>
      </c>
      <c r="BT81" s="2" t="n">
        <v>0.541666666666667</v>
      </c>
      <c r="BU81" s="0" t="s">
        <v>341</v>
      </c>
      <c r="BV81" s="0" t="s">
        <v>83</v>
      </c>
      <c r="BY81" s="0" t="n">
        <v>19629.12</v>
      </c>
      <c r="CC81" s="0" t="s">
        <v>339</v>
      </c>
      <c r="CD81" s="0" t="n">
        <v>3740</v>
      </c>
      <c r="CE81" s="0" t="s">
        <v>96</v>
      </c>
      <c r="CI81" s="0" t="n">
        <v>5</v>
      </c>
      <c r="CJ81" s="0" t="n">
        <v>3</v>
      </c>
      <c r="CK81" s="0" t="s">
        <v>185</v>
      </c>
      <c r="CL81" s="0" t="s">
        <v>85</v>
      </c>
    </row>
    <row collapsed="false" customFormat="false" customHeight="true" hidden="false" ht="12.1" outlineLevel="0" r="82">
      <c r="A82" s="0" t="s">
        <v>71</v>
      </c>
      <c r="B82" s="0" t="s">
        <v>72</v>
      </c>
      <c r="C82" s="0" t="s">
        <v>73</v>
      </c>
      <c r="E82" s="0" t="str">
        <f aca="false">"069907445186"</f>
        <v>069907445186</v>
      </c>
      <c r="F82" s="1" t="n">
        <v>42702</v>
      </c>
      <c r="G82" s="0" t="n">
        <v>201705</v>
      </c>
      <c r="H82" s="0" t="s">
        <v>86</v>
      </c>
      <c r="I82" s="0" t="s">
        <v>87</v>
      </c>
      <c r="J82" s="0" t="s">
        <v>342</v>
      </c>
      <c r="L82" s="0" t="s">
        <v>343</v>
      </c>
      <c r="M82" s="0" t="s">
        <v>344</v>
      </c>
      <c r="N82" s="0" t="s">
        <v>342</v>
      </c>
      <c r="O82" s="0" t="s">
        <v>180</v>
      </c>
      <c r="P82" s="0" t="str">
        <f aca="false">"                              "</f>
        <v>                              </v>
      </c>
      <c r="Q82" s="0" t="n">
        <v>0</v>
      </c>
      <c r="R82" s="0" t="n">
        <v>0</v>
      </c>
      <c r="S82" s="0" t="n">
        <v>0</v>
      </c>
      <c r="T82" s="0" t="n">
        <v>0</v>
      </c>
      <c r="U82" s="0" t="n">
        <v>0</v>
      </c>
      <c r="V82" s="0" t="n">
        <v>0</v>
      </c>
      <c r="W82" s="0" t="n">
        <v>0</v>
      </c>
      <c r="X82" s="0" t="n">
        <v>0</v>
      </c>
      <c r="Y82" s="0" t="n">
        <v>0</v>
      </c>
      <c r="Z82" s="0" t="n">
        <v>0</v>
      </c>
      <c r="AA82" s="0" t="n">
        <v>0</v>
      </c>
      <c r="AB82" s="0" t="n">
        <v>0</v>
      </c>
      <c r="AC82" s="0" t="n">
        <v>0</v>
      </c>
      <c r="AD82" s="0" t="n">
        <v>0</v>
      </c>
      <c r="AE82" s="0" t="n">
        <v>0</v>
      </c>
      <c r="AF82" s="0" t="n">
        <v>0</v>
      </c>
      <c r="AG82" s="0" t="n">
        <v>0</v>
      </c>
      <c r="AH82" s="0" t="n">
        <v>0</v>
      </c>
      <c r="AI82" s="0" t="n">
        <v>0</v>
      </c>
      <c r="AJ82" s="0" t="n">
        <v>0</v>
      </c>
      <c r="AK82" s="0" t="n">
        <v>0</v>
      </c>
      <c r="AL82" s="0" t="n">
        <v>0</v>
      </c>
      <c r="AM82" s="0" t="n">
        <v>6.57</v>
      </c>
      <c r="AN82" s="0" t="n">
        <v>0</v>
      </c>
      <c r="AO82" s="0" t="n">
        <v>0</v>
      </c>
      <c r="AP82" s="0" t="n">
        <v>0</v>
      </c>
      <c r="AQ82" s="0" t="n">
        <v>0</v>
      </c>
      <c r="AR82" s="0" t="n">
        <v>0</v>
      </c>
      <c r="AS82" s="0" t="n">
        <v>0</v>
      </c>
      <c r="AT82" s="0" t="n">
        <v>0</v>
      </c>
      <c r="AU82" s="0" t="n">
        <v>0</v>
      </c>
      <c r="AV82" s="0" t="n">
        <v>0</v>
      </c>
      <c r="AW82" s="0" t="n">
        <v>0</v>
      </c>
      <c r="AX82" s="0" t="n">
        <v>0</v>
      </c>
      <c r="AY82" s="0" t="n">
        <v>0</v>
      </c>
      <c r="AZ82" s="0" t="n">
        <v>0</v>
      </c>
      <c r="BA82" s="0" t="n">
        <v>0</v>
      </c>
      <c r="BB82" s="0" t="n">
        <v>0</v>
      </c>
      <c r="BC82" s="0" t="n">
        <v>0</v>
      </c>
      <c r="BD82" s="0" t="n">
        <v>0</v>
      </c>
      <c r="BE82" s="0" t="n">
        <v>0</v>
      </c>
      <c r="BF82" s="0" t="n">
        <v>0</v>
      </c>
      <c r="BG82" s="0" t="n">
        <v>0</v>
      </c>
      <c r="BH82" s="0" t="n">
        <v>1</v>
      </c>
      <c r="BI82" s="0" t="n">
        <v>1</v>
      </c>
      <c r="BJ82" s="0" t="n">
        <v>0.2</v>
      </c>
      <c r="BK82" s="0" t="n">
        <v>1</v>
      </c>
      <c r="BL82" s="0" t="n">
        <v>71.57</v>
      </c>
      <c r="BM82" s="0" t="n">
        <v>10.02</v>
      </c>
      <c r="BN82" s="0" t="n">
        <v>81.59</v>
      </c>
      <c r="BO82" s="0" t="n">
        <v>81.59</v>
      </c>
      <c r="BS82" s="1" t="n">
        <v>42703</v>
      </c>
      <c r="BT82" s="2" t="n">
        <v>0.413194444444444</v>
      </c>
      <c r="BU82" s="0" t="s">
        <v>345</v>
      </c>
      <c r="BV82" s="0" t="s">
        <v>83</v>
      </c>
      <c r="BY82" s="0" t="n">
        <v>1200</v>
      </c>
      <c r="CC82" s="0" t="s">
        <v>344</v>
      </c>
      <c r="CD82" s="0" t="n">
        <v>1459</v>
      </c>
      <c r="CE82" s="0" t="s">
        <v>96</v>
      </c>
      <c r="CI82" s="0" t="n">
        <v>1</v>
      </c>
      <c r="CJ82" s="0" t="n">
        <v>1</v>
      </c>
      <c r="CK82" s="0" t="s">
        <v>232</v>
      </c>
      <c r="CL82" s="0" t="s">
        <v>85</v>
      </c>
    </row>
    <row collapsed="false" customFormat="false" customHeight="true" hidden="false" ht="12.1" outlineLevel="0" r="83">
      <c r="A83" s="0" t="s">
        <v>71</v>
      </c>
      <c r="B83" s="0" t="s">
        <v>72</v>
      </c>
      <c r="C83" s="0" t="s">
        <v>73</v>
      </c>
      <c r="E83" s="0" t="str">
        <f aca="false">"009935382344"</f>
        <v>009935382344</v>
      </c>
      <c r="F83" s="1" t="n">
        <v>42703</v>
      </c>
      <c r="G83" s="0" t="n">
        <v>201705</v>
      </c>
      <c r="H83" s="0" t="s">
        <v>131</v>
      </c>
      <c r="I83" s="0" t="s">
        <v>132</v>
      </c>
      <c r="J83" s="0" t="s">
        <v>133</v>
      </c>
      <c r="L83" s="0" t="s">
        <v>109</v>
      </c>
      <c r="M83" s="0" t="s">
        <v>110</v>
      </c>
      <c r="N83" s="0" t="s">
        <v>88</v>
      </c>
      <c r="O83" s="0" t="s">
        <v>180</v>
      </c>
      <c r="P83" s="0" t="str">
        <f aca="false">"                              "</f>
        <v>                              </v>
      </c>
      <c r="Q83" s="0" t="n">
        <v>0</v>
      </c>
      <c r="R83" s="0" t="n">
        <v>0</v>
      </c>
      <c r="S83" s="0" t="n">
        <v>0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0</v>
      </c>
      <c r="Y83" s="0" t="n">
        <v>0</v>
      </c>
      <c r="Z83" s="0" t="n">
        <v>0</v>
      </c>
      <c r="AA83" s="0" t="n">
        <v>0</v>
      </c>
      <c r="AB83" s="0" t="n">
        <v>0</v>
      </c>
      <c r="AC83" s="0" t="n">
        <v>0</v>
      </c>
      <c r="AD83" s="0" t="n">
        <v>0</v>
      </c>
      <c r="AE83" s="0" t="n">
        <v>0</v>
      </c>
      <c r="AF83" s="0" t="n">
        <v>0</v>
      </c>
      <c r="AG83" s="0" t="n">
        <v>0</v>
      </c>
      <c r="AH83" s="0" t="n">
        <v>0</v>
      </c>
      <c r="AI83" s="0" t="n">
        <v>0</v>
      </c>
      <c r="AJ83" s="0" t="n">
        <v>0</v>
      </c>
      <c r="AK83" s="0" t="n">
        <v>0</v>
      </c>
      <c r="AL83" s="0" t="n">
        <v>0</v>
      </c>
      <c r="AM83" s="0" t="n">
        <v>6.57</v>
      </c>
      <c r="AN83" s="0" t="n">
        <v>0</v>
      </c>
      <c r="AO83" s="0" t="n">
        <v>0</v>
      </c>
      <c r="AP83" s="0" t="n">
        <v>0</v>
      </c>
      <c r="AQ83" s="0" t="n">
        <v>0</v>
      </c>
      <c r="AR83" s="0" t="n">
        <v>0</v>
      </c>
      <c r="AS83" s="0" t="n">
        <v>0</v>
      </c>
      <c r="AT83" s="0" t="n">
        <v>0</v>
      </c>
      <c r="AU83" s="0" t="n">
        <v>0</v>
      </c>
      <c r="AV83" s="0" t="n">
        <v>0</v>
      </c>
      <c r="AW83" s="0" t="n">
        <v>0</v>
      </c>
      <c r="AX83" s="0" t="n">
        <v>0</v>
      </c>
      <c r="AY83" s="0" t="n">
        <v>0</v>
      </c>
      <c r="AZ83" s="0" t="n">
        <v>0</v>
      </c>
      <c r="BA83" s="0" t="n">
        <v>0</v>
      </c>
      <c r="BB83" s="0" t="n">
        <v>0</v>
      </c>
      <c r="BC83" s="0" t="n">
        <v>0</v>
      </c>
      <c r="BD83" s="0" t="n">
        <v>0</v>
      </c>
      <c r="BE83" s="0" t="n">
        <v>0</v>
      </c>
      <c r="BF83" s="0" t="n">
        <v>0</v>
      </c>
      <c r="BG83" s="0" t="n">
        <v>0</v>
      </c>
      <c r="BH83" s="0" t="n">
        <v>1</v>
      </c>
      <c r="BI83" s="0" t="n">
        <v>1</v>
      </c>
      <c r="BJ83" s="0" t="n">
        <v>0.2</v>
      </c>
      <c r="BK83" s="0" t="n">
        <v>1</v>
      </c>
      <c r="BL83" s="0" t="n">
        <v>71.57</v>
      </c>
      <c r="BM83" s="0" t="n">
        <v>10.02</v>
      </c>
      <c r="BN83" s="0" t="n">
        <v>81.59</v>
      </c>
      <c r="BO83" s="0" t="n">
        <v>81.59</v>
      </c>
      <c r="BQ83" s="0" t="s">
        <v>346</v>
      </c>
      <c r="BS83" s="1" t="n">
        <v>42704</v>
      </c>
      <c r="BT83" s="2" t="n">
        <v>0.311111111111111</v>
      </c>
      <c r="BU83" s="0" t="s">
        <v>347</v>
      </c>
      <c r="BV83" s="0" t="s">
        <v>83</v>
      </c>
      <c r="BY83" s="0" t="n">
        <v>1200</v>
      </c>
      <c r="CC83" s="0" t="s">
        <v>110</v>
      </c>
      <c r="CD83" s="0" t="n">
        <v>2021</v>
      </c>
      <c r="CE83" s="0" t="s">
        <v>96</v>
      </c>
      <c r="CI83" s="0" t="n">
        <v>1</v>
      </c>
      <c r="CJ83" s="0" t="n">
        <v>1</v>
      </c>
      <c r="CK83" s="0" t="s">
        <v>232</v>
      </c>
      <c r="CL83" s="0" t="s">
        <v>85</v>
      </c>
    </row>
    <row collapsed="false" customFormat="false" customHeight="true" hidden="false" ht="12.1" outlineLevel="0" r="84">
      <c r="A84" s="0" t="s">
        <v>71</v>
      </c>
      <c r="B84" s="0" t="s">
        <v>72</v>
      </c>
      <c r="C84" s="0" t="s">
        <v>73</v>
      </c>
      <c r="E84" s="0" t="str">
        <f aca="false">"039902448909"</f>
        <v>039902448909</v>
      </c>
      <c r="F84" s="1" t="n">
        <v>42704</v>
      </c>
      <c r="G84" s="0" t="n">
        <v>201705</v>
      </c>
      <c r="H84" s="0" t="s">
        <v>144</v>
      </c>
      <c r="I84" s="0" t="s">
        <v>145</v>
      </c>
      <c r="J84" s="0" t="s">
        <v>88</v>
      </c>
      <c r="L84" s="0" t="s">
        <v>77</v>
      </c>
      <c r="M84" s="0" t="s">
        <v>78</v>
      </c>
      <c r="N84" s="0" t="s">
        <v>165</v>
      </c>
      <c r="O84" s="0" t="s">
        <v>92</v>
      </c>
      <c r="P84" s="0" t="str">
        <f aca="false">"                              "</f>
        <v>                              </v>
      </c>
      <c r="Q84" s="0" t="n">
        <v>0</v>
      </c>
      <c r="R84" s="0" t="n">
        <v>0</v>
      </c>
      <c r="S84" s="0" t="n">
        <v>0</v>
      </c>
      <c r="T84" s="0" t="n">
        <v>0</v>
      </c>
      <c r="U84" s="0" t="n">
        <v>0</v>
      </c>
      <c r="V84" s="0" t="n">
        <v>0</v>
      </c>
      <c r="W84" s="0" t="n">
        <v>0</v>
      </c>
      <c r="X84" s="0" t="n">
        <v>0</v>
      </c>
      <c r="Y84" s="0" t="n">
        <v>0</v>
      </c>
      <c r="Z84" s="0" t="n">
        <v>0</v>
      </c>
      <c r="AA84" s="0" t="n">
        <v>0</v>
      </c>
      <c r="AB84" s="0" t="n">
        <v>0</v>
      </c>
      <c r="AC84" s="0" t="n">
        <v>0</v>
      </c>
      <c r="AD84" s="0" t="n">
        <v>0</v>
      </c>
      <c r="AE84" s="0" t="n">
        <v>0</v>
      </c>
      <c r="AF84" s="0" t="n">
        <v>0</v>
      </c>
      <c r="AG84" s="0" t="n">
        <v>200</v>
      </c>
      <c r="AH84" s="0" t="n">
        <v>0</v>
      </c>
      <c r="AI84" s="0" t="n">
        <v>0</v>
      </c>
      <c r="AJ84" s="0" t="n">
        <v>0</v>
      </c>
      <c r="AK84" s="0" t="n">
        <v>0</v>
      </c>
      <c r="AL84" s="0" t="n">
        <v>0</v>
      </c>
      <c r="AM84" s="0" t="n">
        <v>3.5</v>
      </c>
      <c r="AN84" s="0" t="n">
        <v>0</v>
      </c>
      <c r="AO84" s="0" t="n">
        <v>0</v>
      </c>
      <c r="AP84" s="0" t="n">
        <v>0</v>
      </c>
      <c r="AQ84" s="0" t="n">
        <v>0</v>
      </c>
      <c r="AR84" s="0" t="n">
        <v>0</v>
      </c>
      <c r="AS84" s="0" t="n">
        <v>0</v>
      </c>
      <c r="AT84" s="0" t="n">
        <v>0</v>
      </c>
      <c r="AU84" s="0" t="n">
        <v>0</v>
      </c>
      <c r="AV84" s="0" t="n">
        <v>0</v>
      </c>
      <c r="AW84" s="0" t="n">
        <v>0</v>
      </c>
      <c r="AX84" s="0" t="n">
        <v>0</v>
      </c>
      <c r="AY84" s="0" t="n">
        <v>0</v>
      </c>
      <c r="AZ84" s="0" t="n">
        <v>0</v>
      </c>
      <c r="BA84" s="0" t="n">
        <v>0</v>
      </c>
      <c r="BB84" s="0" t="n">
        <v>0</v>
      </c>
      <c r="BC84" s="0" t="n">
        <v>0</v>
      </c>
      <c r="BD84" s="0" t="n">
        <v>0</v>
      </c>
      <c r="BE84" s="0" t="n">
        <v>0</v>
      </c>
      <c r="BF84" s="0" t="n">
        <v>0</v>
      </c>
      <c r="BG84" s="0" t="n">
        <v>0</v>
      </c>
      <c r="BH84" s="0" t="n">
        <v>1</v>
      </c>
      <c r="BI84" s="0" t="n">
        <v>1</v>
      </c>
      <c r="BJ84" s="0" t="n">
        <v>0.2</v>
      </c>
      <c r="BK84" s="0" t="n">
        <v>1</v>
      </c>
      <c r="BL84" s="0" t="n">
        <v>235.5</v>
      </c>
      <c r="BM84" s="0" t="n">
        <v>32.97</v>
      </c>
      <c r="BN84" s="0" t="n">
        <v>268.47</v>
      </c>
      <c r="BO84" s="0" t="n">
        <v>268.47</v>
      </c>
      <c r="BQ84" s="0" t="s">
        <v>166</v>
      </c>
      <c r="BR84" s="0" t="s">
        <v>167</v>
      </c>
      <c r="BS84" s="1" t="n">
        <v>42705</v>
      </c>
      <c r="BT84" s="2" t="n">
        <v>0.3375</v>
      </c>
      <c r="BU84" s="0" t="s">
        <v>247</v>
      </c>
      <c r="BV84" s="0" t="s">
        <v>83</v>
      </c>
      <c r="BY84" s="0" t="n">
        <v>1200</v>
      </c>
      <c r="BZ84" s="0" t="s">
        <v>329</v>
      </c>
      <c r="CA84" s="0" t="s">
        <v>248</v>
      </c>
      <c r="CC84" s="0" t="s">
        <v>78</v>
      </c>
      <c r="CD84" s="0" t="n">
        <v>6045</v>
      </c>
      <c r="CE84" s="0" t="s">
        <v>96</v>
      </c>
      <c r="CI84" s="0" t="n">
        <v>1</v>
      </c>
      <c r="CJ84" s="0" t="n">
        <v>1</v>
      </c>
      <c r="CK84" s="0" t="n">
        <v>21</v>
      </c>
      <c r="CL84" s="0" t="s">
        <v>83</v>
      </c>
      <c r="CM84" s="2" t="n">
        <v>0.3375</v>
      </c>
    </row>
    <row collapsed="false" customFormat="false" customHeight="true" hidden="false" ht="12.1" outlineLevel="0" r="85"/>
    <row collapsed="false" customFormat="false" customHeight="true" hidden="false" ht="12.1" outlineLevel="0" r="86">
      <c r="E86" s="0" t="s">
        <v>348</v>
      </c>
      <c r="Q86" s="0" t="n">
        <v>0</v>
      </c>
      <c r="R86" s="0" t="n">
        <v>0</v>
      </c>
      <c r="S86" s="0" t="n">
        <v>0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0</v>
      </c>
      <c r="Y86" s="0" t="n">
        <v>0</v>
      </c>
      <c r="Z86" s="0" t="n">
        <v>0</v>
      </c>
      <c r="AA86" s="0" t="n">
        <v>0</v>
      </c>
      <c r="AB86" s="0" t="n">
        <v>0</v>
      </c>
      <c r="AC86" s="0" t="n">
        <v>0</v>
      </c>
      <c r="AD86" s="0" t="n">
        <v>0</v>
      </c>
      <c r="AE86" s="0" t="n">
        <v>300</v>
      </c>
      <c r="AF86" s="0" t="n">
        <v>0</v>
      </c>
      <c r="AG86" s="0" t="n">
        <v>400</v>
      </c>
      <c r="AH86" s="0" t="n">
        <v>0</v>
      </c>
      <c r="AI86" s="0" t="n">
        <v>0</v>
      </c>
      <c r="AJ86" s="0" t="n">
        <v>0</v>
      </c>
      <c r="AK86" s="0" t="n">
        <v>0</v>
      </c>
      <c r="AL86" s="0" t="n">
        <v>0</v>
      </c>
      <c r="AM86" s="0" t="n">
        <v>547</v>
      </c>
      <c r="AN86" s="0" t="n">
        <v>0</v>
      </c>
      <c r="AO86" s="0" t="n">
        <v>0</v>
      </c>
      <c r="AP86" s="0" t="n">
        <v>0</v>
      </c>
      <c r="AQ86" s="0" t="n">
        <v>0</v>
      </c>
      <c r="AR86" s="0" t="n">
        <v>0</v>
      </c>
      <c r="AS86" s="0" t="n">
        <v>0</v>
      </c>
      <c r="AT86" s="0" t="n">
        <v>0</v>
      </c>
      <c r="AU86" s="0" t="n">
        <v>0</v>
      </c>
      <c r="AV86" s="0" t="n">
        <v>0</v>
      </c>
      <c r="AW86" s="0" t="n">
        <v>0</v>
      </c>
      <c r="AX86" s="0" t="n">
        <v>0</v>
      </c>
      <c r="AY86" s="0" t="n">
        <v>0</v>
      </c>
      <c r="AZ86" s="0" t="n">
        <v>0</v>
      </c>
      <c r="BA86" s="0" t="n">
        <v>0</v>
      </c>
      <c r="BB86" s="0" t="n">
        <v>0</v>
      </c>
      <c r="BC86" s="0" t="n">
        <v>0</v>
      </c>
      <c r="BD86" s="0" t="n">
        <v>0</v>
      </c>
      <c r="BE86" s="0" t="n">
        <v>0</v>
      </c>
      <c r="BF86" s="0" t="n">
        <v>0</v>
      </c>
      <c r="BG86" s="0" t="n">
        <v>0</v>
      </c>
      <c r="BI86" s="0" t="n">
        <v>169.4</v>
      </c>
      <c r="BJ86" s="0" t="n">
        <v>180.2</v>
      </c>
      <c r="BK86" s="0" t="n">
        <v>232.5</v>
      </c>
      <c r="BL86" s="0" t="n">
        <v>6090.85</v>
      </c>
      <c r="BM86" s="0" t="n">
        <v>852.65</v>
      </c>
      <c r="BN86" s="0" t="n">
        <v>6943.5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2016-12-01T14:38:37.00Z</dcterms:created>
  <dc:creator>Rob Leisegang</dc:creator>
  <cp:revision>0</cp:revision>
</cp:coreProperties>
</file>