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82" i="1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<sst xmlns="http://schemas.openxmlformats.org/spreadsheetml/2006/main" count="1675" uniqueCount="255">
  <si>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</si>
  <si>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</si>
  <si>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</si>
  <si>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</si>
  <si>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</si>
  <si>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</si>
  <si>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</si>
  <si>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</si>
  <si>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</si>
  <si>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</si>
  <si>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</si>
  <si>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</si>
  <si>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</si>
  <si>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</si>
  <si>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</si>
  <si>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</si>
  <si>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</si>
  <si>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</si>
  <si>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</si>
  <si>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</si>
  <si>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</si>
  <si>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</si>
  <si>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</si>
  <si>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</si>
  <si>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</si>
  <si>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</si>
  <si>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</si>
  <si>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</si>
  <si>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</si>
  <si>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</si>
  <si>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</si>
  <si>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</si>
  <si>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</si>
  <si>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</si>
  <si>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</si>
  <si>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</si>
  <si>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</si>
  <si>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</si>
  <si>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</si>
  <si>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</si>
  <si>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</si>
  <si>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</si>
  <si>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</si>
  <si>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</si>
  <si>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</si>
  <si>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</si>
  <si>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</si>
  <si>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</si>
  <si>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</si>
  <si>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</si>
  <si>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</si>
  <si>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</si>
  <si>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</si>
  <si>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</si>
  <si>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</si>
  <si>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</si>
  <si>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</si>
  <si>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</si>
  <si>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</si>
  <si>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</si>
  <si>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</si>
  <si>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</si>
  <si>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</si>
  <si>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</si>
  <si>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</si>
  <si>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</si>
  <si>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</si>
  <si>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</si>
  <si>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</si>
  <si>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</si>
  <si>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</si>
  <si>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</si>
  <si>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</si>
  <si>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</si>
  <si>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</si>
  <si>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</si>
  <si>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</si>
  <si>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</si>
  <si>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CAPET</t>
  </si>
  <si>
    <t>CAPE TOWN</t>
  </si>
  <si>
    <t>ON1</t>
  </si>
  <si>
    <t>WILMA BRIKKELS</t>
  </si>
  <si>
    <t>PATIENCE</t>
  </si>
  <si>
    <t>WILMA</t>
  </si>
  <si>
    <t>yes</t>
  </si>
  <si>
    <t>PARCEL</t>
  </si>
  <si>
    <t>no</t>
  </si>
  <si>
    <t>PORT3</t>
  </si>
  <si>
    <t>PORT ELIZABETH</t>
  </si>
  <si>
    <t xml:space="preserve">SA GREETING                        </t>
  </si>
  <si>
    <t>MONIQUE NEL</t>
  </si>
  <si>
    <t>MONIQUE</t>
  </si>
  <si>
    <t>Missed cutoff</t>
  </si>
  <si>
    <t>NLG</t>
  </si>
  <si>
    <t>JOHAN</t>
  </si>
  <si>
    <t>JOHANNESBURG</t>
  </si>
  <si>
    <t>NOMFUNDO DLAMINI</t>
  </si>
  <si>
    <t>NOMFUNDO</t>
  </si>
  <si>
    <t>EAST</t>
  </si>
  <si>
    <t>EAST LONDON</t>
  </si>
  <si>
    <t>KATE CAIRS</t>
  </si>
  <si>
    <t>R LOYYD</t>
  </si>
  <si>
    <t>Driver late</t>
  </si>
  <si>
    <t>bbt</t>
  </si>
  <si>
    <t>C18281</t>
  </si>
  <si>
    <t>SA GREETINGS</t>
  </si>
  <si>
    <t>POD received from cell 0739633425 M</t>
  </si>
  <si>
    <t xml:space="preserve">REVOLUTION LICENSING               </t>
  </si>
  <si>
    <t>EMMA CLARKE</t>
  </si>
  <si>
    <t>ILLEG</t>
  </si>
  <si>
    <t>PATIENCE MUNGWE</t>
  </si>
  <si>
    <t xml:space="preserve">P V T                              </t>
  </si>
  <si>
    <t>KATE</t>
  </si>
  <si>
    <t>R LLOYD</t>
  </si>
  <si>
    <t xml:space="preserve">SA GREETINMGS                      </t>
  </si>
  <si>
    <t>monique</t>
  </si>
  <si>
    <t>POD received from cell 0837088830 M</t>
  </si>
  <si>
    <t>RD</t>
  </si>
  <si>
    <t>SYLVIA</t>
  </si>
  <si>
    <t>rdd</t>
  </si>
  <si>
    <t xml:space="preserve">CARDIES THE PAVILLION              </t>
  </si>
  <si>
    <t>CARDIES</t>
  </si>
  <si>
    <t>NOMPILO</t>
  </si>
  <si>
    <t>Late linehaul</t>
  </si>
  <si>
    <t>col</t>
  </si>
  <si>
    <t xml:space="preserve">CAPE GATE CARDIES                  </t>
  </si>
  <si>
    <t>.</t>
  </si>
  <si>
    <t>RIENIE</t>
  </si>
  <si>
    <t xml:space="preserve">CARDIES BLUE ROUTE                 </t>
  </si>
  <si>
    <t>fatiemah</t>
  </si>
  <si>
    <t>jmm</t>
  </si>
  <si>
    <t>PAARL</t>
  </si>
  <si>
    <t xml:space="preserve">CARDIES PAARL MALL                 </t>
  </si>
  <si>
    <t>STACEY KOOPMAN</t>
  </si>
  <si>
    <t>capet</t>
  </si>
  <si>
    <t>moosa</t>
  </si>
  <si>
    <t>RD2</t>
  </si>
  <si>
    <t xml:space="preserve">S A GREETING S                     </t>
  </si>
  <si>
    <t xml:space="preserve">BLUE HORIZON LICENSING             </t>
  </si>
  <si>
    <t>SUZANNE</t>
  </si>
  <si>
    <t>SIGNED</t>
  </si>
  <si>
    <t>Consignee not available)</t>
  </si>
  <si>
    <t>let</t>
  </si>
  <si>
    <t>SELEJISHO</t>
  </si>
  <si>
    <t>PRETO</t>
  </si>
  <si>
    <t>PRETORIA</t>
  </si>
  <si>
    <t>CLAIRE YOUNG</t>
  </si>
  <si>
    <t>claire</t>
  </si>
  <si>
    <t>LADYS</t>
  </si>
  <si>
    <t>LADYSMITH (NTL)</t>
  </si>
  <si>
    <t xml:space="preserve">SAG EZAKHENI                       </t>
  </si>
  <si>
    <t>HENRY MC GOWAN</t>
  </si>
  <si>
    <t>DEBRA</t>
  </si>
  <si>
    <t>NA</t>
  </si>
  <si>
    <t>patina</t>
  </si>
  <si>
    <t xml:space="preserve">SA GRRETINGS                       </t>
  </si>
  <si>
    <t xml:space="preserve">CARDIES CANAL WALK                 </t>
  </si>
  <si>
    <t>ON2</t>
  </si>
  <si>
    <t>carol</t>
  </si>
  <si>
    <t>Company Closed</t>
  </si>
  <si>
    <t>MONICA</t>
  </si>
  <si>
    <t xml:space="preserve">MONIQUE                       </t>
  </si>
  <si>
    <t xml:space="preserve">POD received from cell 0834229699 M     </t>
  </si>
  <si>
    <t>RDX</t>
  </si>
  <si>
    <t xml:space="preserve">REVOLUTION ADVERTISING AND LIC     </t>
  </si>
  <si>
    <t>MELISSA</t>
  </si>
  <si>
    <t>judith</t>
  </si>
  <si>
    <t>amt</t>
  </si>
  <si>
    <t>DOCS</t>
  </si>
  <si>
    <t>MOSSA</t>
  </si>
  <si>
    <t>BLOE1</t>
  </si>
  <si>
    <t>BLOEMFONTEIN</t>
  </si>
  <si>
    <t xml:space="preserve">REGRO TECH                         </t>
  </si>
  <si>
    <t>MELINDA</t>
  </si>
  <si>
    <t xml:space="preserve">LINDIE                        </t>
  </si>
  <si>
    <t xml:space="preserve">POD received from cell 0781742249 M     </t>
  </si>
  <si>
    <t>LOUIS</t>
  </si>
  <si>
    <t>LOUIS TRICHARDT</t>
  </si>
  <si>
    <t xml:space="preserve">LORISA OPPERMAN                    </t>
  </si>
  <si>
    <t>CORISA</t>
  </si>
  <si>
    <t>Outlying delivery location</t>
  </si>
  <si>
    <t>pem</t>
  </si>
  <si>
    <t>SUE CLOETE</t>
  </si>
  <si>
    <t>SAMPLES</t>
  </si>
  <si>
    <t>SYLVIA SELEJISHO</t>
  </si>
  <si>
    <t xml:space="preserve">THE WATT DISNEY CC                 </t>
  </si>
  <si>
    <t>LUKE</t>
  </si>
  <si>
    <t>illeg</t>
  </si>
  <si>
    <t>MICHELLE J</t>
  </si>
  <si>
    <t>MOOSA</t>
  </si>
  <si>
    <t xml:space="preserve">SA GREEETINGS                      </t>
  </si>
  <si>
    <t>wilma</t>
  </si>
  <si>
    <t>BOKSB</t>
  </si>
  <si>
    <t>BOKSBURG</t>
  </si>
  <si>
    <t xml:space="preserve">OK FRANCHISE - NORTHERN DIVISION   </t>
  </si>
  <si>
    <t>Brenda Loots</t>
  </si>
  <si>
    <t>COL</t>
  </si>
  <si>
    <t>WILMA BRIKKERLS</t>
  </si>
  <si>
    <t>NGF</t>
  </si>
  <si>
    <t>SAG E</t>
  </si>
  <si>
    <t>ALYSKA</t>
  </si>
  <si>
    <t>DBC</t>
  </si>
  <si>
    <t>BOSSIE</t>
  </si>
  <si>
    <t>ALYSHA</t>
  </si>
  <si>
    <t xml:space="preserve">DISNEY                             </t>
  </si>
  <si>
    <t>LINDI</t>
  </si>
  <si>
    <t>MNONIQUE</t>
  </si>
  <si>
    <t>nomfundo</t>
  </si>
  <si>
    <t>RETURN DOCS</t>
  </si>
  <si>
    <t>patience</t>
  </si>
  <si>
    <t>rd1</t>
  </si>
  <si>
    <t>TONGA</t>
  </si>
  <si>
    <t>TONGAAT</t>
  </si>
  <si>
    <t xml:space="preserve">BALLITO JUNCTION                   </t>
  </si>
  <si>
    <t>BALLITO JUNCTION</t>
  </si>
  <si>
    <t>kimera</t>
  </si>
  <si>
    <t>MICHELLE</t>
  </si>
  <si>
    <t>elw</t>
  </si>
  <si>
    <t xml:space="preserve">NOMFUNDO                      </t>
  </si>
  <si>
    <t xml:space="preserve">                                        </t>
  </si>
  <si>
    <t>CLAIMS</t>
  </si>
  <si>
    <t>DONNA</t>
  </si>
  <si>
    <t xml:space="preserve">SA GREETINGS EZAKHENI              </t>
  </si>
  <si>
    <t xml:space="preserve">BLUE HORIZON                       </t>
  </si>
  <si>
    <t>SUSAN BLINAUT</t>
  </si>
  <si>
    <t>SUE</t>
  </si>
  <si>
    <t>POD received from cell 0826673129 M</t>
  </si>
  <si>
    <t xml:space="preserve">SA GRETINGS                        </t>
  </si>
  <si>
    <t>LINDI TREURNICHT</t>
  </si>
  <si>
    <t>LINZETTE</t>
  </si>
  <si>
    <t>RET DOCS</t>
  </si>
  <si>
    <t xml:space="preserve">S.A.GREETINGS                      </t>
  </si>
  <si>
    <t xml:space="preserve">PATRICK                       </t>
  </si>
  <si>
    <t xml:space="preserve">CAMERON CHAMBERS                   </t>
  </si>
  <si>
    <t>COLETTE MOSOANE</t>
  </si>
  <si>
    <t>jeaneth</t>
  </si>
  <si>
    <t xml:space="preserve">REVOLUTION ADVERTISING   LICEN     </t>
  </si>
  <si>
    <t>MELISSA VAN DER LINDE</t>
  </si>
  <si>
    <t>emma</t>
  </si>
  <si>
    <t>cha</t>
  </si>
  <si>
    <t xml:space="preserve">SA GREETNGS                        </t>
  </si>
  <si>
    <t xml:space="preserve">DISNEY LICENSING                   </t>
  </si>
  <si>
    <t>SAMANTHA</t>
  </si>
  <si>
    <t>GREG</t>
  </si>
  <si>
    <t xml:space="preserve">SAGREETINGS                        </t>
  </si>
  <si>
    <t>ELCRETIA</t>
  </si>
  <si>
    <t>BOX</t>
  </si>
  <si>
    <t>TRACY</t>
  </si>
  <si>
    <t xml:space="preserve">SA GREETINS                        </t>
  </si>
  <si>
    <t>NOMDUNDO DLAMINI</t>
  </si>
  <si>
    <t>mmd</t>
  </si>
  <si>
    <t>bem</t>
  </si>
  <si>
    <t>SHARNE</t>
  </si>
  <si>
    <t>JOE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</si>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</sst>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87"/>
  <sheetViews>
    <sheetView tabSelected="1" topLeftCell="A63" workbookViewId="0">
      <selection activeCell="A84" sqref="A84:CM84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36" bestFit="1" customWidth="1"/>
    <col min="11" max="11" width="16.140625" bestFit="1" customWidth="1"/>
    <col min="12" max="12" width="7.42578125" bestFit="1" customWidth="1"/>
    <col min="13" max="13" width="16.7109375" bestFit="1" customWidth="1"/>
    <col min="14" max="14" width="35.140625" bestFit="1" customWidth="1"/>
    <col min="15" max="15" width="4.85546875" bestFit="1" customWidth="1"/>
    <col min="16" max="16" width="25.5703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2.7109375" bestFit="1" customWidth="1"/>
    <col min="70" max="70" width="20.42578125" bestFit="1" customWidth="1"/>
    <col min="71" max="71" width="10.7109375" bestFit="1" customWidth="1"/>
    <col min="72" max="72" width="9.7109375" bestFit="1" customWidth="1"/>
    <col min="73" max="73" width="21.8554687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6.85546875" bestFit="1" customWidth="1"/>
    <col min="80" max="80" width="9" bestFit="1" customWidth="1"/>
    <col min="81" max="81" width="16.5703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"029907409289"</f>
        <v>029907409289</v>
      </c>
      <c r="F2" s="3">
        <v>42796</v>
      </c>
      <c r="G2" s="2">
        <v>201709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4.42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0.2</v>
      </c>
      <c r="BK2" s="2">
        <v>0.5</v>
      </c>
      <c r="BL2" s="2">
        <v>41.86</v>
      </c>
      <c r="BM2" s="2">
        <v>5.86</v>
      </c>
      <c r="BN2" s="2">
        <v>47.72</v>
      </c>
      <c r="BO2" s="2">
        <v>47.72</v>
      </c>
      <c r="BP2" s="2"/>
      <c r="BQ2" s="2" t="s">
        <v>81</v>
      </c>
      <c r="BR2" s="2" t="s">
        <v>82</v>
      </c>
      <c r="BS2" s="3">
        <v>42797</v>
      </c>
      <c r="BT2" s="4">
        <v>0.36874999999999997</v>
      </c>
      <c r="BU2" s="2" t="s">
        <v>83</v>
      </c>
      <c r="BV2" s="2" t="s">
        <v>84</v>
      </c>
      <c r="BW2" s="2"/>
      <c r="BX2" s="2"/>
      <c r="BY2" s="2">
        <v>1200</v>
      </c>
      <c r="BZ2" s="2" t="s">
        <v>27</v>
      </c>
      <c r="CA2" s="2"/>
      <c r="CB2" s="2"/>
      <c r="CC2" s="2" t="s">
        <v>79</v>
      </c>
      <c r="CD2" s="2">
        <v>8000</v>
      </c>
      <c r="CE2" s="2" t="s">
        <v>85</v>
      </c>
      <c r="CF2" s="5">
        <v>42800</v>
      </c>
      <c r="CG2" s="2"/>
      <c r="CH2" s="2"/>
      <c r="CI2" s="2">
        <v>1</v>
      </c>
      <c r="CJ2" s="2">
        <v>1</v>
      </c>
      <c r="CK2" s="2">
        <v>21</v>
      </c>
      <c r="CL2" s="2" t="s">
        <v>86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"029907650850"</f>
        <v>029907650850</v>
      </c>
      <c r="F3" s="3">
        <v>42796</v>
      </c>
      <c r="G3" s="2">
        <v>201709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87</v>
      </c>
      <c r="M3" s="2" t="s">
        <v>88</v>
      </c>
      <c r="N3" s="2" t="s">
        <v>89</v>
      </c>
      <c r="O3" s="2" t="s">
        <v>80</v>
      </c>
      <c r="P3" s="2" t="str">
        <f>"PATIENCE MUNGWE               "</f>
        <v xml:space="preserve">PATIENCE MUNGWE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4.42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0.5</v>
      </c>
      <c r="BL3" s="2">
        <v>41.86</v>
      </c>
      <c r="BM3" s="2">
        <v>5.86</v>
      </c>
      <c r="BN3" s="2">
        <v>47.72</v>
      </c>
      <c r="BO3" s="2">
        <v>47.72</v>
      </c>
      <c r="BP3" s="2"/>
      <c r="BQ3" s="2" t="s">
        <v>90</v>
      </c>
      <c r="BR3" s="2" t="s">
        <v>82</v>
      </c>
      <c r="BS3" s="3">
        <v>42797</v>
      </c>
      <c r="BT3" s="4">
        <v>0.63194444444444442</v>
      </c>
      <c r="BU3" s="2" t="s">
        <v>91</v>
      </c>
      <c r="BV3" s="2" t="s">
        <v>86</v>
      </c>
      <c r="BW3" s="2" t="s">
        <v>92</v>
      </c>
      <c r="BX3" s="2" t="s">
        <v>93</v>
      </c>
      <c r="BY3" s="2">
        <v>1200</v>
      </c>
      <c r="BZ3" s="2" t="s">
        <v>27</v>
      </c>
      <c r="CA3" s="2"/>
      <c r="CB3" s="2"/>
      <c r="CC3" s="2" t="s">
        <v>88</v>
      </c>
      <c r="CD3" s="2">
        <v>6000</v>
      </c>
      <c r="CE3" s="2" t="s">
        <v>85</v>
      </c>
      <c r="CF3" s="5">
        <v>42800</v>
      </c>
      <c r="CG3" s="2"/>
      <c r="CH3" s="2"/>
      <c r="CI3" s="2">
        <v>1</v>
      </c>
      <c r="CJ3" s="2">
        <v>1</v>
      </c>
      <c r="CK3" s="2">
        <v>21</v>
      </c>
      <c r="CL3" s="2" t="s">
        <v>86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"029907660115"</f>
        <v>029907660115</v>
      </c>
      <c r="F4" s="3">
        <v>42796</v>
      </c>
      <c r="G4" s="2">
        <v>201709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94</v>
      </c>
      <c r="M4" s="2" t="s">
        <v>95</v>
      </c>
      <c r="N4" s="2" t="s">
        <v>89</v>
      </c>
      <c r="O4" s="2" t="s">
        <v>80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6.63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2.9</v>
      </c>
      <c r="BK4" s="2">
        <v>3</v>
      </c>
      <c r="BL4" s="2">
        <v>62.79</v>
      </c>
      <c r="BM4" s="2">
        <v>8.7899999999999991</v>
      </c>
      <c r="BN4" s="2">
        <v>71.58</v>
      </c>
      <c r="BO4" s="2">
        <v>71.58</v>
      </c>
      <c r="BP4" s="2"/>
      <c r="BQ4" s="2" t="s">
        <v>96</v>
      </c>
      <c r="BR4" s="2" t="s">
        <v>82</v>
      </c>
      <c r="BS4" s="3">
        <v>42797</v>
      </c>
      <c r="BT4" s="4">
        <v>0.36944444444444446</v>
      </c>
      <c r="BU4" s="2" t="s">
        <v>97</v>
      </c>
      <c r="BV4" s="2" t="s">
        <v>84</v>
      </c>
      <c r="BW4" s="2"/>
      <c r="BX4" s="2"/>
      <c r="BY4" s="2">
        <v>14400</v>
      </c>
      <c r="BZ4" s="2" t="s">
        <v>27</v>
      </c>
      <c r="CA4" s="2"/>
      <c r="CB4" s="2"/>
      <c r="CC4" s="2" t="s">
        <v>95</v>
      </c>
      <c r="CD4" s="2">
        <v>2013</v>
      </c>
      <c r="CE4" s="2" t="s">
        <v>85</v>
      </c>
      <c r="CF4" s="5">
        <v>42797</v>
      </c>
      <c r="CG4" s="2"/>
      <c r="CH4" s="2"/>
      <c r="CI4" s="2">
        <v>1</v>
      </c>
      <c r="CJ4" s="2">
        <v>1</v>
      </c>
      <c r="CK4" s="2">
        <v>21</v>
      </c>
      <c r="CL4" s="2" t="s">
        <v>86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"029907650851"</f>
        <v>029907650851</v>
      </c>
      <c r="F5" s="3">
        <v>42796</v>
      </c>
      <c r="G5" s="2">
        <v>201709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98</v>
      </c>
      <c r="M5" s="2" t="s">
        <v>99</v>
      </c>
      <c r="N5" s="2" t="s">
        <v>76</v>
      </c>
      <c r="O5" s="2" t="s">
        <v>80</v>
      </c>
      <c r="P5" s="2" t="str">
        <f>"                              "</f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4.42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0.5</v>
      </c>
      <c r="BJ5" s="2">
        <v>0.2</v>
      </c>
      <c r="BK5" s="2">
        <v>0.5</v>
      </c>
      <c r="BL5" s="2">
        <v>41.86</v>
      </c>
      <c r="BM5" s="2">
        <v>5.86</v>
      </c>
      <c r="BN5" s="2">
        <v>47.72</v>
      </c>
      <c r="BO5" s="2">
        <v>47.72</v>
      </c>
      <c r="BP5" s="2"/>
      <c r="BQ5" s="2" t="s">
        <v>100</v>
      </c>
      <c r="BR5" s="2" t="s">
        <v>82</v>
      </c>
      <c r="BS5" s="3">
        <v>42797</v>
      </c>
      <c r="BT5" s="4">
        <v>0.625</v>
      </c>
      <c r="BU5" s="2" t="s">
        <v>101</v>
      </c>
      <c r="BV5" s="2" t="s">
        <v>86</v>
      </c>
      <c r="BW5" s="2" t="s">
        <v>102</v>
      </c>
      <c r="BX5" s="2" t="s">
        <v>103</v>
      </c>
      <c r="BY5" s="2">
        <v>1200</v>
      </c>
      <c r="BZ5" s="2" t="s">
        <v>27</v>
      </c>
      <c r="CA5" s="2"/>
      <c r="CB5" s="2"/>
      <c r="CC5" s="2" t="s">
        <v>99</v>
      </c>
      <c r="CD5" s="2">
        <v>5200</v>
      </c>
      <c r="CE5" s="2" t="s">
        <v>85</v>
      </c>
      <c r="CF5" s="5">
        <v>42801</v>
      </c>
      <c r="CG5" s="2"/>
      <c r="CH5" s="2"/>
      <c r="CI5" s="2">
        <v>1</v>
      </c>
      <c r="CJ5" s="2">
        <v>1</v>
      </c>
      <c r="CK5" s="2">
        <v>21</v>
      </c>
      <c r="CL5" s="2" t="s">
        <v>86</v>
      </c>
      <c r="CM5" s="2"/>
    </row>
    <row r="6" spans="1:91">
      <c r="A6" s="2" t="s">
        <v>104</v>
      </c>
      <c r="B6" s="2" t="s">
        <v>72</v>
      </c>
      <c r="C6" s="2" t="s">
        <v>73</v>
      </c>
      <c r="D6" s="2"/>
      <c r="E6" s="2" t="str">
        <f>"019909749583"</f>
        <v>019909749583</v>
      </c>
      <c r="F6" s="3">
        <v>42796</v>
      </c>
      <c r="G6" s="2">
        <v>201709</v>
      </c>
      <c r="H6" s="2" t="s">
        <v>78</v>
      </c>
      <c r="I6" s="2" t="s">
        <v>79</v>
      </c>
      <c r="J6" s="2" t="s">
        <v>76</v>
      </c>
      <c r="K6" s="2" t="s">
        <v>77</v>
      </c>
      <c r="L6" s="2" t="s">
        <v>94</v>
      </c>
      <c r="M6" s="2" t="s">
        <v>95</v>
      </c>
      <c r="N6" s="2" t="s">
        <v>76</v>
      </c>
      <c r="O6" s="2" t="s">
        <v>80</v>
      </c>
      <c r="P6" s="2" t="str">
        <f>"NA                            "</f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4.42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0.6</v>
      </c>
      <c r="BJ6" s="2">
        <v>0.2</v>
      </c>
      <c r="BK6" s="2">
        <v>1</v>
      </c>
      <c r="BL6" s="2">
        <v>41.86</v>
      </c>
      <c r="BM6" s="2">
        <v>5.86</v>
      </c>
      <c r="BN6" s="2">
        <v>47.72</v>
      </c>
      <c r="BO6" s="2">
        <v>47.72</v>
      </c>
      <c r="BP6" s="2"/>
      <c r="BQ6" s="2" t="s">
        <v>105</v>
      </c>
      <c r="BR6" s="2" t="s">
        <v>81</v>
      </c>
      <c r="BS6" s="3">
        <v>42797</v>
      </c>
      <c r="BT6" s="4">
        <v>0.36944444444444446</v>
      </c>
      <c r="BU6" s="2" t="s">
        <v>97</v>
      </c>
      <c r="BV6" s="2" t="s">
        <v>84</v>
      </c>
      <c r="BW6" s="2"/>
      <c r="BX6" s="2"/>
      <c r="BY6" s="2">
        <v>1200</v>
      </c>
      <c r="BZ6" s="2" t="s">
        <v>27</v>
      </c>
      <c r="CA6" s="2"/>
      <c r="CB6" s="2"/>
      <c r="CC6" s="2" t="s">
        <v>95</v>
      </c>
      <c r="CD6" s="2">
        <v>2013</v>
      </c>
      <c r="CE6" s="2" t="s">
        <v>85</v>
      </c>
      <c r="CF6" s="5">
        <v>42797</v>
      </c>
      <c r="CG6" s="2"/>
      <c r="CH6" s="2"/>
      <c r="CI6" s="2">
        <v>1</v>
      </c>
      <c r="CJ6" s="2">
        <v>1</v>
      </c>
      <c r="CK6" s="2">
        <v>21</v>
      </c>
      <c r="CL6" s="2" t="s">
        <v>86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"029907660114"</f>
        <v>029907660114</v>
      </c>
      <c r="F7" s="3">
        <v>42800</v>
      </c>
      <c r="G7" s="2">
        <v>201709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94</v>
      </c>
      <c r="M7" s="2" t="s">
        <v>95</v>
      </c>
      <c r="N7" s="2" t="s">
        <v>76</v>
      </c>
      <c r="O7" s="2" t="s">
        <v>80</v>
      </c>
      <c r="P7" s="2" t="str">
        <f t="shared" ref="P7:P12" si="0"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4.42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0.5</v>
      </c>
      <c r="BJ7" s="2">
        <v>0.2</v>
      </c>
      <c r="BK7" s="2">
        <v>0.5</v>
      </c>
      <c r="BL7" s="2">
        <v>41.86</v>
      </c>
      <c r="BM7" s="2">
        <v>5.86</v>
      </c>
      <c r="BN7" s="2">
        <v>47.72</v>
      </c>
      <c r="BO7" s="2">
        <v>47.72</v>
      </c>
      <c r="BP7" s="2"/>
      <c r="BQ7" s="2" t="s">
        <v>96</v>
      </c>
      <c r="BR7" s="2" t="s">
        <v>82</v>
      </c>
      <c r="BS7" s="3">
        <v>42801</v>
      </c>
      <c r="BT7" s="4">
        <v>0.36805555555555558</v>
      </c>
      <c r="BU7" s="2" t="s">
        <v>105</v>
      </c>
      <c r="BV7" s="2" t="s">
        <v>84</v>
      </c>
      <c r="BW7" s="2"/>
      <c r="BX7" s="2"/>
      <c r="BY7" s="2">
        <v>1200</v>
      </c>
      <c r="BZ7" s="2" t="s">
        <v>27</v>
      </c>
      <c r="CA7" s="2" t="s">
        <v>106</v>
      </c>
      <c r="CB7" s="2"/>
      <c r="CC7" s="2" t="s">
        <v>95</v>
      </c>
      <c r="CD7" s="2">
        <v>2013</v>
      </c>
      <c r="CE7" s="2" t="s">
        <v>85</v>
      </c>
      <c r="CF7" s="5">
        <v>42802</v>
      </c>
      <c r="CG7" s="2"/>
      <c r="CH7" s="2"/>
      <c r="CI7" s="2">
        <v>1</v>
      </c>
      <c r="CJ7" s="2">
        <v>1</v>
      </c>
      <c r="CK7" s="2">
        <v>21</v>
      </c>
      <c r="CL7" s="2" t="s">
        <v>86</v>
      </c>
      <c r="CM7" s="2"/>
    </row>
    <row r="8" spans="1:91">
      <c r="A8" s="2" t="s">
        <v>104</v>
      </c>
      <c r="B8" s="2" t="s">
        <v>72</v>
      </c>
      <c r="C8" s="2" t="s">
        <v>73</v>
      </c>
      <c r="D8" s="2"/>
      <c r="E8" s="2" t="str">
        <f>"029907650807"</f>
        <v>029907650807</v>
      </c>
      <c r="F8" s="3">
        <v>42795</v>
      </c>
      <c r="G8" s="2">
        <v>201709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107</v>
      </c>
      <c r="O8" s="2" t="s">
        <v>80</v>
      </c>
      <c r="P8" s="2" t="str">
        <f t="shared" si="0"/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4.42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41.86</v>
      </c>
      <c r="BM8" s="2">
        <v>5.86</v>
      </c>
      <c r="BN8" s="2">
        <v>47.72</v>
      </c>
      <c r="BO8" s="2">
        <v>47.72</v>
      </c>
      <c r="BP8" s="2"/>
      <c r="BQ8" s="2" t="s">
        <v>108</v>
      </c>
      <c r="BR8" s="2" t="s">
        <v>82</v>
      </c>
      <c r="BS8" s="3">
        <v>42796</v>
      </c>
      <c r="BT8" s="4">
        <v>0.41666666666666669</v>
      </c>
      <c r="BU8" s="2" t="s">
        <v>109</v>
      </c>
      <c r="BV8" s="2" t="s">
        <v>84</v>
      </c>
      <c r="BW8" s="2"/>
      <c r="BX8" s="2"/>
      <c r="BY8" s="2">
        <v>1200</v>
      </c>
      <c r="BZ8" s="2" t="s">
        <v>27</v>
      </c>
      <c r="CA8" s="2"/>
      <c r="CB8" s="2"/>
      <c r="CC8" s="2" t="s">
        <v>79</v>
      </c>
      <c r="CD8" s="2">
        <v>7441</v>
      </c>
      <c r="CE8" s="2" t="s">
        <v>85</v>
      </c>
      <c r="CF8" s="5">
        <v>42800</v>
      </c>
      <c r="CG8" s="2"/>
      <c r="CH8" s="2"/>
      <c r="CI8" s="2">
        <v>1</v>
      </c>
      <c r="CJ8" s="2">
        <v>1</v>
      </c>
      <c r="CK8" s="2">
        <v>21</v>
      </c>
      <c r="CL8" s="2" t="s">
        <v>86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"029907409329"</f>
        <v>029907409329</v>
      </c>
      <c r="F9" s="3">
        <v>42800</v>
      </c>
      <c r="G9" s="2">
        <v>201709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78</v>
      </c>
      <c r="M9" s="2" t="s">
        <v>79</v>
      </c>
      <c r="N9" s="2" t="s">
        <v>76</v>
      </c>
      <c r="O9" s="2" t="s">
        <v>80</v>
      </c>
      <c r="P9" s="2" t="str">
        <f t="shared" si="0"/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4.42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0.5</v>
      </c>
      <c r="BL9" s="2">
        <v>41.86</v>
      </c>
      <c r="BM9" s="2">
        <v>5.86</v>
      </c>
      <c r="BN9" s="2">
        <v>47.72</v>
      </c>
      <c r="BO9" s="2">
        <v>47.72</v>
      </c>
      <c r="BP9" s="2"/>
      <c r="BQ9" s="2" t="s">
        <v>81</v>
      </c>
      <c r="BR9" s="2" t="s">
        <v>82</v>
      </c>
      <c r="BS9" s="3">
        <v>42801</v>
      </c>
      <c r="BT9" s="4">
        <v>0.3743055555555555</v>
      </c>
      <c r="BU9" s="2" t="s">
        <v>83</v>
      </c>
      <c r="BV9" s="2" t="s">
        <v>84</v>
      </c>
      <c r="BW9" s="2"/>
      <c r="BX9" s="2"/>
      <c r="BY9" s="2">
        <v>1200</v>
      </c>
      <c r="BZ9" s="2" t="s">
        <v>27</v>
      </c>
      <c r="CA9" s="2"/>
      <c r="CB9" s="2"/>
      <c r="CC9" s="2" t="s">
        <v>79</v>
      </c>
      <c r="CD9" s="2">
        <v>7441</v>
      </c>
      <c r="CE9" s="2" t="s">
        <v>85</v>
      </c>
      <c r="CF9" s="5">
        <v>42802</v>
      </c>
      <c r="CG9" s="2"/>
      <c r="CH9" s="2"/>
      <c r="CI9" s="2">
        <v>1</v>
      </c>
      <c r="CJ9" s="2">
        <v>1</v>
      </c>
      <c r="CK9" s="2">
        <v>21</v>
      </c>
      <c r="CL9" s="2" t="s">
        <v>86</v>
      </c>
      <c r="CM9" s="2"/>
    </row>
    <row r="10" spans="1:91">
      <c r="A10" s="2" t="s">
        <v>104</v>
      </c>
      <c r="B10" s="2" t="s">
        <v>72</v>
      </c>
      <c r="C10" s="2" t="s">
        <v>73</v>
      </c>
      <c r="D10" s="2"/>
      <c r="E10" s="2" t="str">
        <f>"009935856206"</f>
        <v>009935856206</v>
      </c>
      <c r="F10" s="3">
        <v>42800</v>
      </c>
      <c r="G10" s="2">
        <v>201709</v>
      </c>
      <c r="H10" s="2" t="s">
        <v>94</v>
      </c>
      <c r="I10" s="2" t="s">
        <v>95</v>
      </c>
      <c r="J10" s="2" t="s">
        <v>76</v>
      </c>
      <c r="K10" s="2" t="s">
        <v>77</v>
      </c>
      <c r="L10" s="2" t="s">
        <v>74</v>
      </c>
      <c r="M10" s="2" t="s">
        <v>75</v>
      </c>
      <c r="N10" s="2" t="s">
        <v>76</v>
      </c>
      <c r="O10" s="2" t="s">
        <v>80</v>
      </c>
      <c r="P10" s="2" t="str">
        <f t="shared" si="0"/>
        <v xml:space="preserve"> 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4.42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0.7</v>
      </c>
      <c r="BJ10" s="2">
        <v>1.1000000000000001</v>
      </c>
      <c r="BK10" s="2">
        <v>1.5</v>
      </c>
      <c r="BL10" s="2">
        <v>41.86</v>
      </c>
      <c r="BM10" s="2">
        <v>5.86</v>
      </c>
      <c r="BN10" s="2">
        <v>47.72</v>
      </c>
      <c r="BO10" s="2">
        <v>47.72</v>
      </c>
      <c r="BP10" s="2"/>
      <c r="BQ10" s="2" t="s">
        <v>110</v>
      </c>
      <c r="BR10" s="2" t="s">
        <v>96</v>
      </c>
      <c r="BS10" s="3">
        <v>42801</v>
      </c>
      <c r="BT10" s="4">
        <v>0.42291666666666666</v>
      </c>
      <c r="BU10" s="2" t="s">
        <v>82</v>
      </c>
      <c r="BV10" s="2" t="s">
        <v>84</v>
      </c>
      <c r="BW10" s="2"/>
      <c r="BX10" s="2"/>
      <c r="BY10" s="2">
        <v>5655.79</v>
      </c>
      <c r="BZ10" s="2" t="s">
        <v>27</v>
      </c>
      <c r="CA10" s="2"/>
      <c r="CB10" s="2"/>
      <c r="CC10" s="2" t="s">
        <v>75</v>
      </c>
      <c r="CD10" s="2">
        <v>3630</v>
      </c>
      <c r="CE10" s="2" t="s">
        <v>85</v>
      </c>
      <c r="CF10" s="5">
        <v>42802</v>
      </c>
      <c r="CG10" s="2"/>
      <c r="CH10" s="2"/>
      <c r="CI10" s="2">
        <v>1</v>
      </c>
      <c r="CJ10" s="2">
        <v>1</v>
      </c>
      <c r="CK10" s="2">
        <v>21</v>
      </c>
      <c r="CL10" s="2" t="s">
        <v>86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"029907650797"</f>
        <v>029907650797</v>
      </c>
      <c r="F11" s="3">
        <v>42801</v>
      </c>
      <c r="G11" s="2">
        <v>201709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98</v>
      </c>
      <c r="M11" s="2" t="s">
        <v>99</v>
      </c>
      <c r="N11" s="2" t="s">
        <v>111</v>
      </c>
      <c r="O11" s="2" t="s">
        <v>80</v>
      </c>
      <c r="P11" s="2" t="str">
        <f t="shared" si="0"/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4.42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0.5</v>
      </c>
      <c r="BJ11" s="2">
        <v>0.2</v>
      </c>
      <c r="BK11" s="2">
        <v>0.5</v>
      </c>
      <c r="BL11" s="2">
        <v>41.86</v>
      </c>
      <c r="BM11" s="2">
        <v>5.86</v>
      </c>
      <c r="BN11" s="2">
        <v>47.72</v>
      </c>
      <c r="BO11" s="2">
        <v>47.72</v>
      </c>
      <c r="BP11" s="2"/>
      <c r="BQ11" s="2" t="s">
        <v>112</v>
      </c>
      <c r="BR11" s="2" t="s">
        <v>82</v>
      </c>
      <c r="BS11" s="3">
        <v>42802</v>
      </c>
      <c r="BT11" s="4">
        <v>0.46180555555555558</v>
      </c>
      <c r="BU11" s="2" t="s">
        <v>113</v>
      </c>
      <c r="BV11" s="2" t="s">
        <v>86</v>
      </c>
      <c r="BW11" s="2" t="s">
        <v>102</v>
      </c>
      <c r="BX11" s="2" t="s">
        <v>103</v>
      </c>
      <c r="BY11" s="2">
        <v>1200</v>
      </c>
      <c r="BZ11" s="2" t="s">
        <v>27</v>
      </c>
      <c r="CA11" s="2"/>
      <c r="CB11" s="2"/>
      <c r="CC11" s="2" t="s">
        <v>99</v>
      </c>
      <c r="CD11" s="2">
        <v>5200</v>
      </c>
      <c r="CE11" s="2" t="s">
        <v>85</v>
      </c>
      <c r="CF11" s="5">
        <v>42807</v>
      </c>
      <c r="CG11" s="2"/>
      <c r="CH11" s="2"/>
      <c r="CI11" s="2">
        <v>1</v>
      </c>
      <c r="CJ11" s="2">
        <v>1</v>
      </c>
      <c r="CK11" s="2">
        <v>21</v>
      </c>
      <c r="CL11" s="2" t="s">
        <v>86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"029907650798"</f>
        <v>029907650798</v>
      </c>
      <c r="F12" s="3">
        <v>42801</v>
      </c>
      <c r="G12" s="2">
        <v>201709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87</v>
      </c>
      <c r="M12" s="2" t="s">
        <v>88</v>
      </c>
      <c r="N12" s="2" t="s">
        <v>114</v>
      </c>
      <c r="O12" s="2" t="s">
        <v>80</v>
      </c>
      <c r="P12" s="2" t="str">
        <f t="shared" si="0"/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4.42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0.5</v>
      </c>
      <c r="BK12" s="2">
        <v>0.5</v>
      </c>
      <c r="BL12" s="2">
        <v>41.86</v>
      </c>
      <c r="BM12" s="2">
        <v>5.86</v>
      </c>
      <c r="BN12" s="2">
        <v>47.72</v>
      </c>
      <c r="BO12" s="2">
        <v>47.72</v>
      </c>
      <c r="BP12" s="2"/>
      <c r="BQ12" s="2" t="s">
        <v>91</v>
      </c>
      <c r="BR12" s="2" t="s">
        <v>82</v>
      </c>
      <c r="BS12" s="3">
        <v>42802</v>
      </c>
      <c r="BT12" s="4">
        <v>0.58680555555555558</v>
      </c>
      <c r="BU12" s="2" t="s">
        <v>115</v>
      </c>
      <c r="BV12" s="2" t="s">
        <v>86</v>
      </c>
      <c r="BW12" s="2" t="s">
        <v>92</v>
      </c>
      <c r="BX12" s="2" t="s">
        <v>93</v>
      </c>
      <c r="BY12" s="2">
        <v>2400</v>
      </c>
      <c r="BZ12" s="2" t="s">
        <v>27</v>
      </c>
      <c r="CA12" s="2" t="s">
        <v>116</v>
      </c>
      <c r="CB12" s="2"/>
      <c r="CC12" s="2" t="s">
        <v>88</v>
      </c>
      <c r="CD12" s="2">
        <v>6000</v>
      </c>
      <c r="CE12" s="2" t="s">
        <v>85</v>
      </c>
      <c r="CF12" s="5">
        <v>42802</v>
      </c>
      <c r="CG12" s="2"/>
      <c r="CH12" s="2"/>
      <c r="CI12" s="2">
        <v>1</v>
      </c>
      <c r="CJ12" s="2">
        <v>1</v>
      </c>
      <c r="CK12" s="2">
        <v>21</v>
      </c>
      <c r="CL12" s="2" t="s">
        <v>86</v>
      </c>
      <c r="CM12" s="2"/>
    </row>
    <row r="13" spans="1:91">
      <c r="A13" s="2" t="s">
        <v>104</v>
      </c>
      <c r="B13" s="2" t="s">
        <v>72</v>
      </c>
      <c r="C13" s="2" t="s">
        <v>73</v>
      </c>
      <c r="D13" s="2"/>
      <c r="E13" s="2" t="str">
        <f>"019910456018"</f>
        <v>019910456018</v>
      </c>
      <c r="F13" s="3">
        <v>42801</v>
      </c>
      <c r="G13" s="2">
        <v>201709</v>
      </c>
      <c r="H13" s="2" t="s">
        <v>78</v>
      </c>
      <c r="I13" s="2" t="s">
        <v>79</v>
      </c>
      <c r="J13" s="2" t="s">
        <v>76</v>
      </c>
      <c r="K13" s="2" t="s">
        <v>77</v>
      </c>
      <c r="L13" s="2" t="s">
        <v>94</v>
      </c>
      <c r="M13" s="2" t="s">
        <v>95</v>
      </c>
      <c r="N13" s="2" t="s">
        <v>76</v>
      </c>
      <c r="O13" s="2" t="s">
        <v>80</v>
      </c>
      <c r="P13" s="2" t="str">
        <f>"NA                            "</f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4.42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0.9</v>
      </c>
      <c r="BK13" s="2">
        <v>1</v>
      </c>
      <c r="BL13" s="2">
        <v>41.86</v>
      </c>
      <c r="BM13" s="2">
        <v>5.86</v>
      </c>
      <c r="BN13" s="2">
        <v>47.72</v>
      </c>
      <c r="BO13" s="2">
        <v>47.72</v>
      </c>
      <c r="BP13" s="2"/>
      <c r="BQ13" s="2" t="s">
        <v>105</v>
      </c>
      <c r="BR13" s="2" t="s">
        <v>81</v>
      </c>
      <c r="BS13" s="3">
        <v>42802</v>
      </c>
      <c r="BT13" s="4">
        <v>0.35347222222222219</v>
      </c>
      <c r="BU13" s="2" t="s">
        <v>97</v>
      </c>
      <c r="BV13" s="2" t="s">
        <v>84</v>
      </c>
      <c r="BW13" s="2"/>
      <c r="BX13" s="2"/>
      <c r="BY13" s="2">
        <v>4445.7</v>
      </c>
      <c r="BZ13" s="2" t="s">
        <v>27</v>
      </c>
      <c r="CA13" s="2"/>
      <c r="CB13" s="2"/>
      <c r="CC13" s="2" t="s">
        <v>95</v>
      </c>
      <c r="CD13" s="2">
        <v>2013</v>
      </c>
      <c r="CE13" s="2" t="s">
        <v>85</v>
      </c>
      <c r="CF13" s="5">
        <v>42802</v>
      </c>
      <c r="CG13" s="2"/>
      <c r="CH13" s="2"/>
      <c r="CI13" s="2">
        <v>1</v>
      </c>
      <c r="CJ13" s="2">
        <v>1</v>
      </c>
      <c r="CK13" s="2">
        <v>21</v>
      </c>
      <c r="CL13" s="2" t="s">
        <v>86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"029907409448"</f>
        <v>029907409448</v>
      </c>
      <c r="F14" s="3">
        <v>42801</v>
      </c>
      <c r="G14" s="2">
        <v>201709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94</v>
      </c>
      <c r="M14" s="2" t="s">
        <v>95</v>
      </c>
      <c r="N14" s="2" t="s">
        <v>76</v>
      </c>
      <c r="O14" s="2" t="s">
        <v>117</v>
      </c>
      <c r="P14" s="2" t="str">
        <f>"                              "</f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8.2899999999999991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2</v>
      </c>
      <c r="BI14" s="2">
        <v>7</v>
      </c>
      <c r="BJ14" s="2">
        <v>14.2</v>
      </c>
      <c r="BK14" s="2">
        <v>15</v>
      </c>
      <c r="BL14" s="2">
        <v>83.49</v>
      </c>
      <c r="BM14" s="2">
        <v>11.69</v>
      </c>
      <c r="BN14" s="2">
        <v>95.18</v>
      </c>
      <c r="BO14" s="2">
        <v>95.18</v>
      </c>
      <c r="BP14" s="2"/>
      <c r="BQ14" s="2" t="s">
        <v>118</v>
      </c>
      <c r="BR14" s="2" t="s">
        <v>82</v>
      </c>
      <c r="BS14" s="3">
        <v>42802</v>
      </c>
      <c r="BT14" s="4">
        <v>0.56111111111111112</v>
      </c>
      <c r="BU14" s="2" t="s">
        <v>97</v>
      </c>
      <c r="BV14" s="2" t="s">
        <v>84</v>
      </c>
      <c r="BW14" s="2"/>
      <c r="BX14" s="2"/>
      <c r="BY14" s="2">
        <v>70750</v>
      </c>
      <c r="BZ14" s="2"/>
      <c r="CA14" s="2"/>
      <c r="CB14" s="2"/>
      <c r="CC14" s="2" t="s">
        <v>95</v>
      </c>
      <c r="CD14" s="2">
        <v>2013</v>
      </c>
      <c r="CE14" s="2" t="s">
        <v>85</v>
      </c>
      <c r="CF14" s="5">
        <v>42804</v>
      </c>
      <c r="CG14" s="2"/>
      <c r="CH14" s="2"/>
      <c r="CI14" s="2">
        <v>1</v>
      </c>
      <c r="CJ14" s="2">
        <v>1</v>
      </c>
      <c r="CK14" s="2" t="s">
        <v>119</v>
      </c>
      <c r="CL14" s="2" t="s">
        <v>86</v>
      </c>
      <c r="CM14" s="2"/>
    </row>
    <row r="15" spans="1:91">
      <c r="A15" s="2" t="s">
        <v>104</v>
      </c>
      <c r="B15" s="2" t="s">
        <v>72</v>
      </c>
      <c r="C15" s="2" t="s">
        <v>73</v>
      </c>
      <c r="D15" s="2"/>
      <c r="E15" s="2" t="str">
        <f>"009935897716"</f>
        <v>009935897716</v>
      </c>
      <c r="F15" s="3">
        <v>42802</v>
      </c>
      <c r="G15" s="2">
        <v>201709</v>
      </c>
      <c r="H15" s="2" t="s">
        <v>94</v>
      </c>
      <c r="I15" s="2" t="s">
        <v>95</v>
      </c>
      <c r="J15" s="2" t="s">
        <v>76</v>
      </c>
      <c r="K15" s="2" t="s">
        <v>77</v>
      </c>
      <c r="L15" s="2" t="s">
        <v>74</v>
      </c>
      <c r="M15" s="2" t="s">
        <v>75</v>
      </c>
      <c r="N15" s="2" t="s">
        <v>120</v>
      </c>
      <c r="O15" s="2" t="s">
        <v>80</v>
      </c>
      <c r="P15" s="2" t="str">
        <f>"NO REF                        "</f>
        <v xml:space="preserve">NO REF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4.42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1.6</v>
      </c>
      <c r="BJ15" s="2">
        <v>1.4</v>
      </c>
      <c r="BK15" s="2">
        <v>2</v>
      </c>
      <c r="BL15" s="2">
        <v>41.86</v>
      </c>
      <c r="BM15" s="2">
        <v>5.86</v>
      </c>
      <c r="BN15" s="2">
        <v>47.72</v>
      </c>
      <c r="BO15" s="2">
        <v>47.72</v>
      </c>
      <c r="BP15" s="2"/>
      <c r="BQ15" s="2" t="s">
        <v>121</v>
      </c>
      <c r="BR15" s="2" t="s">
        <v>96</v>
      </c>
      <c r="BS15" s="3">
        <v>42803</v>
      </c>
      <c r="BT15" s="4">
        <v>0.54166666666666663</v>
      </c>
      <c r="BU15" s="2" t="s">
        <v>122</v>
      </c>
      <c r="BV15" s="2" t="s">
        <v>86</v>
      </c>
      <c r="BW15" s="2" t="s">
        <v>123</v>
      </c>
      <c r="BX15" s="2" t="s">
        <v>124</v>
      </c>
      <c r="BY15" s="2">
        <v>7050.62</v>
      </c>
      <c r="BZ15" s="2" t="s">
        <v>27</v>
      </c>
      <c r="CA15" s="2"/>
      <c r="CB15" s="2"/>
      <c r="CC15" s="2" t="s">
        <v>75</v>
      </c>
      <c r="CD15" s="2">
        <v>3629</v>
      </c>
      <c r="CE15" s="2" t="s">
        <v>85</v>
      </c>
      <c r="CF15" s="5">
        <v>42807</v>
      </c>
      <c r="CG15" s="2"/>
      <c r="CH15" s="2"/>
      <c r="CI15" s="2">
        <v>1</v>
      </c>
      <c r="CJ15" s="2">
        <v>1</v>
      </c>
      <c r="CK15" s="2">
        <v>21</v>
      </c>
      <c r="CL15" s="2" t="s">
        <v>86</v>
      </c>
      <c r="CM15" s="2"/>
    </row>
    <row r="16" spans="1:91">
      <c r="A16" s="2" t="s">
        <v>104</v>
      </c>
      <c r="B16" s="2" t="s">
        <v>72</v>
      </c>
      <c r="C16" s="2" t="s">
        <v>73</v>
      </c>
      <c r="D16" s="2"/>
      <c r="E16" s="2" t="str">
        <f>"009935897725"</f>
        <v>009935897725</v>
      </c>
      <c r="F16" s="3">
        <v>42802</v>
      </c>
      <c r="G16" s="2">
        <v>201709</v>
      </c>
      <c r="H16" s="2" t="s">
        <v>94</v>
      </c>
      <c r="I16" s="2" t="s">
        <v>95</v>
      </c>
      <c r="J16" s="2" t="s">
        <v>76</v>
      </c>
      <c r="K16" s="2" t="s">
        <v>77</v>
      </c>
      <c r="L16" s="2" t="s">
        <v>78</v>
      </c>
      <c r="M16" s="2" t="s">
        <v>79</v>
      </c>
      <c r="N16" s="2" t="s">
        <v>125</v>
      </c>
      <c r="O16" s="2" t="s">
        <v>80</v>
      </c>
      <c r="P16" s="2" t="str">
        <f>"NA                            "</f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4.42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1.5</v>
      </c>
      <c r="BJ16" s="2">
        <v>1.2</v>
      </c>
      <c r="BK16" s="2">
        <v>1.5</v>
      </c>
      <c r="BL16" s="2">
        <v>41.86</v>
      </c>
      <c r="BM16" s="2">
        <v>5.86</v>
      </c>
      <c r="BN16" s="2">
        <v>47.72</v>
      </c>
      <c r="BO16" s="2">
        <v>47.72</v>
      </c>
      <c r="BP16" s="2"/>
      <c r="BQ16" s="2" t="s">
        <v>126</v>
      </c>
      <c r="BR16" s="2" t="s">
        <v>96</v>
      </c>
      <c r="BS16" s="3">
        <v>42803</v>
      </c>
      <c r="BT16" s="4">
        <v>0.42222222222222222</v>
      </c>
      <c r="BU16" s="2" t="s">
        <v>127</v>
      </c>
      <c r="BV16" s="2" t="s">
        <v>84</v>
      </c>
      <c r="BW16" s="2"/>
      <c r="BX16" s="2"/>
      <c r="BY16" s="2">
        <v>6199.13</v>
      </c>
      <c r="BZ16" s="2" t="s">
        <v>27</v>
      </c>
      <c r="CA16" s="2"/>
      <c r="CB16" s="2"/>
      <c r="CC16" s="2" t="s">
        <v>79</v>
      </c>
      <c r="CD16" s="2">
        <v>7561</v>
      </c>
      <c r="CE16" s="2" t="s">
        <v>85</v>
      </c>
      <c r="CF16" s="5">
        <v>42804</v>
      </c>
      <c r="CG16" s="2"/>
      <c r="CH16" s="2"/>
      <c r="CI16" s="2">
        <v>1</v>
      </c>
      <c r="CJ16" s="2">
        <v>1</v>
      </c>
      <c r="CK16" s="2">
        <v>21</v>
      </c>
      <c r="CL16" s="2" t="s">
        <v>86</v>
      </c>
      <c r="CM16" s="2"/>
    </row>
    <row r="17" spans="1:91">
      <c r="A17" s="2" t="s">
        <v>104</v>
      </c>
      <c r="B17" s="2" t="s">
        <v>72</v>
      </c>
      <c r="C17" s="2" t="s">
        <v>73</v>
      </c>
      <c r="D17" s="2"/>
      <c r="E17" s="2" t="str">
        <f>"009935897726"</f>
        <v>009935897726</v>
      </c>
      <c r="F17" s="3">
        <v>42802</v>
      </c>
      <c r="G17" s="2">
        <v>201709</v>
      </c>
      <c r="H17" s="2" t="s">
        <v>94</v>
      </c>
      <c r="I17" s="2" t="s">
        <v>95</v>
      </c>
      <c r="J17" s="2" t="s">
        <v>76</v>
      </c>
      <c r="K17" s="2" t="s">
        <v>77</v>
      </c>
      <c r="L17" s="2" t="s">
        <v>78</v>
      </c>
      <c r="M17" s="2" t="s">
        <v>79</v>
      </c>
      <c r="N17" s="2" t="s">
        <v>128</v>
      </c>
      <c r="O17" s="2" t="s">
        <v>80</v>
      </c>
      <c r="P17" s="2" t="str">
        <f>"NO REF                        "</f>
        <v xml:space="preserve">NO REF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4.42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1.5</v>
      </c>
      <c r="BJ17" s="2">
        <v>1</v>
      </c>
      <c r="BK17" s="2">
        <v>1.5</v>
      </c>
      <c r="BL17" s="2">
        <v>41.86</v>
      </c>
      <c r="BM17" s="2">
        <v>5.86</v>
      </c>
      <c r="BN17" s="2">
        <v>47.72</v>
      </c>
      <c r="BO17" s="2">
        <v>47.72</v>
      </c>
      <c r="BP17" s="2"/>
      <c r="BQ17" s="2" t="s">
        <v>126</v>
      </c>
      <c r="BR17" s="2" t="s">
        <v>96</v>
      </c>
      <c r="BS17" s="3">
        <v>42803</v>
      </c>
      <c r="BT17" s="4">
        <v>0.49652777777777773</v>
      </c>
      <c r="BU17" s="2" t="s">
        <v>129</v>
      </c>
      <c r="BV17" s="2" t="s">
        <v>86</v>
      </c>
      <c r="BW17" s="2" t="s">
        <v>123</v>
      </c>
      <c r="BX17" s="2" t="s">
        <v>130</v>
      </c>
      <c r="BY17" s="2">
        <v>4880.26</v>
      </c>
      <c r="BZ17" s="2" t="s">
        <v>27</v>
      </c>
      <c r="CA17" s="2"/>
      <c r="CB17" s="2"/>
      <c r="CC17" s="2" t="s">
        <v>79</v>
      </c>
      <c r="CD17" s="2">
        <v>7945</v>
      </c>
      <c r="CE17" s="2" t="s">
        <v>85</v>
      </c>
      <c r="CF17" s="5">
        <v>42804</v>
      </c>
      <c r="CG17" s="2"/>
      <c r="CH17" s="2"/>
      <c r="CI17" s="2">
        <v>1</v>
      </c>
      <c r="CJ17" s="2">
        <v>1</v>
      </c>
      <c r="CK17" s="2">
        <v>21</v>
      </c>
      <c r="CL17" s="2" t="s">
        <v>86</v>
      </c>
      <c r="CM17" s="2"/>
    </row>
    <row r="18" spans="1:91">
      <c r="A18" s="2" t="s">
        <v>104</v>
      </c>
      <c r="B18" s="2" t="s">
        <v>72</v>
      </c>
      <c r="C18" s="2" t="s">
        <v>73</v>
      </c>
      <c r="D18" s="2"/>
      <c r="E18" s="2" t="str">
        <f>"009935897717"</f>
        <v>009935897717</v>
      </c>
      <c r="F18" s="3">
        <v>42802</v>
      </c>
      <c r="G18" s="2">
        <v>201709</v>
      </c>
      <c r="H18" s="2" t="s">
        <v>94</v>
      </c>
      <c r="I18" s="2" t="s">
        <v>95</v>
      </c>
      <c r="J18" s="2" t="s">
        <v>76</v>
      </c>
      <c r="K18" s="2" t="s">
        <v>77</v>
      </c>
      <c r="L18" s="2" t="s">
        <v>131</v>
      </c>
      <c r="M18" s="2" t="s">
        <v>131</v>
      </c>
      <c r="N18" s="2" t="s">
        <v>132</v>
      </c>
      <c r="O18" s="2" t="s">
        <v>80</v>
      </c>
      <c r="P18" s="2" t="str">
        <f>"NO REF                        "</f>
        <v xml:space="preserve">NO REF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4.42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1.6</v>
      </c>
      <c r="BJ18" s="2">
        <v>0.9</v>
      </c>
      <c r="BK18" s="2">
        <v>2</v>
      </c>
      <c r="BL18" s="2">
        <v>41.86</v>
      </c>
      <c r="BM18" s="2">
        <v>5.86</v>
      </c>
      <c r="BN18" s="2">
        <v>47.72</v>
      </c>
      <c r="BO18" s="2">
        <v>47.72</v>
      </c>
      <c r="BP18" s="2"/>
      <c r="BQ18" s="2" t="s">
        <v>126</v>
      </c>
      <c r="BR18" s="2" t="s">
        <v>96</v>
      </c>
      <c r="BS18" s="3">
        <v>42803</v>
      </c>
      <c r="BT18" s="4">
        <v>0.46249999999999997</v>
      </c>
      <c r="BU18" s="2" t="s">
        <v>133</v>
      </c>
      <c r="BV18" s="2" t="s">
        <v>84</v>
      </c>
      <c r="BW18" s="2"/>
      <c r="BX18" s="2"/>
      <c r="BY18" s="2">
        <v>4665.92</v>
      </c>
      <c r="BZ18" s="2" t="s">
        <v>27</v>
      </c>
      <c r="CA18" s="2"/>
      <c r="CB18" s="2"/>
      <c r="CC18" s="2" t="s">
        <v>131</v>
      </c>
      <c r="CD18" s="2">
        <v>7646</v>
      </c>
      <c r="CE18" s="2" t="s">
        <v>85</v>
      </c>
      <c r="CF18" s="5">
        <v>42804</v>
      </c>
      <c r="CG18" s="2"/>
      <c r="CH18" s="2"/>
      <c r="CI18" s="2">
        <v>1</v>
      </c>
      <c r="CJ18" s="2">
        <v>1</v>
      </c>
      <c r="CK18" s="2">
        <v>21</v>
      </c>
      <c r="CL18" s="2" t="s">
        <v>86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"029907409270"</f>
        <v>029907409270</v>
      </c>
      <c r="F19" s="3">
        <v>42801</v>
      </c>
      <c r="G19" s="2">
        <v>201709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134</v>
      </c>
      <c r="M19" s="2" t="s">
        <v>79</v>
      </c>
      <c r="N19" s="2" t="s">
        <v>89</v>
      </c>
      <c r="O19" s="2" t="s">
        <v>117</v>
      </c>
      <c r="P19" s="2" t="str">
        <f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9.0500000000000007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5</v>
      </c>
      <c r="BJ19" s="2">
        <v>7.6</v>
      </c>
      <c r="BK19" s="2">
        <v>8</v>
      </c>
      <c r="BL19" s="2">
        <v>90.69</v>
      </c>
      <c r="BM19" s="2">
        <v>12.7</v>
      </c>
      <c r="BN19" s="2">
        <v>103.39</v>
      </c>
      <c r="BO19" s="2">
        <v>103.39</v>
      </c>
      <c r="BP19" s="2"/>
      <c r="BQ19" s="2" t="s">
        <v>83</v>
      </c>
      <c r="BR19" s="2" t="s">
        <v>82</v>
      </c>
      <c r="BS19" s="3">
        <v>42803</v>
      </c>
      <c r="BT19" s="4">
        <v>0.5805555555555556</v>
      </c>
      <c r="BU19" s="2" t="s">
        <v>135</v>
      </c>
      <c r="BV19" s="2" t="s">
        <v>84</v>
      </c>
      <c r="BW19" s="2"/>
      <c r="BX19" s="2"/>
      <c r="BY19" s="2">
        <v>38080</v>
      </c>
      <c r="BZ19" s="2"/>
      <c r="CA19" s="2"/>
      <c r="CB19" s="2"/>
      <c r="CC19" s="2" t="s">
        <v>79</v>
      </c>
      <c r="CD19" s="2">
        <v>7441</v>
      </c>
      <c r="CE19" s="2" t="s">
        <v>85</v>
      </c>
      <c r="CF19" s="5">
        <v>42804</v>
      </c>
      <c r="CG19" s="2"/>
      <c r="CH19" s="2"/>
      <c r="CI19" s="2">
        <v>2</v>
      </c>
      <c r="CJ19" s="2">
        <v>2</v>
      </c>
      <c r="CK19" s="2" t="s">
        <v>136</v>
      </c>
      <c r="CL19" s="2" t="s">
        <v>86</v>
      </c>
      <c r="CM19" s="2"/>
    </row>
    <row r="20" spans="1:91">
      <c r="A20" s="2" t="s">
        <v>104</v>
      </c>
      <c r="B20" s="2" t="s">
        <v>72</v>
      </c>
      <c r="C20" s="2" t="s">
        <v>73</v>
      </c>
      <c r="D20" s="2"/>
      <c r="E20" s="2" t="str">
        <f>"029907660113"</f>
        <v>029907660113</v>
      </c>
      <c r="F20" s="3">
        <v>42802</v>
      </c>
      <c r="G20" s="2">
        <v>201709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94</v>
      </c>
      <c r="M20" s="2" t="s">
        <v>95</v>
      </c>
      <c r="N20" s="2" t="s">
        <v>137</v>
      </c>
      <c r="O20" s="2" t="s">
        <v>80</v>
      </c>
      <c r="P20" s="2" t="str">
        <f>"                              "</f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4.42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1.4</v>
      </c>
      <c r="BK20" s="2">
        <v>1.5</v>
      </c>
      <c r="BL20" s="2">
        <v>41.86</v>
      </c>
      <c r="BM20" s="2">
        <v>5.86</v>
      </c>
      <c r="BN20" s="2">
        <v>47.72</v>
      </c>
      <c r="BO20" s="2">
        <v>47.72</v>
      </c>
      <c r="BP20" s="2"/>
      <c r="BQ20" s="2" t="s">
        <v>97</v>
      </c>
      <c r="BR20" s="2" t="s">
        <v>82</v>
      </c>
      <c r="BS20" s="3">
        <v>42803</v>
      </c>
      <c r="BT20" s="4">
        <v>0.35000000000000003</v>
      </c>
      <c r="BU20" s="2" t="s">
        <v>97</v>
      </c>
      <c r="BV20" s="2" t="s">
        <v>84</v>
      </c>
      <c r="BW20" s="2"/>
      <c r="BX20" s="2"/>
      <c r="BY20" s="2">
        <v>7200</v>
      </c>
      <c r="BZ20" s="2" t="s">
        <v>27</v>
      </c>
      <c r="CA20" s="2" t="s">
        <v>106</v>
      </c>
      <c r="CB20" s="2"/>
      <c r="CC20" s="2" t="s">
        <v>95</v>
      </c>
      <c r="CD20" s="2">
        <v>2013</v>
      </c>
      <c r="CE20" s="2" t="s">
        <v>85</v>
      </c>
      <c r="CF20" s="5">
        <v>42803</v>
      </c>
      <c r="CG20" s="2"/>
      <c r="CH20" s="2"/>
      <c r="CI20" s="2">
        <v>1</v>
      </c>
      <c r="CJ20" s="2">
        <v>1</v>
      </c>
      <c r="CK20" s="2">
        <v>21</v>
      </c>
      <c r="CL20" s="2" t="s">
        <v>86</v>
      </c>
      <c r="CM20" s="2"/>
    </row>
    <row r="21" spans="1:91">
      <c r="A21" s="2" t="s">
        <v>104</v>
      </c>
      <c r="B21" s="2" t="s">
        <v>72</v>
      </c>
      <c r="C21" s="2" t="s">
        <v>73</v>
      </c>
      <c r="D21" s="2"/>
      <c r="E21" s="2" t="str">
        <f>"029907650829"</f>
        <v>029907650829</v>
      </c>
      <c r="F21" s="3">
        <v>42795</v>
      </c>
      <c r="G21" s="2">
        <v>201709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94</v>
      </c>
      <c r="M21" s="2" t="s">
        <v>95</v>
      </c>
      <c r="N21" s="2" t="s">
        <v>138</v>
      </c>
      <c r="O21" s="2" t="s">
        <v>117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8.2899999999999991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5.5</v>
      </c>
      <c r="BK21" s="2">
        <v>6</v>
      </c>
      <c r="BL21" s="2">
        <v>83.49</v>
      </c>
      <c r="BM21" s="2">
        <v>11.69</v>
      </c>
      <c r="BN21" s="2">
        <v>95.18</v>
      </c>
      <c r="BO21" s="2">
        <v>95.18</v>
      </c>
      <c r="BP21" s="2"/>
      <c r="BQ21" s="2" t="s">
        <v>139</v>
      </c>
      <c r="BR21" s="2" t="s">
        <v>82</v>
      </c>
      <c r="BS21" s="3">
        <v>42797</v>
      </c>
      <c r="BT21" s="4">
        <v>0.54861111111111105</v>
      </c>
      <c r="BU21" s="2" t="s">
        <v>140</v>
      </c>
      <c r="BV21" s="2" t="s">
        <v>86</v>
      </c>
      <c r="BW21" s="2" t="s">
        <v>141</v>
      </c>
      <c r="BX21" s="2" t="s">
        <v>142</v>
      </c>
      <c r="BY21" s="2">
        <v>27720</v>
      </c>
      <c r="BZ21" s="2"/>
      <c r="CA21" s="2"/>
      <c r="CB21" s="2"/>
      <c r="CC21" s="2" t="s">
        <v>95</v>
      </c>
      <c r="CD21" s="2">
        <v>2055</v>
      </c>
      <c r="CE21" s="2" t="s">
        <v>85</v>
      </c>
      <c r="CF21" s="5">
        <v>42800</v>
      </c>
      <c r="CG21" s="2"/>
      <c r="CH21" s="2"/>
      <c r="CI21" s="2">
        <v>1</v>
      </c>
      <c r="CJ21" s="2">
        <v>2</v>
      </c>
      <c r="CK21" s="2" t="s">
        <v>119</v>
      </c>
      <c r="CL21" s="2" t="s">
        <v>86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"029907409447"</f>
        <v>029907409447</v>
      </c>
      <c r="F22" s="3">
        <v>42803</v>
      </c>
      <c r="G22" s="2">
        <v>201709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94</v>
      </c>
      <c r="M22" s="2" t="s">
        <v>95</v>
      </c>
      <c r="N22" s="2" t="s">
        <v>76</v>
      </c>
      <c r="O22" s="2" t="s">
        <v>80</v>
      </c>
      <c r="P22" s="2" t="str">
        <f>"                              "</f>
        <v xml:space="preserve"> 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17.690000000000001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7.6</v>
      </c>
      <c r="BK22" s="2">
        <v>8</v>
      </c>
      <c r="BL22" s="2">
        <v>167.45</v>
      </c>
      <c r="BM22" s="2">
        <v>23.44</v>
      </c>
      <c r="BN22" s="2">
        <v>190.89</v>
      </c>
      <c r="BO22" s="2">
        <v>190.89</v>
      </c>
      <c r="BP22" s="2"/>
      <c r="BQ22" s="2" t="s">
        <v>143</v>
      </c>
      <c r="BR22" s="2" t="s">
        <v>82</v>
      </c>
      <c r="BS22" s="3">
        <v>42804</v>
      </c>
      <c r="BT22" s="4">
        <v>0.34861111111111115</v>
      </c>
      <c r="BU22" s="2" t="s">
        <v>97</v>
      </c>
      <c r="BV22" s="2" t="s">
        <v>84</v>
      </c>
      <c r="BW22" s="2"/>
      <c r="BX22" s="2"/>
      <c r="BY22" s="2">
        <v>38080</v>
      </c>
      <c r="BZ22" s="2" t="s">
        <v>27</v>
      </c>
      <c r="CA22" s="2"/>
      <c r="CB22" s="2"/>
      <c r="CC22" s="2" t="s">
        <v>95</v>
      </c>
      <c r="CD22" s="2">
        <v>2013</v>
      </c>
      <c r="CE22" s="2" t="s">
        <v>85</v>
      </c>
      <c r="CF22" s="5">
        <v>42807</v>
      </c>
      <c r="CG22" s="2"/>
      <c r="CH22" s="2"/>
      <c r="CI22" s="2">
        <v>1</v>
      </c>
      <c r="CJ22" s="2">
        <v>1</v>
      </c>
      <c r="CK22" s="2">
        <v>21</v>
      </c>
      <c r="CL22" s="2" t="s">
        <v>86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"029907650849"</f>
        <v>029907650849</v>
      </c>
      <c r="F23" s="3">
        <v>42803</v>
      </c>
      <c r="G23" s="2">
        <v>201709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144</v>
      </c>
      <c r="M23" s="2" t="s">
        <v>145</v>
      </c>
      <c r="N23" s="2" t="s">
        <v>77</v>
      </c>
      <c r="O23" s="2" t="s">
        <v>80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4.42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0.2</v>
      </c>
      <c r="BK23" s="2">
        <v>0.5</v>
      </c>
      <c r="BL23" s="2">
        <v>41.86</v>
      </c>
      <c r="BM23" s="2">
        <v>5.86</v>
      </c>
      <c r="BN23" s="2">
        <v>47.72</v>
      </c>
      <c r="BO23" s="2">
        <v>47.72</v>
      </c>
      <c r="BP23" s="2"/>
      <c r="BQ23" s="2" t="s">
        <v>146</v>
      </c>
      <c r="BR23" s="2" t="s">
        <v>82</v>
      </c>
      <c r="BS23" s="3">
        <v>42804</v>
      </c>
      <c r="BT23" s="4">
        <v>0.4284722222222222</v>
      </c>
      <c r="BU23" s="2" t="s">
        <v>147</v>
      </c>
      <c r="BV23" s="2" t="s">
        <v>84</v>
      </c>
      <c r="BW23" s="2"/>
      <c r="BX23" s="2"/>
      <c r="BY23" s="2">
        <v>1200</v>
      </c>
      <c r="BZ23" s="2" t="s">
        <v>27</v>
      </c>
      <c r="CA23" s="2"/>
      <c r="CB23" s="2"/>
      <c r="CC23" s="2" t="s">
        <v>145</v>
      </c>
      <c r="CD23" s="2">
        <v>28</v>
      </c>
      <c r="CE23" s="2" t="s">
        <v>85</v>
      </c>
      <c r="CF23" s="5">
        <v>42808</v>
      </c>
      <c r="CG23" s="2"/>
      <c r="CH23" s="2"/>
      <c r="CI23" s="2">
        <v>1</v>
      </c>
      <c r="CJ23" s="2">
        <v>1</v>
      </c>
      <c r="CK23" s="2">
        <v>21</v>
      </c>
      <c r="CL23" s="2" t="s">
        <v>86</v>
      </c>
      <c r="CM23" s="2"/>
    </row>
    <row r="24" spans="1:91">
      <c r="A24" s="2" t="s">
        <v>104</v>
      </c>
      <c r="B24" s="2" t="s">
        <v>72</v>
      </c>
      <c r="C24" s="2" t="s">
        <v>73</v>
      </c>
      <c r="D24" s="2"/>
      <c r="E24" s="2" t="str">
        <f>"009935897697"</f>
        <v>009935897697</v>
      </c>
      <c r="F24" s="3">
        <v>42803</v>
      </c>
      <c r="G24" s="2">
        <v>201709</v>
      </c>
      <c r="H24" s="2" t="s">
        <v>94</v>
      </c>
      <c r="I24" s="2" t="s">
        <v>95</v>
      </c>
      <c r="J24" s="2" t="s">
        <v>76</v>
      </c>
      <c r="K24" s="2" t="s">
        <v>77</v>
      </c>
      <c r="L24" s="2" t="s">
        <v>148</v>
      </c>
      <c r="M24" s="2" t="s">
        <v>149</v>
      </c>
      <c r="N24" s="2" t="s">
        <v>150</v>
      </c>
      <c r="O24" s="2" t="s">
        <v>80</v>
      </c>
      <c r="P24" s="2" t="str">
        <f>"NA                            "</f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10.5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2.4</v>
      </c>
      <c r="BJ24" s="2">
        <v>1.7</v>
      </c>
      <c r="BK24" s="2">
        <v>2.5</v>
      </c>
      <c r="BL24" s="2">
        <v>99.42</v>
      </c>
      <c r="BM24" s="2">
        <v>13.92</v>
      </c>
      <c r="BN24" s="2">
        <v>113.34</v>
      </c>
      <c r="BO24" s="2">
        <v>113.34</v>
      </c>
      <c r="BP24" s="2"/>
      <c r="BQ24" s="2" t="s">
        <v>151</v>
      </c>
      <c r="BR24" s="2" t="s">
        <v>96</v>
      </c>
      <c r="BS24" s="3">
        <v>42804</v>
      </c>
      <c r="BT24" s="4">
        <v>0.62152777777777779</v>
      </c>
      <c r="BU24" s="2" t="s">
        <v>152</v>
      </c>
      <c r="BV24" s="2" t="s">
        <v>84</v>
      </c>
      <c r="BW24" s="2"/>
      <c r="BX24" s="2"/>
      <c r="BY24" s="2">
        <v>8519.4699999999993</v>
      </c>
      <c r="BZ24" s="2" t="s">
        <v>27</v>
      </c>
      <c r="CA24" s="2"/>
      <c r="CB24" s="2"/>
      <c r="CC24" s="2" t="s">
        <v>149</v>
      </c>
      <c r="CD24" s="2">
        <v>3370</v>
      </c>
      <c r="CE24" s="2" t="s">
        <v>85</v>
      </c>
      <c r="CF24" s="5">
        <v>42809</v>
      </c>
      <c r="CG24" s="2"/>
      <c r="CH24" s="2"/>
      <c r="CI24" s="2">
        <v>3</v>
      </c>
      <c r="CJ24" s="2">
        <v>1</v>
      </c>
      <c r="CK24" s="2">
        <v>23</v>
      </c>
      <c r="CL24" s="2" t="s">
        <v>86</v>
      </c>
      <c r="CM24" s="2"/>
    </row>
    <row r="25" spans="1:91">
      <c r="A25" s="2" t="s">
        <v>104</v>
      </c>
      <c r="B25" s="2" t="s">
        <v>72</v>
      </c>
      <c r="C25" s="2" t="s">
        <v>73</v>
      </c>
      <c r="D25" s="2"/>
      <c r="E25" s="2" t="str">
        <f>"009935856242"</f>
        <v>009935856242</v>
      </c>
      <c r="F25" s="3">
        <v>42804</v>
      </c>
      <c r="G25" s="2">
        <v>201709</v>
      </c>
      <c r="H25" s="2" t="s">
        <v>94</v>
      </c>
      <c r="I25" s="2" t="s">
        <v>95</v>
      </c>
      <c r="J25" s="2" t="s">
        <v>76</v>
      </c>
      <c r="K25" s="2" t="s">
        <v>77</v>
      </c>
      <c r="L25" s="2" t="s">
        <v>74</v>
      </c>
      <c r="M25" s="2" t="s">
        <v>75</v>
      </c>
      <c r="N25" s="2" t="s">
        <v>76</v>
      </c>
      <c r="O25" s="2" t="s">
        <v>80</v>
      </c>
      <c r="P25" s="2" t="str">
        <f>"NA                            "</f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4.42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0.5</v>
      </c>
      <c r="BJ25" s="2">
        <v>0.2</v>
      </c>
      <c r="BK25" s="2">
        <v>0.5</v>
      </c>
      <c r="BL25" s="2">
        <v>41.86</v>
      </c>
      <c r="BM25" s="2">
        <v>5.86</v>
      </c>
      <c r="BN25" s="2">
        <v>47.72</v>
      </c>
      <c r="BO25" s="2">
        <v>47.72</v>
      </c>
      <c r="BP25" s="2"/>
      <c r="BQ25" s="2" t="s">
        <v>153</v>
      </c>
      <c r="BR25" s="2" t="s">
        <v>96</v>
      </c>
      <c r="BS25" s="3">
        <v>42807</v>
      </c>
      <c r="BT25" s="4">
        <v>0.3756944444444445</v>
      </c>
      <c r="BU25" s="2" t="s">
        <v>154</v>
      </c>
      <c r="BV25" s="2" t="s">
        <v>84</v>
      </c>
      <c r="BW25" s="2"/>
      <c r="BX25" s="2"/>
      <c r="BY25" s="2">
        <v>1200</v>
      </c>
      <c r="BZ25" s="2" t="s">
        <v>27</v>
      </c>
      <c r="CA25" s="2"/>
      <c r="CB25" s="2"/>
      <c r="CC25" s="2" t="s">
        <v>75</v>
      </c>
      <c r="CD25" s="2">
        <v>3630</v>
      </c>
      <c r="CE25" s="2" t="s">
        <v>85</v>
      </c>
      <c r="CF25" s="5">
        <v>42808</v>
      </c>
      <c r="CG25" s="2"/>
      <c r="CH25" s="2"/>
      <c r="CI25" s="2">
        <v>1</v>
      </c>
      <c r="CJ25" s="2">
        <v>1</v>
      </c>
      <c r="CK25" s="2">
        <v>21</v>
      </c>
      <c r="CL25" s="2" t="s">
        <v>86</v>
      </c>
      <c r="CM25" s="2"/>
    </row>
    <row r="26" spans="1:91">
      <c r="A26" s="2" t="s">
        <v>104</v>
      </c>
      <c r="B26" s="2" t="s">
        <v>72</v>
      </c>
      <c r="C26" s="2" t="s">
        <v>73</v>
      </c>
      <c r="D26" s="2"/>
      <c r="E26" s="2" t="str">
        <f>"019910456019"</f>
        <v>019910456019</v>
      </c>
      <c r="F26" s="3">
        <v>42807</v>
      </c>
      <c r="G26" s="2">
        <v>201709</v>
      </c>
      <c r="H26" s="2" t="s">
        <v>78</v>
      </c>
      <c r="I26" s="2" t="s">
        <v>79</v>
      </c>
      <c r="J26" s="2" t="s">
        <v>76</v>
      </c>
      <c r="K26" s="2" t="s">
        <v>77</v>
      </c>
      <c r="L26" s="2" t="s">
        <v>94</v>
      </c>
      <c r="M26" s="2" t="s">
        <v>95</v>
      </c>
      <c r="N26" s="2" t="s">
        <v>76</v>
      </c>
      <c r="O26" s="2" t="s">
        <v>80</v>
      </c>
      <c r="P26" s="2" t="str">
        <f>"NA                            "</f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14.37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4</v>
      </c>
      <c r="BJ26" s="2">
        <v>6.1</v>
      </c>
      <c r="BK26" s="2">
        <v>6.5</v>
      </c>
      <c r="BL26" s="2">
        <v>136.05000000000001</v>
      </c>
      <c r="BM26" s="2">
        <v>19.05</v>
      </c>
      <c r="BN26" s="2">
        <v>155.1</v>
      </c>
      <c r="BO26" s="2">
        <v>155.1</v>
      </c>
      <c r="BP26" s="2"/>
      <c r="BQ26" s="2" t="s">
        <v>126</v>
      </c>
      <c r="BR26" s="2" t="s">
        <v>81</v>
      </c>
      <c r="BS26" s="3">
        <v>42808</v>
      </c>
      <c r="BT26" s="4">
        <v>0.34375</v>
      </c>
      <c r="BU26" s="2" t="s">
        <v>97</v>
      </c>
      <c r="BV26" s="2" t="s">
        <v>84</v>
      </c>
      <c r="BW26" s="2"/>
      <c r="BX26" s="2"/>
      <c r="BY26" s="2">
        <v>30504</v>
      </c>
      <c r="BZ26" s="2" t="s">
        <v>27</v>
      </c>
      <c r="CA26" s="2"/>
      <c r="CB26" s="2"/>
      <c r="CC26" s="2" t="s">
        <v>95</v>
      </c>
      <c r="CD26" s="2">
        <v>2013</v>
      </c>
      <c r="CE26" s="2" t="s">
        <v>85</v>
      </c>
      <c r="CF26" s="5">
        <v>42809</v>
      </c>
      <c r="CG26" s="2"/>
      <c r="CH26" s="2"/>
      <c r="CI26" s="2">
        <v>1</v>
      </c>
      <c r="CJ26" s="2">
        <v>1</v>
      </c>
      <c r="CK26" s="2">
        <v>21</v>
      </c>
      <c r="CL26" s="2" t="s">
        <v>86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"029907660112"</f>
        <v>029907660112</v>
      </c>
      <c r="F27" s="3">
        <v>42807</v>
      </c>
      <c r="G27" s="2">
        <v>201709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94</v>
      </c>
      <c r="M27" s="2" t="s">
        <v>95</v>
      </c>
      <c r="N27" s="2" t="s">
        <v>155</v>
      </c>
      <c r="O27" s="2" t="s">
        <v>80</v>
      </c>
      <c r="P27" s="2" t="str">
        <f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4.42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0.5</v>
      </c>
      <c r="BJ27" s="2">
        <v>0.2</v>
      </c>
      <c r="BK27" s="2">
        <v>0.5</v>
      </c>
      <c r="BL27" s="2">
        <v>41.86</v>
      </c>
      <c r="BM27" s="2">
        <v>5.86</v>
      </c>
      <c r="BN27" s="2">
        <v>47.72</v>
      </c>
      <c r="BO27" s="2">
        <v>47.72</v>
      </c>
      <c r="BP27" s="2"/>
      <c r="BQ27" s="2" t="s">
        <v>96</v>
      </c>
      <c r="BR27" s="2" t="s">
        <v>82</v>
      </c>
      <c r="BS27" s="3">
        <v>42808</v>
      </c>
      <c r="BT27" s="4">
        <v>0.3430555555555555</v>
      </c>
      <c r="BU27" s="2" t="s">
        <v>97</v>
      </c>
      <c r="BV27" s="2" t="s">
        <v>84</v>
      </c>
      <c r="BW27" s="2"/>
      <c r="BX27" s="2"/>
      <c r="BY27" s="2">
        <v>1200</v>
      </c>
      <c r="BZ27" s="2" t="s">
        <v>27</v>
      </c>
      <c r="CA27" s="2"/>
      <c r="CB27" s="2"/>
      <c r="CC27" s="2" t="s">
        <v>95</v>
      </c>
      <c r="CD27" s="2">
        <v>2013</v>
      </c>
      <c r="CE27" s="2" t="s">
        <v>85</v>
      </c>
      <c r="CF27" s="5">
        <v>42809</v>
      </c>
      <c r="CG27" s="2"/>
      <c r="CH27" s="2"/>
      <c r="CI27" s="2">
        <v>1</v>
      </c>
      <c r="CJ27" s="2">
        <v>1</v>
      </c>
      <c r="CK27" s="2">
        <v>21</v>
      </c>
      <c r="CL27" s="2" t="s">
        <v>86</v>
      </c>
      <c r="CM27" s="2"/>
    </row>
    <row r="28" spans="1:91">
      <c r="A28" s="2" t="s">
        <v>104</v>
      </c>
      <c r="B28" s="2" t="s">
        <v>72</v>
      </c>
      <c r="C28" s="2" t="s">
        <v>73</v>
      </c>
      <c r="D28" s="2"/>
      <c r="E28" s="2" t="str">
        <f>"009935897724"</f>
        <v>009935897724</v>
      </c>
      <c r="F28" s="3">
        <v>42804</v>
      </c>
      <c r="G28" s="2">
        <v>201709</v>
      </c>
      <c r="H28" s="2" t="s">
        <v>94</v>
      </c>
      <c r="I28" s="2" t="s">
        <v>95</v>
      </c>
      <c r="J28" s="2" t="s">
        <v>76</v>
      </c>
      <c r="K28" s="2" t="s">
        <v>77</v>
      </c>
      <c r="L28" s="2" t="s">
        <v>78</v>
      </c>
      <c r="M28" s="2" t="s">
        <v>79</v>
      </c>
      <c r="N28" s="2" t="s">
        <v>156</v>
      </c>
      <c r="O28" s="2" t="s">
        <v>157</v>
      </c>
      <c r="P28" s="2" t="str">
        <f>"NA                            "</f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136.80000000000001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10</v>
      </c>
      <c r="BI28" s="2">
        <v>22.2</v>
      </c>
      <c r="BJ28" s="2">
        <v>65.900000000000006</v>
      </c>
      <c r="BK28" s="2">
        <v>66</v>
      </c>
      <c r="BL28" s="2">
        <v>1295.0999999999999</v>
      </c>
      <c r="BM28" s="2">
        <v>181.31</v>
      </c>
      <c r="BN28" s="2">
        <v>1476.41</v>
      </c>
      <c r="BO28" s="2">
        <v>1476.41</v>
      </c>
      <c r="BP28" s="2"/>
      <c r="BQ28" s="2" t="s">
        <v>153</v>
      </c>
      <c r="BR28" s="2" t="s">
        <v>96</v>
      </c>
      <c r="BS28" s="3">
        <v>42808</v>
      </c>
      <c r="BT28" s="4">
        <v>0.42708333333333331</v>
      </c>
      <c r="BU28" s="2" t="s">
        <v>158</v>
      </c>
      <c r="BV28" s="2" t="s">
        <v>86</v>
      </c>
      <c r="BW28" s="2" t="s">
        <v>159</v>
      </c>
      <c r="BX28" s="2" t="s">
        <v>130</v>
      </c>
      <c r="BY28" s="2">
        <v>328900.95</v>
      </c>
      <c r="BZ28" s="2"/>
      <c r="CA28" s="2"/>
      <c r="CB28" s="2"/>
      <c r="CC28" s="2" t="s">
        <v>79</v>
      </c>
      <c r="CD28" s="2">
        <v>7446</v>
      </c>
      <c r="CE28" s="2" t="s">
        <v>85</v>
      </c>
      <c r="CF28" s="5">
        <v>42809</v>
      </c>
      <c r="CG28" s="2"/>
      <c r="CH28" s="2"/>
      <c r="CI28" s="2">
        <v>1</v>
      </c>
      <c r="CJ28" s="2">
        <v>2</v>
      </c>
      <c r="CK28" s="2">
        <v>31</v>
      </c>
      <c r="CL28" s="2" t="s">
        <v>86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"029907650848"</f>
        <v>029907650848</v>
      </c>
      <c r="F29" s="3">
        <v>42807</v>
      </c>
      <c r="G29" s="2">
        <v>201709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87</v>
      </c>
      <c r="M29" s="2" t="s">
        <v>88</v>
      </c>
      <c r="N29" s="2" t="s">
        <v>111</v>
      </c>
      <c r="O29" s="2" t="s">
        <v>117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7.68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0.5</v>
      </c>
      <c r="BJ29" s="2">
        <v>10.1</v>
      </c>
      <c r="BK29" s="2">
        <v>11</v>
      </c>
      <c r="BL29" s="2">
        <v>77.680000000000007</v>
      </c>
      <c r="BM29" s="2">
        <v>10.88</v>
      </c>
      <c r="BN29" s="2">
        <v>88.56</v>
      </c>
      <c r="BO29" s="2">
        <v>88.56</v>
      </c>
      <c r="BP29" s="2"/>
      <c r="BQ29" s="2" t="s">
        <v>160</v>
      </c>
      <c r="BR29" s="2" t="s">
        <v>82</v>
      </c>
      <c r="BS29" s="3">
        <v>42809</v>
      </c>
      <c r="BT29" s="4">
        <v>0.68402777777777779</v>
      </c>
      <c r="BU29" s="2" t="s">
        <v>161</v>
      </c>
      <c r="BV29" s="2" t="s">
        <v>84</v>
      </c>
      <c r="BW29" s="2"/>
      <c r="BX29" s="2"/>
      <c r="BY29" s="2">
        <v>50616</v>
      </c>
      <c r="BZ29" s="2"/>
      <c r="CA29" s="2" t="s">
        <v>162</v>
      </c>
      <c r="CB29" s="2"/>
      <c r="CC29" s="2" t="s">
        <v>88</v>
      </c>
      <c r="CD29" s="2">
        <v>6000</v>
      </c>
      <c r="CE29" s="2" t="s">
        <v>85</v>
      </c>
      <c r="CF29" s="5">
        <v>42810</v>
      </c>
      <c r="CG29" s="2"/>
      <c r="CH29" s="2"/>
      <c r="CI29" s="2">
        <v>2</v>
      </c>
      <c r="CJ29" s="2">
        <v>2</v>
      </c>
      <c r="CK29" s="2" t="s">
        <v>163</v>
      </c>
      <c r="CL29" s="2" t="s">
        <v>86</v>
      </c>
      <c r="CM29" s="2"/>
    </row>
    <row r="30" spans="1:91">
      <c r="A30" s="2" t="s">
        <v>104</v>
      </c>
      <c r="B30" s="2" t="s">
        <v>72</v>
      </c>
      <c r="C30" s="2" t="s">
        <v>73</v>
      </c>
      <c r="D30" s="2"/>
      <c r="E30" s="2" t="str">
        <f>"009935897692"</f>
        <v>009935897692</v>
      </c>
      <c r="F30" s="3">
        <v>42808</v>
      </c>
      <c r="G30" s="2">
        <v>201709</v>
      </c>
      <c r="H30" s="2" t="s">
        <v>94</v>
      </c>
      <c r="I30" s="2" t="s">
        <v>95</v>
      </c>
      <c r="J30" s="2" t="s">
        <v>76</v>
      </c>
      <c r="K30" s="2" t="s">
        <v>77</v>
      </c>
      <c r="L30" s="2" t="s">
        <v>78</v>
      </c>
      <c r="M30" s="2" t="s">
        <v>79</v>
      </c>
      <c r="N30" s="2" t="s">
        <v>164</v>
      </c>
      <c r="O30" s="2" t="s">
        <v>80</v>
      </c>
      <c r="P30" s="2" t="str">
        <f>"NA                            "</f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4.42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0.2</v>
      </c>
      <c r="BK30" s="2">
        <v>1</v>
      </c>
      <c r="BL30" s="2">
        <v>41.86</v>
      </c>
      <c r="BM30" s="2">
        <v>5.86</v>
      </c>
      <c r="BN30" s="2">
        <v>47.72</v>
      </c>
      <c r="BO30" s="2">
        <v>47.72</v>
      </c>
      <c r="BP30" s="2"/>
      <c r="BQ30" s="2" t="s">
        <v>165</v>
      </c>
      <c r="BR30" s="2" t="s">
        <v>96</v>
      </c>
      <c r="BS30" s="3">
        <v>42809</v>
      </c>
      <c r="BT30" s="4">
        <v>0.41666666666666669</v>
      </c>
      <c r="BU30" s="2" t="s">
        <v>166</v>
      </c>
      <c r="BV30" s="2" t="s">
        <v>84</v>
      </c>
      <c r="BW30" s="2"/>
      <c r="BX30" s="2"/>
      <c r="BY30" s="2">
        <v>1200</v>
      </c>
      <c r="BZ30" s="2" t="s">
        <v>27</v>
      </c>
      <c r="CA30" s="2"/>
      <c r="CB30" s="2"/>
      <c r="CC30" s="2" t="s">
        <v>79</v>
      </c>
      <c r="CD30" s="2">
        <v>7441</v>
      </c>
      <c r="CE30" s="2" t="s">
        <v>85</v>
      </c>
      <c r="CF30" s="5">
        <v>42810</v>
      </c>
      <c r="CG30" s="2"/>
      <c r="CH30" s="2"/>
      <c r="CI30" s="2">
        <v>1</v>
      </c>
      <c r="CJ30" s="2">
        <v>1</v>
      </c>
      <c r="CK30" s="2">
        <v>21</v>
      </c>
      <c r="CL30" s="2" t="s">
        <v>86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"029907660111"</f>
        <v>029907660111</v>
      </c>
      <c r="F31" s="3">
        <v>42808</v>
      </c>
      <c r="G31" s="2">
        <v>201709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94</v>
      </c>
      <c r="M31" s="2" t="s">
        <v>95</v>
      </c>
      <c r="N31" s="2" t="s">
        <v>76</v>
      </c>
      <c r="O31" s="2" t="s">
        <v>117</v>
      </c>
      <c r="P31" s="2" t="str">
        <f>"                              "</f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8.2899999999999991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0.5</v>
      </c>
      <c r="BJ31" s="2">
        <v>3</v>
      </c>
      <c r="BK31" s="2">
        <v>3</v>
      </c>
      <c r="BL31" s="2">
        <v>83.49</v>
      </c>
      <c r="BM31" s="2">
        <v>11.69</v>
      </c>
      <c r="BN31" s="2">
        <v>95.18</v>
      </c>
      <c r="BO31" s="2">
        <v>95.18</v>
      </c>
      <c r="BP31" s="2"/>
      <c r="BQ31" s="2" t="s">
        <v>97</v>
      </c>
      <c r="BR31" s="2" t="s">
        <v>82</v>
      </c>
      <c r="BS31" s="3">
        <v>42810</v>
      </c>
      <c r="BT31" s="4">
        <v>0.46875</v>
      </c>
      <c r="BU31" s="2" t="s">
        <v>97</v>
      </c>
      <c r="BV31" s="2" t="s">
        <v>86</v>
      </c>
      <c r="BW31" s="2" t="s">
        <v>123</v>
      </c>
      <c r="BX31" s="2" t="s">
        <v>167</v>
      </c>
      <c r="BY31" s="2">
        <v>15180</v>
      </c>
      <c r="BZ31" s="2"/>
      <c r="CA31" s="2"/>
      <c r="CB31" s="2"/>
      <c r="CC31" s="2" t="s">
        <v>95</v>
      </c>
      <c r="CD31" s="2">
        <v>2013</v>
      </c>
      <c r="CE31" s="2" t="s">
        <v>85</v>
      </c>
      <c r="CF31" s="5">
        <v>42811</v>
      </c>
      <c r="CG31" s="2"/>
      <c r="CH31" s="2"/>
      <c r="CI31" s="2">
        <v>1</v>
      </c>
      <c r="CJ31" s="2">
        <v>2</v>
      </c>
      <c r="CK31" s="2" t="s">
        <v>119</v>
      </c>
      <c r="CL31" s="2" t="s">
        <v>86</v>
      </c>
      <c r="CM31" s="2"/>
    </row>
    <row r="32" spans="1:91">
      <c r="A32" s="2" t="s">
        <v>104</v>
      </c>
      <c r="B32" s="2" t="s">
        <v>72</v>
      </c>
      <c r="C32" s="2" t="s">
        <v>73</v>
      </c>
      <c r="D32" s="2"/>
      <c r="E32" s="2" t="str">
        <f>"019910456021"</f>
        <v>019910456021</v>
      </c>
      <c r="F32" s="3">
        <v>42809</v>
      </c>
      <c r="G32" s="2">
        <v>201709</v>
      </c>
      <c r="H32" s="2" t="s">
        <v>78</v>
      </c>
      <c r="I32" s="2" t="s">
        <v>79</v>
      </c>
      <c r="J32" s="2" t="s">
        <v>76</v>
      </c>
      <c r="K32" s="2" t="s">
        <v>77</v>
      </c>
      <c r="L32" s="2" t="s">
        <v>94</v>
      </c>
      <c r="M32" s="2" t="s">
        <v>95</v>
      </c>
      <c r="N32" s="2" t="s">
        <v>76</v>
      </c>
      <c r="O32" s="2" t="s">
        <v>80</v>
      </c>
      <c r="P32" s="2" t="str">
        <f>"NA                            "</f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4.42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0.2</v>
      </c>
      <c r="BK32" s="2">
        <v>1</v>
      </c>
      <c r="BL32" s="2">
        <v>41.86</v>
      </c>
      <c r="BM32" s="2">
        <v>5.86</v>
      </c>
      <c r="BN32" s="2">
        <v>47.72</v>
      </c>
      <c r="BO32" s="2">
        <v>47.72</v>
      </c>
      <c r="BP32" s="2"/>
      <c r="BQ32" s="2" t="s">
        <v>126</v>
      </c>
      <c r="BR32" s="2" t="s">
        <v>81</v>
      </c>
      <c r="BS32" s="3">
        <v>42810</v>
      </c>
      <c r="BT32" s="4">
        <v>0.3430555555555555</v>
      </c>
      <c r="BU32" s="2" t="s">
        <v>97</v>
      </c>
      <c r="BV32" s="2" t="s">
        <v>84</v>
      </c>
      <c r="BW32" s="2"/>
      <c r="BX32" s="2"/>
      <c r="BY32" s="2">
        <v>1200</v>
      </c>
      <c r="BZ32" s="2" t="s">
        <v>27</v>
      </c>
      <c r="CA32" s="2"/>
      <c r="CB32" s="2"/>
      <c r="CC32" s="2" t="s">
        <v>95</v>
      </c>
      <c r="CD32" s="2">
        <v>2013</v>
      </c>
      <c r="CE32" s="2" t="s">
        <v>168</v>
      </c>
      <c r="CF32" s="5">
        <v>42811</v>
      </c>
      <c r="CG32" s="2"/>
      <c r="CH32" s="2"/>
      <c r="CI32" s="2">
        <v>1</v>
      </c>
      <c r="CJ32" s="2">
        <v>1</v>
      </c>
      <c r="CK32" s="2">
        <v>21</v>
      </c>
      <c r="CL32" s="2" t="s">
        <v>86</v>
      </c>
      <c r="CM32" s="2"/>
    </row>
    <row r="33" spans="1:91">
      <c r="A33" s="2" t="s">
        <v>104</v>
      </c>
      <c r="B33" s="2" t="s">
        <v>72</v>
      </c>
      <c r="C33" s="2" t="s">
        <v>73</v>
      </c>
      <c r="D33" s="2"/>
      <c r="E33" s="2" t="str">
        <f>"009935553936"</f>
        <v>009935553936</v>
      </c>
      <c r="F33" s="3">
        <v>42809</v>
      </c>
      <c r="G33" s="2">
        <v>201709</v>
      </c>
      <c r="H33" s="2" t="s">
        <v>94</v>
      </c>
      <c r="I33" s="2" t="s">
        <v>95</v>
      </c>
      <c r="J33" s="2" t="s">
        <v>76</v>
      </c>
      <c r="K33" s="2" t="s">
        <v>77</v>
      </c>
      <c r="L33" s="2" t="s">
        <v>78</v>
      </c>
      <c r="M33" s="2" t="s">
        <v>79</v>
      </c>
      <c r="N33" s="2" t="s">
        <v>76</v>
      </c>
      <c r="O33" s="2" t="s">
        <v>80</v>
      </c>
      <c r="P33" s="2" t="str">
        <f>"NA                            "</f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4.42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0.5</v>
      </c>
      <c r="BJ33" s="2">
        <v>0.2</v>
      </c>
      <c r="BK33" s="2">
        <v>0.5</v>
      </c>
      <c r="BL33" s="2">
        <v>41.86</v>
      </c>
      <c r="BM33" s="2">
        <v>5.86</v>
      </c>
      <c r="BN33" s="2">
        <v>47.72</v>
      </c>
      <c r="BO33" s="2">
        <v>47.72</v>
      </c>
      <c r="BP33" s="2"/>
      <c r="BQ33" s="2" t="s">
        <v>83</v>
      </c>
      <c r="BR33" s="2" t="s">
        <v>96</v>
      </c>
      <c r="BS33" s="3">
        <v>42810</v>
      </c>
      <c r="BT33" s="4">
        <v>0.38819444444444445</v>
      </c>
      <c r="BU33" s="2" t="s">
        <v>169</v>
      </c>
      <c r="BV33" s="2" t="s">
        <v>84</v>
      </c>
      <c r="BW33" s="2"/>
      <c r="BX33" s="2"/>
      <c r="BY33" s="2">
        <v>1200</v>
      </c>
      <c r="BZ33" s="2" t="s">
        <v>27</v>
      </c>
      <c r="CA33" s="2"/>
      <c r="CB33" s="2"/>
      <c r="CC33" s="2" t="s">
        <v>79</v>
      </c>
      <c r="CD33" s="2">
        <v>7441</v>
      </c>
      <c r="CE33" s="2" t="s">
        <v>85</v>
      </c>
      <c r="CF33" s="5">
        <v>42811</v>
      </c>
      <c r="CG33" s="2"/>
      <c r="CH33" s="2"/>
      <c r="CI33" s="2">
        <v>1</v>
      </c>
      <c r="CJ33" s="2">
        <v>1</v>
      </c>
      <c r="CK33" s="2">
        <v>21</v>
      </c>
      <c r="CL33" s="2" t="s">
        <v>86</v>
      </c>
      <c r="CM33" s="2"/>
    </row>
    <row r="34" spans="1:91">
      <c r="A34" s="2" t="s">
        <v>104</v>
      </c>
      <c r="B34" s="2" t="s">
        <v>72</v>
      </c>
      <c r="C34" s="2" t="s">
        <v>73</v>
      </c>
      <c r="D34" s="2"/>
      <c r="E34" s="2" t="str">
        <f>"009935897723"</f>
        <v>009935897723</v>
      </c>
      <c r="F34" s="3">
        <v>42809</v>
      </c>
      <c r="G34" s="2">
        <v>201709</v>
      </c>
      <c r="H34" s="2" t="s">
        <v>94</v>
      </c>
      <c r="I34" s="2" t="s">
        <v>95</v>
      </c>
      <c r="J34" s="2" t="s">
        <v>76</v>
      </c>
      <c r="K34" s="2" t="s">
        <v>77</v>
      </c>
      <c r="L34" s="2" t="s">
        <v>170</v>
      </c>
      <c r="M34" s="2" t="s">
        <v>171</v>
      </c>
      <c r="N34" s="2" t="s">
        <v>172</v>
      </c>
      <c r="O34" s="2" t="s">
        <v>80</v>
      </c>
      <c r="P34" s="2" t="str">
        <f>"NA                            "</f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4.42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0.5</v>
      </c>
      <c r="BL34" s="2">
        <v>41.86</v>
      </c>
      <c r="BM34" s="2">
        <v>5.86</v>
      </c>
      <c r="BN34" s="2">
        <v>47.72</v>
      </c>
      <c r="BO34" s="2">
        <v>47.72</v>
      </c>
      <c r="BP34" s="2"/>
      <c r="BQ34" s="2" t="s">
        <v>173</v>
      </c>
      <c r="BR34" s="2" t="s">
        <v>96</v>
      </c>
      <c r="BS34" s="3">
        <v>42810</v>
      </c>
      <c r="BT34" s="4">
        <v>0.42708333333333331</v>
      </c>
      <c r="BU34" s="2" t="s">
        <v>174</v>
      </c>
      <c r="BV34" s="2" t="s">
        <v>84</v>
      </c>
      <c r="BW34" s="2"/>
      <c r="BX34" s="2"/>
      <c r="BY34" s="2">
        <v>1200</v>
      </c>
      <c r="BZ34" s="2" t="s">
        <v>27</v>
      </c>
      <c r="CA34" s="2" t="s">
        <v>175</v>
      </c>
      <c r="CB34" s="2"/>
      <c r="CC34" s="2" t="s">
        <v>171</v>
      </c>
      <c r="CD34" s="2">
        <v>9301</v>
      </c>
      <c r="CE34" s="2" t="s">
        <v>85</v>
      </c>
      <c r="CF34" s="5">
        <v>42811</v>
      </c>
      <c r="CG34" s="2"/>
      <c r="CH34" s="2"/>
      <c r="CI34" s="2">
        <v>1</v>
      </c>
      <c r="CJ34" s="2">
        <v>1</v>
      </c>
      <c r="CK34" s="2">
        <v>21</v>
      </c>
      <c r="CL34" s="2" t="s">
        <v>86</v>
      </c>
      <c r="CM34" s="2"/>
    </row>
    <row r="35" spans="1:91">
      <c r="A35" s="2" t="s">
        <v>104</v>
      </c>
      <c r="B35" s="2" t="s">
        <v>72</v>
      </c>
      <c r="C35" s="2" t="s">
        <v>73</v>
      </c>
      <c r="D35" s="2"/>
      <c r="E35" s="2" t="str">
        <f>"009935897722"</f>
        <v>009935897722</v>
      </c>
      <c r="F35" s="3">
        <v>42809</v>
      </c>
      <c r="G35" s="2">
        <v>201709</v>
      </c>
      <c r="H35" s="2" t="s">
        <v>94</v>
      </c>
      <c r="I35" s="2" t="s">
        <v>95</v>
      </c>
      <c r="J35" s="2" t="s">
        <v>76</v>
      </c>
      <c r="K35" s="2" t="s">
        <v>77</v>
      </c>
      <c r="L35" s="2" t="s">
        <v>176</v>
      </c>
      <c r="M35" s="2" t="s">
        <v>177</v>
      </c>
      <c r="N35" s="2" t="s">
        <v>178</v>
      </c>
      <c r="O35" s="2" t="s">
        <v>80</v>
      </c>
      <c r="P35" s="2" t="str">
        <f>"NA                            "</f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10.5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</v>
      </c>
      <c r="BJ35" s="2">
        <v>2.2999999999999998</v>
      </c>
      <c r="BK35" s="2">
        <v>2.5</v>
      </c>
      <c r="BL35" s="2">
        <v>99.42</v>
      </c>
      <c r="BM35" s="2">
        <v>13.92</v>
      </c>
      <c r="BN35" s="2">
        <v>113.34</v>
      </c>
      <c r="BO35" s="2">
        <v>113.34</v>
      </c>
      <c r="BP35" s="2"/>
      <c r="BQ35" s="2" t="s">
        <v>176</v>
      </c>
      <c r="BR35" s="2" t="s">
        <v>96</v>
      </c>
      <c r="BS35" s="3">
        <v>42811</v>
      </c>
      <c r="BT35" s="4">
        <v>0.59930555555555554</v>
      </c>
      <c r="BU35" s="2" t="s">
        <v>179</v>
      </c>
      <c r="BV35" s="2" t="s">
        <v>86</v>
      </c>
      <c r="BW35" s="2" t="s">
        <v>180</v>
      </c>
      <c r="BX35" s="2" t="s">
        <v>181</v>
      </c>
      <c r="BY35" s="2">
        <v>11700</v>
      </c>
      <c r="BZ35" s="2" t="s">
        <v>27</v>
      </c>
      <c r="CA35" s="2"/>
      <c r="CB35" s="2"/>
      <c r="CC35" s="2" t="s">
        <v>177</v>
      </c>
      <c r="CD35" s="2">
        <v>920</v>
      </c>
      <c r="CE35" s="2" t="s">
        <v>85</v>
      </c>
      <c r="CF35" s="5">
        <v>42816</v>
      </c>
      <c r="CG35" s="2"/>
      <c r="CH35" s="2"/>
      <c r="CI35" s="2">
        <v>1</v>
      </c>
      <c r="CJ35" s="2">
        <v>2</v>
      </c>
      <c r="CK35" s="2">
        <v>23</v>
      </c>
      <c r="CL35" s="2" t="s">
        <v>86</v>
      </c>
      <c r="CM35" s="2"/>
    </row>
    <row r="36" spans="1:91">
      <c r="A36" s="2" t="s">
        <v>104</v>
      </c>
      <c r="B36" s="2" t="s">
        <v>72</v>
      </c>
      <c r="C36" s="2" t="s">
        <v>73</v>
      </c>
      <c r="D36" s="2"/>
      <c r="E36" s="2" t="str">
        <f>"019910456020"</f>
        <v>019910456020</v>
      </c>
      <c r="F36" s="3">
        <v>42809</v>
      </c>
      <c r="G36" s="2">
        <v>201709</v>
      </c>
      <c r="H36" s="2" t="s">
        <v>78</v>
      </c>
      <c r="I36" s="2" t="s">
        <v>79</v>
      </c>
      <c r="J36" s="2" t="s">
        <v>76</v>
      </c>
      <c r="K36" s="2" t="s">
        <v>77</v>
      </c>
      <c r="L36" s="2" t="s">
        <v>94</v>
      </c>
      <c r="M36" s="2" t="s">
        <v>95</v>
      </c>
      <c r="N36" s="2" t="s">
        <v>76</v>
      </c>
      <c r="O36" s="2" t="s">
        <v>117</v>
      </c>
      <c r="P36" s="2" t="str">
        <f>"NA                            "</f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9.0500000000000007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4.3</v>
      </c>
      <c r="BJ36" s="2">
        <v>3.5</v>
      </c>
      <c r="BK36" s="2">
        <v>5</v>
      </c>
      <c r="BL36" s="2">
        <v>90.69</v>
      </c>
      <c r="BM36" s="2">
        <v>12.7</v>
      </c>
      <c r="BN36" s="2">
        <v>103.39</v>
      </c>
      <c r="BO36" s="2">
        <v>103.39</v>
      </c>
      <c r="BP36" s="2"/>
      <c r="BQ36" s="2" t="s">
        <v>182</v>
      </c>
      <c r="BR36" s="2" t="s">
        <v>81</v>
      </c>
      <c r="BS36" s="3">
        <v>42811</v>
      </c>
      <c r="BT36" s="4">
        <v>0.49583333333333335</v>
      </c>
      <c r="BU36" s="2" t="s">
        <v>97</v>
      </c>
      <c r="BV36" s="2" t="s">
        <v>84</v>
      </c>
      <c r="BW36" s="2"/>
      <c r="BX36" s="2"/>
      <c r="BY36" s="2">
        <v>17314.5</v>
      </c>
      <c r="BZ36" s="2"/>
      <c r="CA36" s="2"/>
      <c r="CB36" s="2"/>
      <c r="CC36" s="2" t="s">
        <v>95</v>
      </c>
      <c r="CD36" s="2">
        <v>2013</v>
      </c>
      <c r="CE36" s="2" t="s">
        <v>183</v>
      </c>
      <c r="CF36" s="5">
        <v>42814</v>
      </c>
      <c r="CG36" s="2"/>
      <c r="CH36" s="2"/>
      <c r="CI36" s="2">
        <v>2</v>
      </c>
      <c r="CJ36" s="2">
        <v>2</v>
      </c>
      <c r="CK36" s="2" t="s">
        <v>136</v>
      </c>
      <c r="CL36" s="2" t="s">
        <v>86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"029907409446"</f>
        <v>029907409446</v>
      </c>
      <c r="F37" s="3">
        <v>42809</v>
      </c>
      <c r="G37" s="2">
        <v>201709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94</v>
      </c>
      <c r="M37" s="2" t="s">
        <v>95</v>
      </c>
      <c r="N37" s="2" t="s">
        <v>76</v>
      </c>
      <c r="O37" s="2" t="s">
        <v>117</v>
      </c>
      <c r="P37" s="2" t="str">
        <f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8.2899999999999991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5</v>
      </c>
      <c r="BJ37" s="2">
        <v>14.4</v>
      </c>
      <c r="BK37" s="2">
        <v>15</v>
      </c>
      <c r="BL37" s="2">
        <v>83.49</v>
      </c>
      <c r="BM37" s="2">
        <v>11.69</v>
      </c>
      <c r="BN37" s="2">
        <v>95.18</v>
      </c>
      <c r="BO37" s="2">
        <v>95.18</v>
      </c>
      <c r="BP37" s="2"/>
      <c r="BQ37" s="2" t="s">
        <v>184</v>
      </c>
      <c r="BR37" s="2" t="s">
        <v>82</v>
      </c>
      <c r="BS37" s="3">
        <v>42811</v>
      </c>
      <c r="BT37" s="4">
        <v>0.49513888888888885</v>
      </c>
      <c r="BU37" s="2" t="s">
        <v>97</v>
      </c>
      <c r="BV37" s="2" t="s">
        <v>86</v>
      </c>
      <c r="BW37" s="2" t="s">
        <v>123</v>
      </c>
      <c r="BX37" s="2" t="s">
        <v>167</v>
      </c>
      <c r="BY37" s="2">
        <v>72000</v>
      </c>
      <c r="BZ37" s="2"/>
      <c r="CA37" s="2"/>
      <c r="CB37" s="2"/>
      <c r="CC37" s="2" t="s">
        <v>95</v>
      </c>
      <c r="CD37" s="2">
        <v>2001</v>
      </c>
      <c r="CE37" s="2" t="s">
        <v>85</v>
      </c>
      <c r="CF37" s="5">
        <v>42814</v>
      </c>
      <c r="CG37" s="2"/>
      <c r="CH37" s="2"/>
      <c r="CI37" s="2">
        <v>1</v>
      </c>
      <c r="CJ37" s="2">
        <v>2</v>
      </c>
      <c r="CK37" s="2" t="s">
        <v>119</v>
      </c>
      <c r="CL37" s="2" t="s">
        <v>86</v>
      </c>
      <c r="CM37" s="2"/>
    </row>
    <row r="38" spans="1:91">
      <c r="A38" s="2" t="s">
        <v>104</v>
      </c>
      <c r="B38" s="2" t="s">
        <v>72</v>
      </c>
      <c r="C38" s="2" t="s">
        <v>73</v>
      </c>
      <c r="D38" s="2"/>
      <c r="E38" s="2" t="str">
        <f>"009935897696"</f>
        <v>009935897696</v>
      </c>
      <c r="F38" s="3">
        <v>42809</v>
      </c>
      <c r="G38" s="2">
        <v>201709</v>
      </c>
      <c r="H38" s="2" t="s">
        <v>94</v>
      </c>
      <c r="I38" s="2" t="s">
        <v>95</v>
      </c>
      <c r="J38" s="2" t="s">
        <v>76</v>
      </c>
      <c r="K38" s="2" t="s">
        <v>77</v>
      </c>
      <c r="L38" s="2" t="s">
        <v>78</v>
      </c>
      <c r="M38" s="2" t="s">
        <v>79</v>
      </c>
      <c r="N38" s="2" t="s">
        <v>185</v>
      </c>
      <c r="O38" s="2" t="s">
        <v>80</v>
      </c>
      <c r="P38" s="2" t="str">
        <f>"NA                            "</f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5.53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1.1000000000000001</v>
      </c>
      <c r="BJ38" s="2">
        <v>2.1</v>
      </c>
      <c r="BK38" s="2">
        <v>2.5</v>
      </c>
      <c r="BL38" s="2">
        <v>52.33</v>
      </c>
      <c r="BM38" s="2">
        <v>7.33</v>
      </c>
      <c r="BN38" s="2">
        <v>59.66</v>
      </c>
      <c r="BO38" s="2">
        <v>59.66</v>
      </c>
      <c r="BP38" s="2"/>
      <c r="BQ38" s="2" t="s">
        <v>186</v>
      </c>
      <c r="BR38" s="2" t="s">
        <v>96</v>
      </c>
      <c r="BS38" s="3">
        <v>42810</v>
      </c>
      <c r="BT38" s="4">
        <v>0.53680555555555554</v>
      </c>
      <c r="BU38" s="2" t="s">
        <v>187</v>
      </c>
      <c r="BV38" s="2" t="s">
        <v>86</v>
      </c>
      <c r="BW38" s="2" t="s">
        <v>92</v>
      </c>
      <c r="BX38" s="2" t="s">
        <v>130</v>
      </c>
      <c r="BY38" s="2">
        <v>10374</v>
      </c>
      <c r="BZ38" s="2"/>
      <c r="CA38" s="2"/>
      <c r="CB38" s="2"/>
      <c r="CC38" s="2" t="s">
        <v>79</v>
      </c>
      <c r="CD38" s="2">
        <v>7700</v>
      </c>
      <c r="CE38" s="2" t="s">
        <v>85</v>
      </c>
      <c r="CF38" s="5">
        <v>42811</v>
      </c>
      <c r="CG38" s="2"/>
      <c r="CH38" s="2"/>
      <c r="CI38" s="2">
        <v>1</v>
      </c>
      <c r="CJ38" s="2">
        <v>1</v>
      </c>
      <c r="CK38" s="2">
        <v>21</v>
      </c>
      <c r="CL38" s="2" t="s">
        <v>86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"029907054219"</f>
        <v>029907054219</v>
      </c>
      <c r="F39" s="3">
        <v>42809</v>
      </c>
      <c r="G39" s="2">
        <v>201709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78</v>
      </c>
      <c r="M39" s="2" t="s">
        <v>79</v>
      </c>
      <c r="N39" s="2" t="s">
        <v>76</v>
      </c>
      <c r="O39" s="2" t="s">
        <v>80</v>
      </c>
      <c r="P39" s="2" t="str">
        <f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45.32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2</v>
      </c>
      <c r="BI39" s="2">
        <v>16</v>
      </c>
      <c r="BJ39" s="2">
        <v>20.2</v>
      </c>
      <c r="BK39" s="2">
        <v>20.5</v>
      </c>
      <c r="BL39" s="2">
        <v>429.08</v>
      </c>
      <c r="BM39" s="2">
        <v>60.07</v>
      </c>
      <c r="BN39" s="2">
        <v>489.15</v>
      </c>
      <c r="BO39" s="2">
        <v>489.15</v>
      </c>
      <c r="BP39" s="2"/>
      <c r="BQ39" s="2" t="s">
        <v>188</v>
      </c>
      <c r="BR39" s="2" t="s">
        <v>82</v>
      </c>
      <c r="BS39" s="3">
        <v>42810</v>
      </c>
      <c r="BT39" s="4">
        <v>0.38750000000000001</v>
      </c>
      <c r="BU39" s="2" t="s">
        <v>189</v>
      </c>
      <c r="BV39" s="2" t="s">
        <v>84</v>
      </c>
      <c r="BW39" s="2"/>
      <c r="BX39" s="2"/>
      <c r="BY39" s="2">
        <v>100800</v>
      </c>
      <c r="BZ39" s="2"/>
      <c r="CA39" s="2"/>
      <c r="CB39" s="2"/>
      <c r="CC39" s="2" t="s">
        <v>79</v>
      </c>
      <c r="CD39" s="2">
        <v>8000</v>
      </c>
      <c r="CE39" s="2" t="s">
        <v>85</v>
      </c>
      <c r="CF39" s="5">
        <v>42811</v>
      </c>
      <c r="CG39" s="2"/>
      <c r="CH39" s="2"/>
      <c r="CI39" s="2">
        <v>1</v>
      </c>
      <c r="CJ39" s="2">
        <v>1</v>
      </c>
      <c r="CK39" s="2">
        <v>21</v>
      </c>
      <c r="CL39" s="2" t="s">
        <v>86</v>
      </c>
      <c r="CM39" s="2"/>
    </row>
    <row r="40" spans="1:91">
      <c r="A40" s="2" t="s">
        <v>104</v>
      </c>
      <c r="B40" s="2" t="s">
        <v>72</v>
      </c>
      <c r="C40" s="2" t="s">
        <v>73</v>
      </c>
      <c r="D40" s="2"/>
      <c r="E40" s="2" t="str">
        <f>"009935856143"</f>
        <v>009935856143</v>
      </c>
      <c r="F40" s="3">
        <v>42810</v>
      </c>
      <c r="G40" s="2">
        <v>201709</v>
      </c>
      <c r="H40" s="2" t="s">
        <v>94</v>
      </c>
      <c r="I40" s="2" t="s">
        <v>95</v>
      </c>
      <c r="J40" s="2" t="s">
        <v>76</v>
      </c>
      <c r="K40" s="2" t="s">
        <v>77</v>
      </c>
      <c r="L40" s="2" t="s">
        <v>78</v>
      </c>
      <c r="M40" s="2" t="s">
        <v>79</v>
      </c>
      <c r="N40" s="2" t="s">
        <v>190</v>
      </c>
      <c r="O40" s="2" t="s">
        <v>80</v>
      </c>
      <c r="P40" s="2" t="str">
        <f>"NA                            "</f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4.42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0.5</v>
      </c>
      <c r="BJ40" s="2">
        <v>0.2</v>
      </c>
      <c r="BK40" s="2">
        <v>0.5</v>
      </c>
      <c r="BL40" s="2">
        <v>41.86</v>
      </c>
      <c r="BM40" s="2">
        <v>5.86</v>
      </c>
      <c r="BN40" s="2">
        <v>47.72</v>
      </c>
      <c r="BO40" s="2">
        <v>47.72</v>
      </c>
      <c r="BP40" s="2"/>
      <c r="BQ40" s="2" t="s">
        <v>83</v>
      </c>
      <c r="BR40" s="2" t="s">
        <v>96</v>
      </c>
      <c r="BS40" s="3">
        <v>42811</v>
      </c>
      <c r="BT40" s="4">
        <v>0.38680555555555557</v>
      </c>
      <c r="BU40" s="2" t="s">
        <v>191</v>
      </c>
      <c r="BV40" s="2" t="s">
        <v>84</v>
      </c>
      <c r="BW40" s="2"/>
      <c r="BX40" s="2"/>
      <c r="BY40" s="2">
        <v>1200</v>
      </c>
      <c r="BZ40" s="2" t="s">
        <v>27</v>
      </c>
      <c r="CA40" s="2"/>
      <c r="CB40" s="2"/>
      <c r="CC40" s="2" t="s">
        <v>79</v>
      </c>
      <c r="CD40" s="2">
        <v>8000</v>
      </c>
      <c r="CE40" s="2" t="s">
        <v>85</v>
      </c>
      <c r="CF40" s="5">
        <v>42814</v>
      </c>
      <c r="CG40" s="2"/>
      <c r="CH40" s="2"/>
      <c r="CI40" s="2">
        <v>1</v>
      </c>
      <c r="CJ40" s="2">
        <v>1</v>
      </c>
      <c r="CK40" s="2">
        <v>21</v>
      </c>
      <c r="CL40" s="2" t="s">
        <v>86</v>
      </c>
      <c r="CM40" s="2"/>
    </row>
    <row r="41" spans="1:91">
      <c r="A41" s="2" t="s">
        <v>104</v>
      </c>
      <c r="B41" s="2" t="s">
        <v>72</v>
      </c>
      <c r="C41" s="2" t="s">
        <v>73</v>
      </c>
      <c r="D41" s="2"/>
      <c r="E41" s="2" t="str">
        <f>"080001586664"</f>
        <v>080001586664</v>
      </c>
      <c r="F41" s="3">
        <v>42811</v>
      </c>
      <c r="G41" s="2">
        <v>201709</v>
      </c>
      <c r="H41" s="2" t="s">
        <v>192</v>
      </c>
      <c r="I41" s="2" t="s">
        <v>193</v>
      </c>
      <c r="J41" s="2" t="s">
        <v>194</v>
      </c>
      <c r="K41" s="2" t="s">
        <v>77</v>
      </c>
      <c r="L41" s="2" t="s">
        <v>94</v>
      </c>
      <c r="M41" s="2" t="s">
        <v>95</v>
      </c>
      <c r="N41" s="2" t="s">
        <v>76</v>
      </c>
      <c r="O41" s="2" t="s">
        <v>80</v>
      </c>
      <c r="P41" s="2" t="str">
        <f>"CLAIM                         "</f>
        <v xml:space="preserve">CLAIM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3.45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0.8</v>
      </c>
      <c r="BJ41" s="2">
        <v>0.7</v>
      </c>
      <c r="BK41" s="2">
        <v>1</v>
      </c>
      <c r="BL41" s="2">
        <v>32.700000000000003</v>
      </c>
      <c r="BM41" s="2">
        <v>4.58</v>
      </c>
      <c r="BN41" s="2">
        <v>37.28</v>
      </c>
      <c r="BO41" s="2">
        <v>37.28</v>
      </c>
      <c r="BP41" s="2"/>
      <c r="BQ41" s="2" t="s">
        <v>97</v>
      </c>
      <c r="BR41" s="2" t="s">
        <v>195</v>
      </c>
      <c r="BS41" s="3">
        <v>42814</v>
      </c>
      <c r="BT41" s="4">
        <v>0.35347222222222219</v>
      </c>
      <c r="BU41" s="2" t="s">
        <v>97</v>
      </c>
      <c r="BV41" s="2" t="s">
        <v>84</v>
      </c>
      <c r="BW41" s="2"/>
      <c r="BX41" s="2"/>
      <c r="BY41" s="2">
        <v>3261.92</v>
      </c>
      <c r="BZ41" s="2"/>
      <c r="CA41" s="2"/>
      <c r="CB41" s="2"/>
      <c r="CC41" s="2" t="s">
        <v>95</v>
      </c>
      <c r="CD41" s="2">
        <v>2013</v>
      </c>
      <c r="CE41" s="2" t="s">
        <v>85</v>
      </c>
      <c r="CF41" s="5">
        <v>42816</v>
      </c>
      <c r="CG41" s="2"/>
      <c r="CH41" s="2"/>
      <c r="CI41" s="2">
        <v>1</v>
      </c>
      <c r="CJ41" s="2">
        <v>1</v>
      </c>
      <c r="CK41" s="2">
        <v>22</v>
      </c>
      <c r="CL41" s="2" t="s">
        <v>86</v>
      </c>
      <c r="CM41" s="2"/>
    </row>
    <row r="42" spans="1:91">
      <c r="A42" s="2" t="s">
        <v>104</v>
      </c>
      <c r="B42" s="2" t="s">
        <v>72</v>
      </c>
      <c r="C42" s="2" t="s">
        <v>73</v>
      </c>
      <c r="D42" s="2"/>
      <c r="E42" s="2" t="str">
        <f>"009935856241"</f>
        <v>009935856241</v>
      </c>
      <c r="F42" s="3">
        <v>42814</v>
      </c>
      <c r="G42" s="2">
        <v>201709</v>
      </c>
      <c r="H42" s="2" t="s">
        <v>94</v>
      </c>
      <c r="I42" s="2" t="s">
        <v>95</v>
      </c>
      <c r="J42" s="2" t="s">
        <v>76</v>
      </c>
      <c r="K42" s="2" t="s">
        <v>77</v>
      </c>
      <c r="L42" s="2" t="s">
        <v>74</v>
      </c>
      <c r="M42" s="2" t="s">
        <v>75</v>
      </c>
      <c r="N42" s="2" t="s">
        <v>76</v>
      </c>
      <c r="O42" s="2" t="s">
        <v>80</v>
      </c>
      <c r="P42" s="2" t="str">
        <f>"NA                            "</f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8.84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2.2999999999999998</v>
      </c>
      <c r="BJ42" s="2">
        <v>3.6</v>
      </c>
      <c r="BK42" s="2">
        <v>4</v>
      </c>
      <c r="BL42" s="2">
        <v>83.72</v>
      </c>
      <c r="BM42" s="2">
        <v>11.72</v>
      </c>
      <c r="BN42" s="2">
        <v>95.44</v>
      </c>
      <c r="BO42" s="2">
        <v>95.44</v>
      </c>
      <c r="BP42" s="2"/>
      <c r="BQ42" s="2" t="s">
        <v>110</v>
      </c>
      <c r="BR42" s="2" t="s">
        <v>96</v>
      </c>
      <c r="BS42" s="3">
        <v>42816</v>
      </c>
      <c r="BT42" s="4">
        <v>0.3527777777777778</v>
      </c>
      <c r="BU42" s="2" t="s">
        <v>82</v>
      </c>
      <c r="BV42" s="2" t="s">
        <v>86</v>
      </c>
      <c r="BW42" s="2" t="s">
        <v>123</v>
      </c>
      <c r="BX42" s="2" t="s">
        <v>196</v>
      </c>
      <c r="BY42" s="2">
        <v>18154.5</v>
      </c>
      <c r="BZ42" s="2" t="s">
        <v>27</v>
      </c>
      <c r="CA42" s="2"/>
      <c r="CB42" s="2"/>
      <c r="CC42" s="2" t="s">
        <v>75</v>
      </c>
      <c r="CD42" s="2">
        <v>3629</v>
      </c>
      <c r="CE42" s="2" t="s">
        <v>85</v>
      </c>
      <c r="CF42" s="5">
        <v>42817</v>
      </c>
      <c r="CG42" s="2"/>
      <c r="CH42" s="2"/>
      <c r="CI42" s="2">
        <v>1</v>
      </c>
      <c r="CJ42" s="2">
        <v>2</v>
      </c>
      <c r="CK42" s="2">
        <v>21</v>
      </c>
      <c r="CL42" s="2" t="s">
        <v>86</v>
      </c>
      <c r="CM42" s="2"/>
    </row>
    <row r="43" spans="1:91">
      <c r="A43" s="2" t="s">
        <v>104</v>
      </c>
      <c r="B43" s="2" t="s">
        <v>72</v>
      </c>
      <c r="C43" s="2" t="s">
        <v>73</v>
      </c>
      <c r="D43" s="2"/>
      <c r="E43" s="2" t="str">
        <f>"009935856144"</f>
        <v>009935856144</v>
      </c>
      <c r="F43" s="3">
        <v>42814</v>
      </c>
      <c r="G43" s="2">
        <v>201709</v>
      </c>
      <c r="H43" s="2" t="s">
        <v>94</v>
      </c>
      <c r="I43" s="2" t="s">
        <v>95</v>
      </c>
      <c r="J43" s="2" t="s">
        <v>76</v>
      </c>
      <c r="K43" s="2" t="s">
        <v>77</v>
      </c>
      <c r="L43" s="2" t="s">
        <v>78</v>
      </c>
      <c r="M43" s="2" t="s">
        <v>79</v>
      </c>
      <c r="N43" s="2" t="s">
        <v>76</v>
      </c>
      <c r="O43" s="2" t="s">
        <v>80</v>
      </c>
      <c r="P43" s="2" t="str">
        <f>"NA                            "</f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4.42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0.5</v>
      </c>
      <c r="BL43" s="2">
        <v>41.86</v>
      </c>
      <c r="BM43" s="2">
        <v>5.86</v>
      </c>
      <c r="BN43" s="2">
        <v>47.72</v>
      </c>
      <c r="BO43" s="2">
        <v>47.72</v>
      </c>
      <c r="BP43" s="2"/>
      <c r="BQ43" s="2" t="s">
        <v>197</v>
      </c>
      <c r="BR43" s="2" t="s">
        <v>96</v>
      </c>
      <c r="BS43" s="3">
        <v>42816</v>
      </c>
      <c r="BT43" s="4">
        <v>0.3298611111111111</v>
      </c>
      <c r="BU43" s="2" t="s">
        <v>83</v>
      </c>
      <c r="BV43" s="2" t="s">
        <v>86</v>
      </c>
      <c r="BW43" s="2" t="s">
        <v>123</v>
      </c>
      <c r="BX43" s="2" t="s">
        <v>198</v>
      </c>
      <c r="BY43" s="2">
        <v>1200</v>
      </c>
      <c r="BZ43" s="2" t="s">
        <v>27</v>
      </c>
      <c r="CA43" s="2"/>
      <c r="CB43" s="2"/>
      <c r="CC43" s="2" t="s">
        <v>79</v>
      </c>
      <c r="CD43" s="2">
        <v>7441</v>
      </c>
      <c r="CE43" s="2" t="s">
        <v>85</v>
      </c>
      <c r="CF43" s="5">
        <v>42818</v>
      </c>
      <c r="CG43" s="2"/>
      <c r="CH43" s="2"/>
      <c r="CI43" s="2">
        <v>1</v>
      </c>
      <c r="CJ43" s="2">
        <v>2</v>
      </c>
      <c r="CK43" s="2">
        <v>21</v>
      </c>
      <c r="CL43" s="2" t="s">
        <v>86</v>
      </c>
      <c r="CM43" s="2"/>
    </row>
    <row r="44" spans="1:91">
      <c r="A44" s="2" t="s">
        <v>104</v>
      </c>
      <c r="B44" s="2" t="s">
        <v>72</v>
      </c>
      <c r="C44" s="2" t="s">
        <v>73</v>
      </c>
      <c r="D44" s="2"/>
      <c r="E44" s="2" t="str">
        <f>"009935897695"</f>
        <v>009935897695</v>
      </c>
      <c r="F44" s="3">
        <v>42814</v>
      </c>
      <c r="G44" s="2">
        <v>201709</v>
      </c>
      <c r="H44" s="2" t="s">
        <v>94</v>
      </c>
      <c r="I44" s="2" t="s">
        <v>95</v>
      </c>
      <c r="J44" s="2" t="s">
        <v>76</v>
      </c>
      <c r="K44" s="2" t="s">
        <v>77</v>
      </c>
      <c r="L44" s="2" t="s">
        <v>148</v>
      </c>
      <c r="M44" s="2" t="s">
        <v>149</v>
      </c>
      <c r="N44" s="2" t="s">
        <v>150</v>
      </c>
      <c r="O44" s="2" t="s">
        <v>80</v>
      </c>
      <c r="P44" s="2" t="str">
        <f>"NA                            "</f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8.57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0.5</v>
      </c>
      <c r="BL44" s="2">
        <v>81.11</v>
      </c>
      <c r="BM44" s="2">
        <v>11.36</v>
      </c>
      <c r="BN44" s="2">
        <v>92.47</v>
      </c>
      <c r="BO44" s="2">
        <v>92.47</v>
      </c>
      <c r="BP44" s="2"/>
      <c r="BQ44" s="2" t="s">
        <v>199</v>
      </c>
      <c r="BR44" s="2" t="s">
        <v>96</v>
      </c>
      <c r="BS44" s="3">
        <v>42816</v>
      </c>
      <c r="BT44" s="4">
        <v>0.5083333333333333</v>
      </c>
      <c r="BU44" s="2" t="s">
        <v>200</v>
      </c>
      <c r="BV44" s="2" t="s">
        <v>84</v>
      </c>
      <c r="BW44" s="2"/>
      <c r="BX44" s="2"/>
      <c r="BY44" s="2">
        <v>1200</v>
      </c>
      <c r="BZ44" s="2" t="s">
        <v>27</v>
      </c>
      <c r="CA44" s="2"/>
      <c r="CB44" s="2"/>
      <c r="CC44" s="2" t="s">
        <v>149</v>
      </c>
      <c r="CD44" s="2">
        <v>3370</v>
      </c>
      <c r="CE44" s="2" t="s">
        <v>85</v>
      </c>
      <c r="CF44" s="5">
        <v>42793</v>
      </c>
      <c r="CG44" s="2"/>
      <c r="CH44" s="2"/>
      <c r="CI44" s="2">
        <v>3</v>
      </c>
      <c r="CJ44" s="2">
        <v>2</v>
      </c>
      <c r="CK44" s="2">
        <v>23</v>
      </c>
      <c r="CL44" s="2" t="s">
        <v>86</v>
      </c>
      <c r="CM44" s="2"/>
    </row>
    <row r="45" spans="1:91">
      <c r="A45" s="2" t="s">
        <v>104</v>
      </c>
      <c r="B45" s="2" t="s">
        <v>72</v>
      </c>
      <c r="C45" s="2" t="s">
        <v>73</v>
      </c>
      <c r="D45" s="2"/>
      <c r="E45" s="2" t="str">
        <f>"029907650847"</f>
        <v>029907650847</v>
      </c>
      <c r="F45" s="3">
        <v>42810</v>
      </c>
      <c r="G45" s="2">
        <v>201709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148</v>
      </c>
      <c r="M45" s="2" t="s">
        <v>149</v>
      </c>
      <c r="N45" s="2" t="s">
        <v>76</v>
      </c>
      <c r="O45" s="2" t="s">
        <v>201</v>
      </c>
      <c r="P45" s="2" t="str">
        <f>"                              "</f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26.65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2.2000000000000002</v>
      </c>
      <c r="BK45" s="2">
        <v>3</v>
      </c>
      <c r="BL45" s="2">
        <v>252.33</v>
      </c>
      <c r="BM45" s="2">
        <v>35.33</v>
      </c>
      <c r="BN45" s="2">
        <v>287.66000000000003</v>
      </c>
      <c r="BO45" s="2">
        <v>287.66000000000003</v>
      </c>
      <c r="BP45" s="2"/>
      <c r="BQ45" s="2" t="s">
        <v>202</v>
      </c>
      <c r="BR45" s="2" t="s">
        <v>82</v>
      </c>
      <c r="BS45" s="3">
        <v>42816</v>
      </c>
      <c r="BT45" s="4">
        <v>0.51458333333333328</v>
      </c>
      <c r="BU45" s="2" t="s">
        <v>203</v>
      </c>
      <c r="BV45" s="2" t="s">
        <v>84</v>
      </c>
      <c r="BW45" s="2"/>
      <c r="BX45" s="2"/>
      <c r="BY45" s="2">
        <v>10800</v>
      </c>
      <c r="BZ45" s="2" t="s">
        <v>27</v>
      </c>
      <c r="CA45" s="2"/>
      <c r="CB45" s="2"/>
      <c r="CC45" s="2" t="s">
        <v>149</v>
      </c>
      <c r="CD45" s="2">
        <v>3370</v>
      </c>
      <c r="CE45" s="2" t="s">
        <v>85</v>
      </c>
      <c r="CF45" s="5">
        <v>42822</v>
      </c>
      <c r="CG45" s="2"/>
      <c r="CH45" s="2"/>
      <c r="CI45" s="2">
        <v>7</v>
      </c>
      <c r="CJ45" s="2">
        <v>4</v>
      </c>
      <c r="CK45" s="2">
        <v>44</v>
      </c>
      <c r="CL45" s="2" t="s">
        <v>86</v>
      </c>
      <c r="CM45" s="2"/>
    </row>
    <row r="46" spans="1:91">
      <c r="A46" s="2" t="s">
        <v>104</v>
      </c>
      <c r="B46" s="2" t="s">
        <v>72</v>
      </c>
      <c r="C46" s="2" t="s">
        <v>73</v>
      </c>
      <c r="D46" s="2"/>
      <c r="E46" s="2" t="str">
        <f>"009935897693"</f>
        <v>009935897693</v>
      </c>
      <c r="F46" s="3">
        <v>42816</v>
      </c>
      <c r="G46" s="2">
        <v>201709</v>
      </c>
      <c r="H46" s="2" t="s">
        <v>94</v>
      </c>
      <c r="I46" s="2" t="s">
        <v>95</v>
      </c>
      <c r="J46" s="2" t="s">
        <v>76</v>
      </c>
      <c r="K46" s="2" t="s">
        <v>77</v>
      </c>
      <c r="L46" s="2" t="s">
        <v>78</v>
      </c>
      <c r="M46" s="2" t="s">
        <v>79</v>
      </c>
      <c r="N46" s="2" t="s">
        <v>204</v>
      </c>
      <c r="O46" s="2" t="s">
        <v>80</v>
      </c>
      <c r="P46" s="2" t="str">
        <f>"NA                            "</f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4.42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0.5</v>
      </c>
      <c r="BL46" s="2">
        <v>41.86</v>
      </c>
      <c r="BM46" s="2">
        <v>5.86</v>
      </c>
      <c r="BN46" s="2">
        <v>47.72</v>
      </c>
      <c r="BO46" s="2">
        <v>47.72</v>
      </c>
      <c r="BP46" s="2"/>
      <c r="BQ46" s="2" t="s">
        <v>205</v>
      </c>
      <c r="BR46" s="2" t="s">
        <v>96</v>
      </c>
      <c r="BS46" s="3">
        <v>42817</v>
      </c>
      <c r="BT46" s="4">
        <v>0.49861111111111112</v>
      </c>
      <c r="BU46" s="2" t="s">
        <v>206</v>
      </c>
      <c r="BV46" s="2" t="s">
        <v>86</v>
      </c>
      <c r="BW46" s="2" t="s">
        <v>123</v>
      </c>
      <c r="BX46" s="2" t="s">
        <v>130</v>
      </c>
      <c r="BY46" s="2">
        <v>1200</v>
      </c>
      <c r="BZ46" s="2" t="s">
        <v>27</v>
      </c>
      <c r="CA46" s="2"/>
      <c r="CB46" s="2"/>
      <c r="CC46" s="2" t="s">
        <v>79</v>
      </c>
      <c r="CD46" s="2">
        <v>7700</v>
      </c>
      <c r="CE46" s="2" t="s">
        <v>85</v>
      </c>
      <c r="CF46" s="5">
        <v>42818</v>
      </c>
      <c r="CG46" s="2"/>
      <c r="CH46" s="2"/>
      <c r="CI46" s="2">
        <v>1</v>
      </c>
      <c r="CJ46" s="2">
        <v>1</v>
      </c>
      <c r="CK46" s="2">
        <v>21</v>
      </c>
      <c r="CL46" s="2" t="s">
        <v>86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"029907409445"</f>
        <v>029907409445</v>
      </c>
      <c r="F47" s="3">
        <v>42816</v>
      </c>
      <c r="G47" s="2">
        <v>201709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94</v>
      </c>
      <c r="M47" s="2" t="s">
        <v>95</v>
      </c>
      <c r="N47" s="2" t="s">
        <v>76</v>
      </c>
      <c r="O47" s="2" t="s">
        <v>157</v>
      </c>
      <c r="P47" s="2" t="str">
        <f>"                              "</f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10.36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1.5</v>
      </c>
      <c r="BJ47" s="2">
        <v>4.2</v>
      </c>
      <c r="BK47" s="2">
        <v>5</v>
      </c>
      <c r="BL47" s="2">
        <v>98.11</v>
      </c>
      <c r="BM47" s="2">
        <v>13.74</v>
      </c>
      <c r="BN47" s="2">
        <v>111.85</v>
      </c>
      <c r="BO47" s="2">
        <v>111.85</v>
      </c>
      <c r="BP47" s="2"/>
      <c r="BQ47" s="2" t="s">
        <v>118</v>
      </c>
      <c r="BR47" s="2" t="s">
        <v>82</v>
      </c>
      <c r="BS47" s="3">
        <v>42817</v>
      </c>
      <c r="BT47" s="4">
        <v>0.34861111111111115</v>
      </c>
      <c r="BU47" s="2" t="s">
        <v>207</v>
      </c>
      <c r="BV47" s="2" t="s">
        <v>86</v>
      </c>
      <c r="BW47" s="2"/>
      <c r="BX47" s="2"/>
      <c r="BY47" s="2">
        <v>20900</v>
      </c>
      <c r="BZ47" s="2" t="s">
        <v>27</v>
      </c>
      <c r="CA47" s="2"/>
      <c r="CB47" s="2"/>
      <c r="CC47" s="2" t="s">
        <v>95</v>
      </c>
      <c r="CD47" s="2">
        <v>2001</v>
      </c>
      <c r="CE47" s="2" t="s">
        <v>85</v>
      </c>
      <c r="CF47" s="5">
        <v>42821</v>
      </c>
      <c r="CG47" s="2"/>
      <c r="CH47" s="2"/>
      <c r="CI47" s="2">
        <v>1</v>
      </c>
      <c r="CJ47" s="2">
        <v>108</v>
      </c>
      <c r="CK47" s="2">
        <v>31</v>
      </c>
      <c r="CL47" s="2" t="s">
        <v>86</v>
      </c>
      <c r="CM47" s="2"/>
    </row>
    <row r="48" spans="1:91">
      <c r="A48" s="2" t="s">
        <v>104</v>
      </c>
      <c r="B48" s="2" t="s">
        <v>72</v>
      </c>
      <c r="C48" s="2" t="s">
        <v>73</v>
      </c>
      <c r="D48" s="2"/>
      <c r="E48" s="2" t="str">
        <f>"019910456022"</f>
        <v>019910456022</v>
      </c>
      <c r="F48" s="3">
        <v>42816</v>
      </c>
      <c r="G48" s="2">
        <v>201709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94</v>
      </c>
      <c r="M48" s="2" t="s">
        <v>95</v>
      </c>
      <c r="N48" s="2" t="s">
        <v>76</v>
      </c>
      <c r="O48" s="2" t="s">
        <v>80</v>
      </c>
      <c r="P48" s="2" t="str">
        <f>"NA                            "</f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4.42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1.3</v>
      </c>
      <c r="BK48" s="2">
        <v>1.5</v>
      </c>
      <c r="BL48" s="2">
        <v>41.86</v>
      </c>
      <c r="BM48" s="2">
        <v>5.86</v>
      </c>
      <c r="BN48" s="2">
        <v>47.72</v>
      </c>
      <c r="BO48" s="2">
        <v>47.72</v>
      </c>
      <c r="BP48" s="2"/>
      <c r="BQ48" s="2" t="s">
        <v>126</v>
      </c>
      <c r="BR48" s="2" t="s">
        <v>81</v>
      </c>
      <c r="BS48" s="3">
        <v>42817</v>
      </c>
      <c r="BT48" s="4">
        <v>0.34861111111111115</v>
      </c>
      <c r="BU48" s="2" t="s">
        <v>207</v>
      </c>
      <c r="BV48" s="2" t="s">
        <v>84</v>
      </c>
      <c r="BW48" s="2"/>
      <c r="BX48" s="2"/>
      <c r="BY48" s="2">
        <v>6603.8</v>
      </c>
      <c r="BZ48" s="2" t="s">
        <v>27</v>
      </c>
      <c r="CA48" s="2"/>
      <c r="CB48" s="2"/>
      <c r="CC48" s="2" t="s">
        <v>95</v>
      </c>
      <c r="CD48" s="2">
        <v>2013</v>
      </c>
      <c r="CE48" s="2" t="s">
        <v>208</v>
      </c>
      <c r="CF48" s="5">
        <v>42821</v>
      </c>
      <c r="CG48" s="2"/>
      <c r="CH48" s="2"/>
      <c r="CI48" s="2">
        <v>1</v>
      </c>
      <c r="CJ48" s="2">
        <v>1</v>
      </c>
      <c r="CK48" s="2">
        <v>21</v>
      </c>
      <c r="CL48" s="2" t="s">
        <v>86</v>
      </c>
      <c r="CM48" s="2"/>
    </row>
    <row r="49" spans="1:91">
      <c r="A49" s="2" t="s">
        <v>104</v>
      </c>
      <c r="B49" s="2" t="s">
        <v>72</v>
      </c>
      <c r="C49" s="2" t="s">
        <v>73</v>
      </c>
      <c r="D49" s="2"/>
      <c r="E49" s="2" t="str">
        <f>"009935856207"</f>
        <v>009935856207</v>
      </c>
      <c r="F49" s="3">
        <v>42816</v>
      </c>
      <c r="G49" s="2">
        <v>201709</v>
      </c>
      <c r="H49" s="2" t="s">
        <v>94</v>
      </c>
      <c r="I49" s="2" t="s">
        <v>95</v>
      </c>
      <c r="J49" s="2" t="s">
        <v>76</v>
      </c>
      <c r="K49" s="2" t="s">
        <v>77</v>
      </c>
      <c r="L49" s="2" t="s">
        <v>74</v>
      </c>
      <c r="M49" s="2" t="s">
        <v>75</v>
      </c>
      <c r="N49" s="2" t="s">
        <v>76</v>
      </c>
      <c r="O49" s="2" t="s">
        <v>117</v>
      </c>
      <c r="P49" s="2" t="str">
        <f>"NA                            "</f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9.36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2</v>
      </c>
      <c r="BI49" s="2">
        <v>26.4</v>
      </c>
      <c r="BJ49" s="2">
        <v>14.4</v>
      </c>
      <c r="BK49" s="2">
        <v>27</v>
      </c>
      <c r="BL49" s="2">
        <v>93.65</v>
      </c>
      <c r="BM49" s="2">
        <v>13.11</v>
      </c>
      <c r="BN49" s="2">
        <v>106.76</v>
      </c>
      <c r="BO49" s="2">
        <v>106.76</v>
      </c>
      <c r="BP49" s="2"/>
      <c r="BQ49" s="2" t="s">
        <v>82</v>
      </c>
      <c r="BR49" s="2" t="s">
        <v>96</v>
      </c>
      <c r="BS49" s="3">
        <v>42817</v>
      </c>
      <c r="BT49" s="4">
        <v>0.61944444444444446</v>
      </c>
      <c r="BU49" s="2" t="s">
        <v>209</v>
      </c>
      <c r="BV49" s="2" t="s">
        <v>84</v>
      </c>
      <c r="BW49" s="2"/>
      <c r="BX49" s="2"/>
      <c r="BY49" s="2">
        <v>71911.58</v>
      </c>
      <c r="BZ49" s="2"/>
      <c r="CA49" s="2"/>
      <c r="CB49" s="2"/>
      <c r="CC49" s="2" t="s">
        <v>75</v>
      </c>
      <c r="CD49" s="2">
        <v>3629</v>
      </c>
      <c r="CE49" s="2" t="s">
        <v>85</v>
      </c>
      <c r="CF49" s="5">
        <v>42818</v>
      </c>
      <c r="CG49" s="2"/>
      <c r="CH49" s="2"/>
      <c r="CI49" s="2">
        <v>1</v>
      </c>
      <c r="CJ49" s="2">
        <v>1</v>
      </c>
      <c r="CK49" s="2" t="s">
        <v>210</v>
      </c>
      <c r="CL49" s="2" t="s">
        <v>86</v>
      </c>
      <c r="CM49" s="2"/>
    </row>
    <row r="50" spans="1:91">
      <c r="A50" s="2" t="s">
        <v>104</v>
      </c>
      <c r="B50" s="2" t="s">
        <v>72</v>
      </c>
      <c r="C50" s="2" t="s">
        <v>73</v>
      </c>
      <c r="D50" s="2"/>
      <c r="E50" s="2" t="str">
        <f>"009935897719"</f>
        <v>009935897719</v>
      </c>
      <c r="F50" s="3">
        <v>42816</v>
      </c>
      <c r="G50" s="2">
        <v>201709</v>
      </c>
      <c r="H50" s="2" t="s">
        <v>94</v>
      </c>
      <c r="I50" s="2" t="s">
        <v>95</v>
      </c>
      <c r="J50" s="2" t="s">
        <v>76</v>
      </c>
      <c r="K50" s="2" t="s">
        <v>77</v>
      </c>
      <c r="L50" s="2" t="s">
        <v>211</v>
      </c>
      <c r="M50" s="2" t="s">
        <v>212</v>
      </c>
      <c r="N50" s="2" t="s">
        <v>213</v>
      </c>
      <c r="O50" s="2" t="s">
        <v>80</v>
      </c>
      <c r="P50" s="2" t="str">
        <f>"NA                            "</f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486.38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12</v>
      </c>
      <c r="BI50" s="2">
        <v>38.5</v>
      </c>
      <c r="BJ50" s="2">
        <v>125.2</v>
      </c>
      <c r="BK50" s="2">
        <v>125.5</v>
      </c>
      <c r="BL50" s="2">
        <v>4604.78</v>
      </c>
      <c r="BM50" s="2">
        <v>644.66999999999996</v>
      </c>
      <c r="BN50" s="2">
        <v>5249.45</v>
      </c>
      <c r="BO50" s="2">
        <v>5249.45</v>
      </c>
      <c r="BP50" s="2"/>
      <c r="BQ50" s="2" t="s">
        <v>214</v>
      </c>
      <c r="BR50" s="2" t="s">
        <v>96</v>
      </c>
      <c r="BS50" s="3">
        <v>42817</v>
      </c>
      <c r="BT50" s="4">
        <v>0.51597222222222217</v>
      </c>
      <c r="BU50" s="2" t="s">
        <v>215</v>
      </c>
      <c r="BV50" s="2" t="s">
        <v>84</v>
      </c>
      <c r="BW50" s="2"/>
      <c r="BX50" s="2"/>
      <c r="BY50" s="2">
        <v>625994.56000000006</v>
      </c>
      <c r="BZ50" s="2" t="s">
        <v>27</v>
      </c>
      <c r="CA50" s="2"/>
      <c r="CB50" s="2"/>
      <c r="CC50" s="2" t="s">
        <v>212</v>
      </c>
      <c r="CD50" s="2">
        <v>4420</v>
      </c>
      <c r="CE50" s="2" t="s">
        <v>85</v>
      </c>
      <c r="CF50" s="5">
        <v>42821</v>
      </c>
      <c r="CG50" s="2"/>
      <c r="CH50" s="2"/>
      <c r="CI50" s="2">
        <v>1</v>
      </c>
      <c r="CJ50" s="2">
        <v>1</v>
      </c>
      <c r="CK50" s="2">
        <v>23</v>
      </c>
      <c r="CL50" s="2" t="s">
        <v>86</v>
      </c>
      <c r="CM50" s="2"/>
    </row>
    <row r="51" spans="1:91">
      <c r="A51" s="2" t="s">
        <v>104</v>
      </c>
      <c r="B51" s="2" t="s">
        <v>72</v>
      </c>
      <c r="C51" s="2" t="s">
        <v>73</v>
      </c>
      <c r="D51" s="2"/>
      <c r="E51" s="2" t="str">
        <f>"029907054218"</f>
        <v>029907054218</v>
      </c>
      <c r="F51" s="3">
        <v>42814</v>
      </c>
      <c r="G51" s="2">
        <v>201709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134</v>
      </c>
      <c r="M51" s="2" t="s">
        <v>79</v>
      </c>
      <c r="N51" s="2" t="s">
        <v>76</v>
      </c>
      <c r="O51" s="2" t="s">
        <v>117</v>
      </c>
      <c r="P51" s="2" t="str">
        <f>"                              "</f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9.0500000000000007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</v>
      </c>
      <c r="BJ51" s="2">
        <v>6</v>
      </c>
      <c r="BK51" s="2">
        <v>6</v>
      </c>
      <c r="BL51" s="2">
        <v>90.69</v>
      </c>
      <c r="BM51" s="2">
        <v>12.7</v>
      </c>
      <c r="BN51" s="2">
        <v>103.39</v>
      </c>
      <c r="BO51" s="2">
        <v>103.39</v>
      </c>
      <c r="BP51" s="2"/>
      <c r="BQ51" s="2" t="s">
        <v>216</v>
      </c>
      <c r="BR51" s="2" t="s">
        <v>82</v>
      </c>
      <c r="BS51" s="3">
        <v>42817</v>
      </c>
      <c r="BT51" s="4">
        <v>0.5395833333333333</v>
      </c>
      <c r="BU51" s="2" t="s">
        <v>83</v>
      </c>
      <c r="BV51" s="2" t="s">
        <v>86</v>
      </c>
      <c r="BW51" s="2" t="s">
        <v>102</v>
      </c>
      <c r="BX51" s="2" t="s">
        <v>217</v>
      </c>
      <c r="BY51" s="2">
        <v>29946</v>
      </c>
      <c r="BZ51" s="2"/>
      <c r="CA51" s="2"/>
      <c r="CB51" s="2"/>
      <c r="CC51" s="2" t="s">
        <v>79</v>
      </c>
      <c r="CD51" s="2">
        <v>7441</v>
      </c>
      <c r="CE51" s="2" t="s">
        <v>85</v>
      </c>
      <c r="CF51" s="5">
        <v>42818</v>
      </c>
      <c r="CG51" s="2"/>
      <c r="CH51" s="2"/>
      <c r="CI51" s="2">
        <v>2</v>
      </c>
      <c r="CJ51" s="2">
        <v>3</v>
      </c>
      <c r="CK51" s="2" t="s">
        <v>136</v>
      </c>
      <c r="CL51" s="2" t="s">
        <v>86</v>
      </c>
      <c r="CM51" s="2"/>
    </row>
    <row r="52" spans="1:91">
      <c r="A52" s="2" t="s">
        <v>104</v>
      </c>
      <c r="B52" s="2" t="s">
        <v>72</v>
      </c>
      <c r="C52" s="2" t="s">
        <v>73</v>
      </c>
      <c r="D52" s="2"/>
      <c r="E52" s="2" t="str">
        <f>"009935856146"</f>
        <v>009935856146</v>
      </c>
      <c r="F52" s="3">
        <v>42817</v>
      </c>
      <c r="G52" s="2">
        <v>201709</v>
      </c>
      <c r="H52" s="2" t="s">
        <v>94</v>
      </c>
      <c r="I52" s="2" t="s">
        <v>95</v>
      </c>
      <c r="J52" s="2" t="s">
        <v>76</v>
      </c>
      <c r="K52" s="2" t="s">
        <v>77</v>
      </c>
      <c r="L52" s="2" t="s">
        <v>78</v>
      </c>
      <c r="M52" s="2" t="s">
        <v>79</v>
      </c>
      <c r="N52" s="2" t="s">
        <v>76</v>
      </c>
      <c r="O52" s="2" t="s">
        <v>80</v>
      </c>
      <c r="P52" s="2" t="str">
        <f>"NA                            "</f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23.21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10.5</v>
      </c>
      <c r="BJ52" s="2">
        <v>5</v>
      </c>
      <c r="BK52" s="2">
        <v>10.5</v>
      </c>
      <c r="BL52" s="2">
        <v>219.77</v>
      </c>
      <c r="BM52" s="2">
        <v>30.77</v>
      </c>
      <c r="BN52" s="2">
        <v>250.54</v>
      </c>
      <c r="BO52" s="2">
        <v>250.54</v>
      </c>
      <c r="BP52" s="2"/>
      <c r="BQ52" s="2" t="s">
        <v>83</v>
      </c>
      <c r="BR52" s="2" t="s">
        <v>96</v>
      </c>
      <c r="BS52" s="3">
        <v>42818</v>
      </c>
      <c r="BT52" s="4">
        <v>0.3520833333333333</v>
      </c>
      <c r="BU52" s="2" t="s">
        <v>83</v>
      </c>
      <c r="BV52" s="2" t="s">
        <v>84</v>
      </c>
      <c r="BW52" s="2"/>
      <c r="BX52" s="2"/>
      <c r="BY52" s="2">
        <v>25221.89</v>
      </c>
      <c r="BZ52" s="2" t="s">
        <v>27</v>
      </c>
      <c r="CA52" s="2"/>
      <c r="CB52" s="2"/>
      <c r="CC52" s="2" t="s">
        <v>79</v>
      </c>
      <c r="CD52" s="2">
        <v>8000</v>
      </c>
      <c r="CE52" s="2" t="s">
        <v>85</v>
      </c>
      <c r="CF52" s="2"/>
      <c r="CG52" s="2"/>
      <c r="CH52" s="2"/>
      <c r="CI52" s="2">
        <v>1</v>
      </c>
      <c r="CJ52" s="2">
        <v>1</v>
      </c>
      <c r="CK52" s="2">
        <v>21</v>
      </c>
      <c r="CL52" s="2" t="s">
        <v>86</v>
      </c>
      <c r="CM52" s="2"/>
    </row>
    <row r="53" spans="1:91">
      <c r="A53" s="2" t="s">
        <v>104</v>
      </c>
      <c r="B53" s="2" t="s">
        <v>72</v>
      </c>
      <c r="C53" s="2" t="s">
        <v>73</v>
      </c>
      <c r="D53" s="2"/>
      <c r="E53" s="2" t="str">
        <f>"009935856209"</f>
        <v>009935856209</v>
      </c>
      <c r="F53" s="3">
        <v>42817</v>
      </c>
      <c r="G53" s="2">
        <v>201709</v>
      </c>
      <c r="H53" s="2" t="s">
        <v>94</v>
      </c>
      <c r="I53" s="2" t="s">
        <v>95</v>
      </c>
      <c r="J53" s="2" t="s">
        <v>76</v>
      </c>
      <c r="K53" s="2" t="s">
        <v>77</v>
      </c>
      <c r="L53" s="2" t="s">
        <v>74</v>
      </c>
      <c r="M53" s="2" t="s">
        <v>75</v>
      </c>
      <c r="N53" s="2" t="s">
        <v>76</v>
      </c>
      <c r="O53" s="2" t="s">
        <v>80</v>
      </c>
      <c r="P53" s="2" t="str">
        <f>"NA                            "</f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16.579999999999998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7.1</v>
      </c>
      <c r="BJ53" s="2">
        <v>3.5</v>
      </c>
      <c r="BK53" s="2">
        <v>7.5</v>
      </c>
      <c r="BL53" s="2">
        <v>156.97999999999999</v>
      </c>
      <c r="BM53" s="2">
        <v>21.98</v>
      </c>
      <c r="BN53" s="2">
        <v>178.96</v>
      </c>
      <c r="BO53" s="2">
        <v>178.96</v>
      </c>
      <c r="BP53" s="2"/>
      <c r="BQ53" s="2" t="s">
        <v>82</v>
      </c>
      <c r="BR53" s="2" t="s">
        <v>96</v>
      </c>
      <c r="BS53" s="3">
        <v>42818</v>
      </c>
      <c r="BT53" s="4">
        <v>0.33958333333333335</v>
      </c>
      <c r="BU53" s="2" t="s">
        <v>209</v>
      </c>
      <c r="BV53" s="2" t="s">
        <v>84</v>
      </c>
      <c r="BW53" s="2"/>
      <c r="BX53" s="2"/>
      <c r="BY53" s="2">
        <v>17499.830000000002</v>
      </c>
      <c r="BZ53" s="2" t="s">
        <v>27</v>
      </c>
      <c r="CA53" s="2"/>
      <c r="CB53" s="2"/>
      <c r="CC53" s="2" t="s">
        <v>75</v>
      </c>
      <c r="CD53" s="2">
        <v>3630</v>
      </c>
      <c r="CE53" s="2" t="s">
        <v>85</v>
      </c>
      <c r="CF53" s="5">
        <v>42821</v>
      </c>
      <c r="CG53" s="2"/>
      <c r="CH53" s="2"/>
      <c r="CI53" s="2">
        <v>1</v>
      </c>
      <c r="CJ53" s="2">
        <v>1</v>
      </c>
      <c r="CK53" s="2">
        <v>21</v>
      </c>
      <c r="CL53" s="2" t="s">
        <v>86</v>
      </c>
      <c r="CM53" s="2"/>
    </row>
    <row r="54" spans="1:91">
      <c r="A54" s="2" t="s">
        <v>104</v>
      </c>
      <c r="B54" s="2" t="s">
        <v>72</v>
      </c>
      <c r="C54" s="2" t="s">
        <v>73</v>
      </c>
      <c r="D54" s="2"/>
      <c r="E54" s="2" t="str">
        <f>"009935856208"</f>
        <v>009935856208</v>
      </c>
      <c r="F54" s="3">
        <v>42817</v>
      </c>
      <c r="G54" s="2">
        <v>201709</v>
      </c>
      <c r="H54" s="2" t="s">
        <v>94</v>
      </c>
      <c r="I54" s="2" t="s">
        <v>95</v>
      </c>
      <c r="J54" s="2" t="s">
        <v>76</v>
      </c>
      <c r="K54" s="2" t="s">
        <v>77</v>
      </c>
      <c r="L54" s="2" t="s">
        <v>74</v>
      </c>
      <c r="M54" s="2" t="s">
        <v>75</v>
      </c>
      <c r="N54" s="2" t="s">
        <v>76</v>
      </c>
      <c r="O54" s="2" t="s">
        <v>80</v>
      </c>
      <c r="P54" s="2" t="str">
        <f>"NA                            "</f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4.42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0.5</v>
      </c>
      <c r="BJ54" s="2">
        <v>0.2</v>
      </c>
      <c r="BK54" s="2">
        <v>0.5</v>
      </c>
      <c r="BL54" s="2">
        <v>41.86</v>
      </c>
      <c r="BM54" s="2">
        <v>5.86</v>
      </c>
      <c r="BN54" s="2">
        <v>47.72</v>
      </c>
      <c r="BO54" s="2">
        <v>47.72</v>
      </c>
      <c r="BP54" s="2"/>
      <c r="BQ54" s="2" t="s">
        <v>82</v>
      </c>
      <c r="BR54" s="2" t="s">
        <v>96</v>
      </c>
      <c r="BS54" s="3">
        <v>42818</v>
      </c>
      <c r="BT54" s="4">
        <v>0.33958333333333335</v>
      </c>
      <c r="BU54" s="2" t="s">
        <v>209</v>
      </c>
      <c r="BV54" s="2" t="s">
        <v>84</v>
      </c>
      <c r="BW54" s="2"/>
      <c r="BX54" s="2"/>
      <c r="BY54" s="2">
        <v>1200</v>
      </c>
      <c r="BZ54" s="2" t="s">
        <v>27</v>
      </c>
      <c r="CA54" s="2"/>
      <c r="CB54" s="2"/>
      <c r="CC54" s="2" t="s">
        <v>75</v>
      </c>
      <c r="CD54" s="2">
        <v>3629</v>
      </c>
      <c r="CE54" s="2" t="s">
        <v>85</v>
      </c>
      <c r="CF54" s="5">
        <v>42821</v>
      </c>
      <c r="CG54" s="2"/>
      <c r="CH54" s="2"/>
      <c r="CI54" s="2">
        <v>1</v>
      </c>
      <c r="CJ54" s="2">
        <v>1</v>
      </c>
      <c r="CK54" s="2">
        <v>21</v>
      </c>
      <c r="CL54" s="2" t="s">
        <v>86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"029907660110"</f>
        <v>029907660110</v>
      </c>
      <c r="F55" s="3">
        <v>42817</v>
      </c>
      <c r="G55" s="2">
        <v>201709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94</v>
      </c>
      <c r="M55" s="2" t="s">
        <v>95</v>
      </c>
      <c r="N55" s="2" t="s">
        <v>76</v>
      </c>
      <c r="O55" s="2" t="s">
        <v>80</v>
      </c>
      <c r="P55" s="2" t="str">
        <f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4.42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0.5</v>
      </c>
      <c r="BL55" s="2">
        <v>41.86</v>
      </c>
      <c r="BM55" s="2">
        <v>5.86</v>
      </c>
      <c r="BN55" s="2">
        <v>47.72</v>
      </c>
      <c r="BO55" s="2">
        <v>47.72</v>
      </c>
      <c r="BP55" s="2"/>
      <c r="BQ55" s="2" t="s">
        <v>96</v>
      </c>
      <c r="BR55" s="2" t="s">
        <v>82</v>
      </c>
      <c r="BS55" s="3">
        <v>42818</v>
      </c>
      <c r="BT55" s="4">
        <v>0.35138888888888892</v>
      </c>
      <c r="BU55" s="2" t="s">
        <v>97</v>
      </c>
      <c r="BV55" s="2" t="s">
        <v>84</v>
      </c>
      <c r="BW55" s="2"/>
      <c r="BX55" s="2"/>
      <c r="BY55" s="2">
        <v>1200</v>
      </c>
      <c r="BZ55" s="2" t="s">
        <v>27</v>
      </c>
      <c r="CA55" s="2"/>
      <c r="CB55" s="2"/>
      <c r="CC55" s="2" t="s">
        <v>95</v>
      </c>
      <c r="CD55" s="2">
        <v>2013</v>
      </c>
      <c r="CE55" s="2" t="s">
        <v>85</v>
      </c>
      <c r="CF55" s="5">
        <v>42821</v>
      </c>
      <c r="CG55" s="2"/>
      <c r="CH55" s="2"/>
      <c r="CI55" s="2">
        <v>1</v>
      </c>
      <c r="CJ55" s="2">
        <v>1</v>
      </c>
      <c r="CK55" s="2">
        <v>21</v>
      </c>
      <c r="CL55" s="2" t="s">
        <v>86</v>
      </c>
      <c r="CM55" s="2"/>
    </row>
    <row r="56" spans="1:91">
      <c r="A56" s="2" t="s">
        <v>104</v>
      </c>
      <c r="B56" s="2" t="s">
        <v>72</v>
      </c>
      <c r="C56" s="2" t="s">
        <v>73</v>
      </c>
      <c r="D56" s="2"/>
      <c r="E56" s="2" t="str">
        <f>"009935856145"</f>
        <v>009935856145</v>
      </c>
      <c r="F56" s="3">
        <v>42817</v>
      </c>
      <c r="G56" s="2">
        <v>201709</v>
      </c>
      <c r="H56" s="2" t="s">
        <v>94</v>
      </c>
      <c r="I56" s="2" t="s">
        <v>95</v>
      </c>
      <c r="J56" s="2" t="s">
        <v>76</v>
      </c>
      <c r="K56" s="2" t="s">
        <v>77</v>
      </c>
      <c r="L56" s="2" t="s">
        <v>78</v>
      </c>
      <c r="M56" s="2" t="s">
        <v>79</v>
      </c>
      <c r="N56" s="2" t="s">
        <v>76</v>
      </c>
      <c r="O56" s="2" t="s">
        <v>80</v>
      </c>
      <c r="P56" s="2" t="str">
        <f>"NA                            "</f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4.42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0.5</v>
      </c>
      <c r="BJ56" s="2">
        <v>0.2</v>
      </c>
      <c r="BK56" s="2">
        <v>0.5</v>
      </c>
      <c r="BL56" s="2">
        <v>41.86</v>
      </c>
      <c r="BM56" s="2">
        <v>5.86</v>
      </c>
      <c r="BN56" s="2">
        <v>47.72</v>
      </c>
      <c r="BO56" s="2">
        <v>47.72</v>
      </c>
      <c r="BP56" s="2"/>
      <c r="BQ56" s="2" t="s">
        <v>83</v>
      </c>
      <c r="BR56" s="2" t="s">
        <v>96</v>
      </c>
      <c r="BS56" s="3">
        <v>42818</v>
      </c>
      <c r="BT56" s="4">
        <v>0.3527777777777778</v>
      </c>
      <c r="BU56" s="2" t="s">
        <v>83</v>
      </c>
      <c r="BV56" s="2" t="s">
        <v>84</v>
      </c>
      <c r="BW56" s="2"/>
      <c r="BX56" s="2"/>
      <c r="BY56" s="2">
        <v>1200</v>
      </c>
      <c r="BZ56" s="2"/>
      <c r="CA56" s="2"/>
      <c r="CB56" s="2"/>
      <c r="CC56" s="2" t="s">
        <v>79</v>
      </c>
      <c r="CD56" s="2">
        <v>8000</v>
      </c>
      <c r="CE56" s="2" t="s">
        <v>85</v>
      </c>
      <c r="CF56" s="5">
        <v>42821</v>
      </c>
      <c r="CG56" s="2"/>
      <c r="CH56" s="2"/>
      <c r="CI56" s="2">
        <v>1</v>
      </c>
      <c r="CJ56" s="2">
        <v>1</v>
      </c>
      <c r="CK56" s="2">
        <v>21</v>
      </c>
      <c r="CL56" s="2" t="s">
        <v>86</v>
      </c>
      <c r="CM56" s="2"/>
    </row>
    <row r="57" spans="1:91">
      <c r="A57" s="2" t="s">
        <v>104</v>
      </c>
      <c r="B57" s="2" t="s">
        <v>72</v>
      </c>
      <c r="C57" s="2" t="s">
        <v>73</v>
      </c>
      <c r="D57" s="2"/>
      <c r="E57" s="2" t="str">
        <f>"019909749582"</f>
        <v>019909749582</v>
      </c>
      <c r="F57" s="3">
        <v>42818</v>
      </c>
      <c r="G57" s="2">
        <v>201709</v>
      </c>
      <c r="H57" s="2" t="s">
        <v>78</v>
      </c>
      <c r="I57" s="2" t="s">
        <v>79</v>
      </c>
      <c r="J57" s="2" t="s">
        <v>76</v>
      </c>
      <c r="K57" s="2" t="s">
        <v>77</v>
      </c>
      <c r="L57" s="2" t="s">
        <v>94</v>
      </c>
      <c r="M57" s="2" t="s">
        <v>95</v>
      </c>
      <c r="N57" s="2" t="s">
        <v>76</v>
      </c>
      <c r="O57" s="2" t="s">
        <v>80</v>
      </c>
      <c r="P57" s="2" t="str">
        <f>"NA                            "</f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4.42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1.1000000000000001</v>
      </c>
      <c r="BJ57" s="2">
        <v>1.2</v>
      </c>
      <c r="BK57" s="2">
        <v>1.5</v>
      </c>
      <c r="BL57" s="2">
        <v>41.86</v>
      </c>
      <c r="BM57" s="2">
        <v>5.86</v>
      </c>
      <c r="BN57" s="2">
        <v>47.72</v>
      </c>
      <c r="BO57" s="2">
        <v>47.72</v>
      </c>
      <c r="BP57" s="2"/>
      <c r="BQ57" s="2" t="s">
        <v>126</v>
      </c>
      <c r="BR57" s="2" t="s">
        <v>81</v>
      </c>
      <c r="BS57" s="3">
        <v>42821</v>
      </c>
      <c r="BT57" s="4">
        <v>0.35833333333333334</v>
      </c>
      <c r="BU57" s="2" t="s">
        <v>218</v>
      </c>
      <c r="BV57" s="2" t="s">
        <v>84</v>
      </c>
      <c r="BW57" s="2"/>
      <c r="BX57" s="2"/>
      <c r="BY57" s="2">
        <v>6161.04</v>
      </c>
      <c r="BZ57" s="2" t="s">
        <v>27</v>
      </c>
      <c r="CA57" s="2" t="s">
        <v>219</v>
      </c>
      <c r="CB57" s="2"/>
      <c r="CC57" s="2" t="s">
        <v>95</v>
      </c>
      <c r="CD57" s="2">
        <v>2013</v>
      </c>
      <c r="CE57" s="2" t="s">
        <v>220</v>
      </c>
      <c r="CF57" s="5">
        <v>42823</v>
      </c>
      <c r="CG57" s="2"/>
      <c r="CH57" s="2"/>
      <c r="CI57" s="2">
        <v>1</v>
      </c>
      <c r="CJ57" s="2">
        <v>1</v>
      </c>
      <c r="CK57" s="2">
        <v>21</v>
      </c>
      <c r="CL57" s="2" t="s">
        <v>86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"029907660108"</f>
        <v>029907660108</v>
      </c>
      <c r="F58" s="3">
        <v>42818</v>
      </c>
      <c r="G58" s="2">
        <v>201709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94</v>
      </c>
      <c r="M58" s="2" t="s">
        <v>95</v>
      </c>
      <c r="N58" s="2" t="s">
        <v>76</v>
      </c>
      <c r="O58" s="2" t="s">
        <v>80</v>
      </c>
      <c r="P58" s="2" t="str">
        <f>"                              "</f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16.579999999999998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2</v>
      </c>
      <c r="BI58" s="2">
        <v>2</v>
      </c>
      <c r="BJ58" s="2">
        <v>7.1</v>
      </c>
      <c r="BK58" s="2">
        <v>7.5</v>
      </c>
      <c r="BL58" s="2">
        <v>156.97999999999999</v>
      </c>
      <c r="BM58" s="2">
        <v>21.98</v>
      </c>
      <c r="BN58" s="2">
        <v>178.96</v>
      </c>
      <c r="BO58" s="2">
        <v>178.96</v>
      </c>
      <c r="BP58" s="2"/>
      <c r="BQ58" s="2" t="s">
        <v>221</v>
      </c>
      <c r="BR58" s="2" t="s">
        <v>82</v>
      </c>
      <c r="BS58" s="3">
        <v>42821</v>
      </c>
      <c r="BT58" s="4">
        <v>0.35833333333333334</v>
      </c>
      <c r="BU58" s="2" t="s">
        <v>218</v>
      </c>
      <c r="BV58" s="2" t="s">
        <v>84</v>
      </c>
      <c r="BW58" s="2"/>
      <c r="BX58" s="2"/>
      <c r="BY58" s="2">
        <v>35460</v>
      </c>
      <c r="BZ58" s="2" t="s">
        <v>27</v>
      </c>
      <c r="CA58" s="2" t="s">
        <v>219</v>
      </c>
      <c r="CB58" s="2"/>
      <c r="CC58" s="2" t="s">
        <v>95</v>
      </c>
      <c r="CD58" s="2">
        <v>2001</v>
      </c>
      <c r="CE58" s="2" t="s">
        <v>85</v>
      </c>
      <c r="CF58" s="5">
        <v>42823</v>
      </c>
      <c r="CG58" s="2"/>
      <c r="CH58" s="2"/>
      <c r="CI58" s="2">
        <v>1</v>
      </c>
      <c r="CJ58" s="2">
        <v>1</v>
      </c>
      <c r="CK58" s="2">
        <v>21</v>
      </c>
      <c r="CL58" s="2" t="s">
        <v>86</v>
      </c>
      <c r="CM58" s="2"/>
    </row>
    <row r="59" spans="1:91">
      <c r="A59" s="2" t="s">
        <v>104</v>
      </c>
      <c r="B59" s="2" t="s">
        <v>72</v>
      </c>
      <c r="C59" s="2" t="s">
        <v>73</v>
      </c>
      <c r="D59" s="2"/>
      <c r="E59" s="2" t="str">
        <f>"009935897694"</f>
        <v>009935897694</v>
      </c>
      <c r="F59" s="3">
        <v>42818</v>
      </c>
      <c r="G59" s="2">
        <v>201709</v>
      </c>
      <c r="H59" s="2" t="s">
        <v>94</v>
      </c>
      <c r="I59" s="2" t="s">
        <v>95</v>
      </c>
      <c r="J59" s="2" t="s">
        <v>76</v>
      </c>
      <c r="K59" s="2" t="s">
        <v>77</v>
      </c>
      <c r="L59" s="2" t="s">
        <v>148</v>
      </c>
      <c r="M59" s="2" t="s">
        <v>149</v>
      </c>
      <c r="N59" s="2" t="s">
        <v>222</v>
      </c>
      <c r="O59" s="2" t="s">
        <v>80</v>
      </c>
      <c r="P59" s="2" t="str">
        <f>"NA                            "</f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8.57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0.5</v>
      </c>
      <c r="BL59" s="2">
        <v>81.11</v>
      </c>
      <c r="BM59" s="2">
        <v>11.36</v>
      </c>
      <c r="BN59" s="2">
        <v>92.47</v>
      </c>
      <c r="BO59" s="2">
        <v>92.47</v>
      </c>
      <c r="BP59" s="2"/>
      <c r="BQ59" s="2" t="s">
        <v>203</v>
      </c>
      <c r="BR59" s="2" t="s">
        <v>96</v>
      </c>
      <c r="BS59" s="3">
        <v>42821</v>
      </c>
      <c r="BT59" s="4">
        <v>0.64583333333333337</v>
      </c>
      <c r="BU59" s="2" t="s">
        <v>203</v>
      </c>
      <c r="BV59" s="2" t="s">
        <v>84</v>
      </c>
      <c r="BW59" s="2"/>
      <c r="BX59" s="2"/>
      <c r="BY59" s="2">
        <v>1200</v>
      </c>
      <c r="BZ59" s="2" t="s">
        <v>27</v>
      </c>
      <c r="CA59" s="2"/>
      <c r="CB59" s="2"/>
      <c r="CC59" s="2" t="s">
        <v>149</v>
      </c>
      <c r="CD59" s="2">
        <v>3370</v>
      </c>
      <c r="CE59" s="2" t="s">
        <v>85</v>
      </c>
      <c r="CF59" s="5">
        <v>42823</v>
      </c>
      <c r="CG59" s="2"/>
      <c r="CH59" s="2"/>
      <c r="CI59" s="2">
        <v>3</v>
      </c>
      <c r="CJ59" s="2">
        <v>1</v>
      </c>
      <c r="CK59" s="2">
        <v>23</v>
      </c>
      <c r="CL59" s="2" t="s">
        <v>86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"029907650825"</f>
        <v>029907650825</v>
      </c>
      <c r="F60" s="3">
        <v>42818</v>
      </c>
      <c r="G60" s="2">
        <v>201709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94</v>
      </c>
      <c r="M60" s="2" t="s">
        <v>95</v>
      </c>
      <c r="N60" s="2" t="s">
        <v>223</v>
      </c>
      <c r="O60" s="2" t="s">
        <v>117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8.2899999999999991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2</v>
      </c>
      <c r="BJ60" s="2">
        <v>9.3000000000000007</v>
      </c>
      <c r="BK60" s="2">
        <v>10</v>
      </c>
      <c r="BL60" s="2">
        <v>83.49</v>
      </c>
      <c r="BM60" s="2">
        <v>11.69</v>
      </c>
      <c r="BN60" s="2">
        <v>95.18</v>
      </c>
      <c r="BO60" s="2">
        <v>95.18</v>
      </c>
      <c r="BP60" s="2"/>
      <c r="BQ60" s="2" t="s">
        <v>224</v>
      </c>
      <c r="BR60" s="2" t="s">
        <v>82</v>
      </c>
      <c r="BS60" s="3">
        <v>42821</v>
      </c>
      <c r="BT60" s="4">
        <v>0.52708333333333335</v>
      </c>
      <c r="BU60" s="2" t="s">
        <v>225</v>
      </c>
      <c r="BV60" s="2" t="s">
        <v>84</v>
      </c>
      <c r="BW60" s="2"/>
      <c r="BX60" s="2"/>
      <c r="BY60" s="2">
        <v>46620</v>
      </c>
      <c r="BZ60" s="2"/>
      <c r="CA60" s="2" t="s">
        <v>226</v>
      </c>
      <c r="CB60" s="2"/>
      <c r="CC60" s="2" t="s">
        <v>95</v>
      </c>
      <c r="CD60" s="2">
        <v>2001</v>
      </c>
      <c r="CE60" s="2" t="s">
        <v>85</v>
      </c>
      <c r="CF60" s="5">
        <v>42821</v>
      </c>
      <c r="CG60" s="2"/>
      <c r="CH60" s="2"/>
      <c r="CI60" s="2">
        <v>1</v>
      </c>
      <c r="CJ60" s="2">
        <v>1</v>
      </c>
      <c r="CK60" s="2" t="s">
        <v>119</v>
      </c>
      <c r="CL60" s="2" t="s">
        <v>86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"029907409288"</f>
        <v>029907409288</v>
      </c>
      <c r="F61" s="3">
        <v>42821</v>
      </c>
      <c r="G61" s="2">
        <v>201709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78</v>
      </c>
      <c r="M61" s="2" t="s">
        <v>79</v>
      </c>
      <c r="N61" s="2" t="s">
        <v>227</v>
      </c>
      <c r="O61" s="2" t="s">
        <v>157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22.8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3</v>
      </c>
      <c r="BI61" s="2">
        <v>11</v>
      </c>
      <c r="BJ61" s="2">
        <v>7</v>
      </c>
      <c r="BK61" s="2">
        <v>11</v>
      </c>
      <c r="BL61" s="2">
        <v>215.85</v>
      </c>
      <c r="BM61" s="2">
        <v>30.22</v>
      </c>
      <c r="BN61" s="2">
        <v>246.07</v>
      </c>
      <c r="BO61" s="2">
        <v>246.07</v>
      </c>
      <c r="BP61" s="2"/>
      <c r="BQ61" s="2" t="s">
        <v>83</v>
      </c>
      <c r="BR61" s="2" t="s">
        <v>82</v>
      </c>
      <c r="BS61" s="3">
        <v>42822</v>
      </c>
      <c r="BT61" s="4">
        <v>0.41666666666666669</v>
      </c>
      <c r="BU61" s="2" t="s">
        <v>191</v>
      </c>
      <c r="BV61" s="2" t="s">
        <v>84</v>
      </c>
      <c r="BW61" s="2"/>
      <c r="BX61" s="2"/>
      <c r="BY61" s="2">
        <v>34890</v>
      </c>
      <c r="BZ61" s="2" t="s">
        <v>27</v>
      </c>
      <c r="CA61" s="2"/>
      <c r="CB61" s="2"/>
      <c r="CC61" s="2" t="s">
        <v>79</v>
      </c>
      <c r="CD61" s="2">
        <v>8000</v>
      </c>
      <c r="CE61" s="2" t="s">
        <v>85</v>
      </c>
      <c r="CF61" s="5">
        <v>42823</v>
      </c>
      <c r="CG61" s="2"/>
      <c r="CH61" s="2"/>
      <c r="CI61" s="2">
        <v>1</v>
      </c>
      <c r="CJ61" s="2">
        <v>1</v>
      </c>
      <c r="CK61" s="2">
        <v>31</v>
      </c>
      <c r="CL61" s="2" t="s">
        <v>86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"029907660107"</f>
        <v>029907660107</v>
      </c>
      <c r="F62" s="3">
        <v>42821</v>
      </c>
      <c r="G62" s="2">
        <v>201709</v>
      </c>
      <c r="H62" s="2" t="s">
        <v>74</v>
      </c>
      <c r="I62" s="2" t="s">
        <v>75</v>
      </c>
      <c r="J62" s="2" t="s">
        <v>76</v>
      </c>
      <c r="K62" s="2" t="s">
        <v>77</v>
      </c>
      <c r="L62" s="2" t="s">
        <v>94</v>
      </c>
      <c r="M62" s="2" t="s">
        <v>95</v>
      </c>
      <c r="N62" s="2" t="s">
        <v>76</v>
      </c>
      <c r="O62" s="2" t="s">
        <v>80</v>
      </c>
      <c r="P62" s="2" t="str">
        <f>"                              "</f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4.42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0.5</v>
      </c>
      <c r="BJ62" s="2">
        <v>0.2</v>
      </c>
      <c r="BK62" s="2">
        <v>0.5</v>
      </c>
      <c r="BL62" s="2">
        <v>41.86</v>
      </c>
      <c r="BM62" s="2">
        <v>5.86</v>
      </c>
      <c r="BN62" s="2">
        <v>47.72</v>
      </c>
      <c r="BO62" s="2">
        <v>47.72</v>
      </c>
      <c r="BP62" s="2"/>
      <c r="BQ62" s="2" t="s">
        <v>97</v>
      </c>
      <c r="BR62" s="2" t="s">
        <v>82</v>
      </c>
      <c r="BS62" s="3">
        <v>42822</v>
      </c>
      <c r="BT62" s="4">
        <v>0.35625000000000001</v>
      </c>
      <c r="BU62" s="2" t="s">
        <v>97</v>
      </c>
      <c r="BV62" s="2" t="s">
        <v>84</v>
      </c>
      <c r="BW62" s="2"/>
      <c r="BX62" s="2"/>
      <c r="BY62" s="2">
        <v>1200</v>
      </c>
      <c r="BZ62" s="2" t="s">
        <v>27</v>
      </c>
      <c r="CA62" s="2"/>
      <c r="CB62" s="2"/>
      <c r="CC62" s="2" t="s">
        <v>95</v>
      </c>
      <c r="CD62" s="2">
        <v>2001</v>
      </c>
      <c r="CE62" s="2" t="s">
        <v>85</v>
      </c>
      <c r="CF62" s="5">
        <v>42823</v>
      </c>
      <c r="CG62" s="2"/>
      <c r="CH62" s="2"/>
      <c r="CI62" s="2">
        <v>1</v>
      </c>
      <c r="CJ62" s="2">
        <v>1</v>
      </c>
      <c r="CK62" s="2">
        <v>21</v>
      </c>
      <c r="CL62" s="2" t="s">
        <v>86</v>
      </c>
      <c r="CM62" s="2"/>
    </row>
    <row r="63" spans="1:91">
      <c r="A63" s="2" t="s">
        <v>104</v>
      </c>
      <c r="B63" s="2" t="s">
        <v>72</v>
      </c>
      <c r="C63" s="2" t="s">
        <v>73</v>
      </c>
      <c r="D63" s="2"/>
      <c r="E63" s="2" t="str">
        <f>"009936060164"</f>
        <v>009936060164</v>
      </c>
      <c r="F63" s="3">
        <v>42822</v>
      </c>
      <c r="G63" s="2">
        <v>201709</v>
      </c>
      <c r="H63" s="2" t="s">
        <v>94</v>
      </c>
      <c r="I63" s="2" t="s">
        <v>95</v>
      </c>
      <c r="J63" s="2" t="s">
        <v>76</v>
      </c>
      <c r="K63" s="2" t="s">
        <v>77</v>
      </c>
      <c r="L63" s="2" t="s">
        <v>78</v>
      </c>
      <c r="M63" s="2" t="s">
        <v>79</v>
      </c>
      <c r="N63" s="2" t="s">
        <v>204</v>
      </c>
      <c r="O63" s="2" t="s">
        <v>80</v>
      </c>
      <c r="P63" s="2" t="str">
        <f>"NA                            "</f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4.42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0.2</v>
      </c>
      <c r="BK63" s="2">
        <v>0.5</v>
      </c>
      <c r="BL63" s="2">
        <v>41.86</v>
      </c>
      <c r="BM63" s="2">
        <v>5.86</v>
      </c>
      <c r="BN63" s="2">
        <v>47.72</v>
      </c>
      <c r="BO63" s="2">
        <v>47.72</v>
      </c>
      <c r="BP63" s="2"/>
      <c r="BQ63" s="2" t="s">
        <v>228</v>
      </c>
      <c r="BR63" s="2" t="s">
        <v>96</v>
      </c>
      <c r="BS63" s="3">
        <v>42823</v>
      </c>
      <c r="BT63" s="4">
        <v>0.41666666666666669</v>
      </c>
      <c r="BU63" s="2" t="s">
        <v>229</v>
      </c>
      <c r="BV63" s="2" t="s">
        <v>84</v>
      </c>
      <c r="BW63" s="2"/>
      <c r="BX63" s="2"/>
      <c r="BY63" s="2">
        <v>1200</v>
      </c>
      <c r="BZ63" s="2" t="s">
        <v>27</v>
      </c>
      <c r="CA63" s="2"/>
      <c r="CB63" s="2"/>
      <c r="CC63" s="2" t="s">
        <v>79</v>
      </c>
      <c r="CD63" s="2">
        <v>7700</v>
      </c>
      <c r="CE63" s="2" t="s">
        <v>85</v>
      </c>
      <c r="CF63" s="5">
        <v>42824</v>
      </c>
      <c r="CG63" s="2"/>
      <c r="CH63" s="2"/>
      <c r="CI63" s="2">
        <v>1</v>
      </c>
      <c r="CJ63" s="2">
        <v>1</v>
      </c>
      <c r="CK63" s="2">
        <v>21</v>
      </c>
      <c r="CL63" s="2" t="s">
        <v>86</v>
      </c>
      <c r="CM63" s="2"/>
    </row>
    <row r="64" spans="1:91">
      <c r="A64" s="2" t="s">
        <v>104</v>
      </c>
      <c r="B64" s="2" t="s">
        <v>72</v>
      </c>
      <c r="C64" s="2" t="s">
        <v>73</v>
      </c>
      <c r="D64" s="2"/>
      <c r="E64" s="2" t="str">
        <f>"019909749581"</f>
        <v>019909749581</v>
      </c>
      <c r="F64" s="3">
        <v>42822</v>
      </c>
      <c r="G64" s="2">
        <v>201709</v>
      </c>
      <c r="H64" s="2" t="s">
        <v>78</v>
      </c>
      <c r="I64" s="2" t="s">
        <v>79</v>
      </c>
      <c r="J64" s="2" t="s">
        <v>76</v>
      </c>
      <c r="K64" s="2" t="s">
        <v>77</v>
      </c>
      <c r="L64" s="2" t="s">
        <v>94</v>
      </c>
      <c r="M64" s="2" t="s">
        <v>95</v>
      </c>
      <c r="N64" s="2" t="s">
        <v>76</v>
      </c>
      <c r="O64" s="2" t="s">
        <v>80</v>
      </c>
      <c r="P64" s="2" t="str">
        <f>"NA                            "</f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4.42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0.2</v>
      </c>
      <c r="BK64" s="2">
        <v>1</v>
      </c>
      <c r="BL64" s="2">
        <v>41.86</v>
      </c>
      <c r="BM64" s="2">
        <v>5.86</v>
      </c>
      <c r="BN64" s="2">
        <v>47.72</v>
      </c>
      <c r="BO64" s="2">
        <v>47.72</v>
      </c>
      <c r="BP64" s="2"/>
      <c r="BQ64" s="2"/>
      <c r="BR64" s="2" t="s">
        <v>81</v>
      </c>
      <c r="BS64" s="3">
        <v>42823</v>
      </c>
      <c r="BT64" s="4">
        <v>0.33819444444444446</v>
      </c>
      <c r="BU64" s="2" t="s">
        <v>97</v>
      </c>
      <c r="BV64" s="2" t="s">
        <v>84</v>
      </c>
      <c r="BW64" s="2"/>
      <c r="BX64" s="2"/>
      <c r="BY64" s="2">
        <v>1200</v>
      </c>
      <c r="BZ64" s="2" t="s">
        <v>27</v>
      </c>
      <c r="CA64" s="2"/>
      <c r="CB64" s="2"/>
      <c r="CC64" s="2" t="s">
        <v>95</v>
      </c>
      <c r="CD64" s="2">
        <v>2013</v>
      </c>
      <c r="CE64" s="2" t="s">
        <v>230</v>
      </c>
      <c r="CF64" s="5">
        <v>42824</v>
      </c>
      <c r="CG64" s="2"/>
      <c r="CH64" s="2"/>
      <c r="CI64" s="2">
        <v>1</v>
      </c>
      <c r="CJ64" s="2">
        <v>1</v>
      </c>
      <c r="CK64" s="2">
        <v>21</v>
      </c>
      <c r="CL64" s="2" t="s">
        <v>86</v>
      </c>
      <c r="CM64" s="2"/>
    </row>
    <row r="65" spans="1:91">
      <c r="A65" s="2" t="s">
        <v>104</v>
      </c>
      <c r="B65" s="2" t="s">
        <v>72</v>
      </c>
      <c r="C65" s="2" t="s">
        <v>73</v>
      </c>
      <c r="D65" s="2"/>
      <c r="E65" s="2" t="str">
        <f>"009935856210"</f>
        <v>009935856210</v>
      </c>
      <c r="F65" s="3">
        <v>42822</v>
      </c>
      <c r="G65" s="2">
        <v>201709</v>
      </c>
      <c r="H65" s="2" t="s">
        <v>94</v>
      </c>
      <c r="I65" s="2" t="s">
        <v>95</v>
      </c>
      <c r="J65" s="2" t="s">
        <v>76</v>
      </c>
      <c r="K65" s="2" t="s">
        <v>77</v>
      </c>
      <c r="L65" s="2" t="s">
        <v>74</v>
      </c>
      <c r="M65" s="2" t="s">
        <v>75</v>
      </c>
      <c r="N65" s="2" t="s">
        <v>231</v>
      </c>
      <c r="O65" s="2" t="s">
        <v>80</v>
      </c>
      <c r="P65" s="2" t="str">
        <f>"NA                            "</f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4.42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0.5</v>
      </c>
      <c r="BL65" s="2">
        <v>41.86</v>
      </c>
      <c r="BM65" s="2">
        <v>5.86</v>
      </c>
      <c r="BN65" s="2">
        <v>47.72</v>
      </c>
      <c r="BO65" s="2">
        <v>47.72</v>
      </c>
      <c r="BP65" s="2"/>
      <c r="BQ65" s="2" t="s">
        <v>110</v>
      </c>
      <c r="BR65" s="2" t="s">
        <v>96</v>
      </c>
      <c r="BS65" s="3">
        <v>42823</v>
      </c>
      <c r="BT65" s="4">
        <v>0.43541666666666662</v>
      </c>
      <c r="BU65" s="2" t="s">
        <v>232</v>
      </c>
      <c r="BV65" s="2" t="s">
        <v>84</v>
      </c>
      <c r="BW65" s="2"/>
      <c r="BX65" s="2"/>
      <c r="BY65" s="2">
        <v>1200</v>
      </c>
      <c r="BZ65" s="2" t="s">
        <v>27</v>
      </c>
      <c r="CA65" s="2" t="s">
        <v>219</v>
      </c>
      <c r="CB65" s="2"/>
      <c r="CC65" s="2" t="s">
        <v>75</v>
      </c>
      <c r="CD65" s="2">
        <v>3629</v>
      </c>
      <c r="CE65" s="2" t="s">
        <v>85</v>
      </c>
      <c r="CF65" s="5">
        <v>42824</v>
      </c>
      <c r="CG65" s="2"/>
      <c r="CH65" s="2"/>
      <c r="CI65" s="2">
        <v>1</v>
      </c>
      <c r="CJ65" s="2">
        <v>1</v>
      </c>
      <c r="CK65" s="2">
        <v>21</v>
      </c>
      <c r="CL65" s="2" t="s">
        <v>86</v>
      </c>
      <c r="CM65" s="2"/>
    </row>
    <row r="66" spans="1:91">
      <c r="A66" s="2" t="s">
        <v>104</v>
      </c>
      <c r="B66" s="2" t="s">
        <v>72</v>
      </c>
      <c r="C66" s="2" t="s">
        <v>73</v>
      </c>
      <c r="D66" s="2"/>
      <c r="E66" s="2" t="str">
        <f>"009936060163"</f>
        <v>009936060163</v>
      </c>
      <c r="F66" s="3">
        <v>42822</v>
      </c>
      <c r="G66" s="2">
        <v>201709</v>
      </c>
      <c r="H66" s="2" t="s">
        <v>94</v>
      </c>
      <c r="I66" s="2" t="s">
        <v>95</v>
      </c>
      <c r="J66" s="2" t="s">
        <v>76</v>
      </c>
      <c r="K66" s="2" t="s">
        <v>77</v>
      </c>
      <c r="L66" s="2" t="s">
        <v>144</v>
      </c>
      <c r="M66" s="2" t="s">
        <v>145</v>
      </c>
      <c r="N66" s="2" t="s">
        <v>233</v>
      </c>
      <c r="O66" s="2" t="s">
        <v>80</v>
      </c>
      <c r="P66" s="2" t="str">
        <f>"NA                            "</f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4.42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0.5</v>
      </c>
      <c r="BJ66" s="2">
        <v>0.2</v>
      </c>
      <c r="BK66" s="2">
        <v>0.5</v>
      </c>
      <c r="BL66" s="2">
        <v>41.86</v>
      </c>
      <c r="BM66" s="2">
        <v>5.86</v>
      </c>
      <c r="BN66" s="2">
        <v>47.72</v>
      </c>
      <c r="BO66" s="2">
        <v>47.72</v>
      </c>
      <c r="BP66" s="2"/>
      <c r="BQ66" s="2" t="s">
        <v>234</v>
      </c>
      <c r="BR66" s="2" t="s">
        <v>96</v>
      </c>
      <c r="BS66" s="3">
        <v>42823</v>
      </c>
      <c r="BT66" s="4">
        <v>0.38055555555555554</v>
      </c>
      <c r="BU66" s="2" t="s">
        <v>235</v>
      </c>
      <c r="BV66" s="2" t="s">
        <v>84</v>
      </c>
      <c r="BW66" s="2"/>
      <c r="BX66" s="2"/>
      <c r="BY66" s="2">
        <v>1200</v>
      </c>
      <c r="BZ66" s="2" t="s">
        <v>27</v>
      </c>
      <c r="CA66" s="2"/>
      <c r="CB66" s="2"/>
      <c r="CC66" s="2" t="s">
        <v>145</v>
      </c>
      <c r="CD66" s="2">
        <v>181</v>
      </c>
      <c r="CE66" s="2" t="s">
        <v>85</v>
      </c>
      <c r="CF66" s="5">
        <v>42825</v>
      </c>
      <c r="CG66" s="2"/>
      <c r="CH66" s="2"/>
      <c r="CI66" s="2">
        <v>1</v>
      </c>
      <c r="CJ66" s="2">
        <v>1</v>
      </c>
      <c r="CK66" s="2">
        <v>21</v>
      </c>
      <c r="CL66" s="2" t="s">
        <v>86</v>
      </c>
      <c r="CM66" s="2"/>
    </row>
    <row r="67" spans="1:91">
      <c r="A67" s="2" t="s">
        <v>104</v>
      </c>
      <c r="B67" s="2" t="s">
        <v>72</v>
      </c>
      <c r="C67" s="2" t="s">
        <v>73</v>
      </c>
      <c r="D67" s="2"/>
      <c r="E67" s="2" t="str">
        <f>"009936060165"</f>
        <v>009936060165</v>
      </c>
      <c r="F67" s="3">
        <v>42822</v>
      </c>
      <c r="G67" s="2">
        <v>201709</v>
      </c>
      <c r="H67" s="2" t="s">
        <v>94</v>
      </c>
      <c r="I67" s="2" t="s">
        <v>95</v>
      </c>
      <c r="J67" s="2" t="s">
        <v>76</v>
      </c>
      <c r="K67" s="2" t="s">
        <v>77</v>
      </c>
      <c r="L67" s="2" t="s">
        <v>78</v>
      </c>
      <c r="M67" s="2" t="s">
        <v>79</v>
      </c>
      <c r="N67" s="2" t="s">
        <v>236</v>
      </c>
      <c r="O67" s="2" t="s">
        <v>80</v>
      </c>
      <c r="P67" s="2" t="str">
        <f>"NA                            "</f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4.42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1.3</v>
      </c>
      <c r="BJ67" s="2">
        <v>1</v>
      </c>
      <c r="BK67" s="2">
        <v>1.5</v>
      </c>
      <c r="BL67" s="2">
        <v>41.86</v>
      </c>
      <c r="BM67" s="2">
        <v>5.86</v>
      </c>
      <c r="BN67" s="2">
        <v>47.72</v>
      </c>
      <c r="BO67" s="2">
        <v>47.72</v>
      </c>
      <c r="BP67" s="2"/>
      <c r="BQ67" s="2" t="s">
        <v>237</v>
      </c>
      <c r="BR67" s="2" t="s">
        <v>96</v>
      </c>
      <c r="BS67" s="3">
        <v>42823</v>
      </c>
      <c r="BT67" s="4">
        <v>0.4861111111111111</v>
      </c>
      <c r="BU67" s="2" t="s">
        <v>238</v>
      </c>
      <c r="BV67" s="2" t="s">
        <v>86</v>
      </c>
      <c r="BW67" s="2" t="s">
        <v>102</v>
      </c>
      <c r="BX67" s="2" t="s">
        <v>239</v>
      </c>
      <c r="BY67" s="2">
        <v>4958.0200000000004</v>
      </c>
      <c r="BZ67" s="2" t="s">
        <v>27</v>
      </c>
      <c r="CA67" s="2"/>
      <c r="CB67" s="2"/>
      <c r="CC67" s="2" t="s">
        <v>79</v>
      </c>
      <c r="CD67" s="2">
        <v>7441</v>
      </c>
      <c r="CE67" s="2" t="s">
        <v>85</v>
      </c>
      <c r="CF67" s="5">
        <v>42824</v>
      </c>
      <c r="CG67" s="2"/>
      <c r="CH67" s="2"/>
      <c r="CI67" s="2">
        <v>1</v>
      </c>
      <c r="CJ67" s="2">
        <v>1</v>
      </c>
      <c r="CK67" s="2">
        <v>21</v>
      </c>
      <c r="CL67" s="2" t="s">
        <v>86</v>
      </c>
      <c r="CM67" s="2"/>
    </row>
    <row r="68" spans="1:91">
      <c r="A68" s="2" t="s">
        <v>104</v>
      </c>
      <c r="B68" s="2" t="s">
        <v>72</v>
      </c>
      <c r="C68" s="2" t="s">
        <v>73</v>
      </c>
      <c r="D68" s="2"/>
      <c r="E68" s="2" t="str">
        <f>"029907660080"</f>
        <v>029907660080</v>
      </c>
      <c r="F68" s="3">
        <v>42822</v>
      </c>
      <c r="G68" s="2">
        <v>201709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94</v>
      </c>
      <c r="M68" s="2" t="s">
        <v>95</v>
      </c>
      <c r="N68" s="2" t="s">
        <v>240</v>
      </c>
      <c r="O68" s="2" t="s">
        <v>80</v>
      </c>
      <c r="P68" s="2" t="str">
        <f>"                              "</f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4.42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0.5</v>
      </c>
      <c r="BL68" s="2">
        <v>41.86</v>
      </c>
      <c r="BM68" s="2">
        <v>5.86</v>
      </c>
      <c r="BN68" s="2">
        <v>47.72</v>
      </c>
      <c r="BO68" s="2">
        <v>47.72</v>
      </c>
      <c r="BP68" s="2"/>
      <c r="BQ68" s="2" t="s">
        <v>97</v>
      </c>
      <c r="BR68" s="2" t="s">
        <v>82</v>
      </c>
      <c r="BS68" s="3">
        <v>42823</v>
      </c>
      <c r="BT68" s="4">
        <v>0.33888888888888885</v>
      </c>
      <c r="BU68" s="2" t="s">
        <v>97</v>
      </c>
      <c r="BV68" s="2" t="s">
        <v>84</v>
      </c>
      <c r="BW68" s="2"/>
      <c r="BX68" s="2"/>
      <c r="BY68" s="2">
        <v>1200</v>
      </c>
      <c r="BZ68" s="2" t="s">
        <v>27</v>
      </c>
      <c r="CA68" s="2"/>
      <c r="CB68" s="2"/>
      <c r="CC68" s="2" t="s">
        <v>95</v>
      </c>
      <c r="CD68" s="2">
        <v>2013</v>
      </c>
      <c r="CE68" s="2" t="s">
        <v>85</v>
      </c>
      <c r="CF68" s="5">
        <v>42824</v>
      </c>
      <c r="CG68" s="2"/>
      <c r="CH68" s="2"/>
      <c r="CI68" s="2">
        <v>1</v>
      </c>
      <c r="CJ68" s="2">
        <v>1</v>
      </c>
      <c r="CK68" s="2">
        <v>21</v>
      </c>
      <c r="CL68" s="2" t="s">
        <v>86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"029907650837"</f>
        <v>029907650837</v>
      </c>
      <c r="F69" s="3">
        <v>42825</v>
      </c>
      <c r="G69" s="2">
        <v>201709</v>
      </c>
      <c r="H69" s="2" t="s">
        <v>74</v>
      </c>
      <c r="I69" s="2" t="s">
        <v>75</v>
      </c>
      <c r="J69" s="2" t="s">
        <v>76</v>
      </c>
      <c r="K69" s="2" t="s">
        <v>77</v>
      </c>
      <c r="L69" s="2" t="s">
        <v>134</v>
      </c>
      <c r="M69" s="2" t="s">
        <v>79</v>
      </c>
      <c r="N69" s="2" t="s">
        <v>241</v>
      </c>
      <c r="O69" s="2" t="s">
        <v>117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9.0500000000000007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8.1</v>
      </c>
      <c r="BK69" s="2">
        <v>8</v>
      </c>
      <c r="BL69" s="2">
        <v>90.69</v>
      </c>
      <c r="BM69" s="2">
        <v>12.7</v>
      </c>
      <c r="BN69" s="2">
        <v>103.39</v>
      </c>
      <c r="BO69" s="2">
        <v>103.39</v>
      </c>
      <c r="BP69" s="2"/>
      <c r="BQ69" s="2" t="s">
        <v>205</v>
      </c>
      <c r="BR69" s="2" t="s">
        <v>242</v>
      </c>
      <c r="BS69" s="3">
        <v>42828</v>
      </c>
      <c r="BT69" s="4">
        <v>0.5805555555555556</v>
      </c>
      <c r="BU69" s="2" t="s">
        <v>243</v>
      </c>
      <c r="BV69" s="2" t="s">
        <v>84</v>
      </c>
      <c r="BW69" s="2"/>
      <c r="BX69" s="2"/>
      <c r="BY69" s="2">
        <v>40320</v>
      </c>
      <c r="BZ69" s="2"/>
      <c r="CA69" s="2"/>
      <c r="CB69" s="2"/>
      <c r="CC69" s="2" t="s">
        <v>79</v>
      </c>
      <c r="CD69" s="2">
        <v>8000</v>
      </c>
      <c r="CE69" s="2" t="s">
        <v>85</v>
      </c>
      <c r="CF69" s="5">
        <v>42830</v>
      </c>
      <c r="CG69" s="2"/>
      <c r="CH69" s="2"/>
      <c r="CI69" s="2">
        <v>2</v>
      </c>
      <c r="CJ69" s="2">
        <v>1</v>
      </c>
      <c r="CK69" s="2" t="s">
        <v>136</v>
      </c>
      <c r="CL69" s="2" t="s">
        <v>86</v>
      </c>
      <c r="CM69" s="2"/>
    </row>
    <row r="70" spans="1:91">
      <c r="A70" s="2" t="s">
        <v>104</v>
      </c>
      <c r="B70" s="2" t="s">
        <v>72</v>
      </c>
      <c r="C70" s="2" t="s">
        <v>73</v>
      </c>
      <c r="D70" s="2"/>
      <c r="E70" s="2" t="str">
        <f>"009935856240"</f>
        <v>009935856240</v>
      </c>
      <c r="F70" s="3">
        <v>42823</v>
      </c>
      <c r="G70" s="2">
        <v>201709</v>
      </c>
      <c r="H70" s="2" t="s">
        <v>94</v>
      </c>
      <c r="I70" s="2" t="s">
        <v>95</v>
      </c>
      <c r="J70" s="2" t="s">
        <v>76</v>
      </c>
      <c r="K70" s="2" t="s">
        <v>77</v>
      </c>
      <c r="L70" s="2" t="s">
        <v>74</v>
      </c>
      <c r="M70" s="2" t="s">
        <v>75</v>
      </c>
      <c r="N70" s="2" t="s">
        <v>244</v>
      </c>
      <c r="O70" s="2" t="s">
        <v>80</v>
      </c>
      <c r="P70" s="2" t="str">
        <f>"NA                            "</f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4.42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0.4</v>
      </c>
      <c r="BK70" s="2">
        <v>1</v>
      </c>
      <c r="BL70" s="2">
        <v>41.86</v>
      </c>
      <c r="BM70" s="2">
        <v>5.86</v>
      </c>
      <c r="BN70" s="2">
        <v>47.72</v>
      </c>
      <c r="BO70" s="2">
        <v>47.72</v>
      </c>
      <c r="BP70" s="2"/>
      <c r="BQ70" s="2" t="s">
        <v>82</v>
      </c>
      <c r="BR70" s="2" t="s">
        <v>96</v>
      </c>
      <c r="BS70" s="3">
        <v>42824</v>
      </c>
      <c r="BT70" s="4">
        <v>0.40972222222222227</v>
      </c>
      <c r="BU70" s="2" t="s">
        <v>82</v>
      </c>
      <c r="BV70" s="2" t="s">
        <v>84</v>
      </c>
      <c r="BW70" s="2"/>
      <c r="BX70" s="2"/>
      <c r="BY70" s="2">
        <v>1980</v>
      </c>
      <c r="BZ70" s="2" t="s">
        <v>27</v>
      </c>
      <c r="CA70" s="2"/>
      <c r="CB70" s="2"/>
      <c r="CC70" s="2" t="s">
        <v>75</v>
      </c>
      <c r="CD70" s="2">
        <v>3629</v>
      </c>
      <c r="CE70" s="2" t="s">
        <v>85</v>
      </c>
      <c r="CF70" s="5">
        <v>42825</v>
      </c>
      <c r="CG70" s="2"/>
      <c r="CH70" s="2"/>
      <c r="CI70" s="2">
        <v>1</v>
      </c>
      <c r="CJ70" s="2">
        <v>1</v>
      </c>
      <c r="CK70" s="2">
        <v>21</v>
      </c>
      <c r="CL70" s="2" t="s">
        <v>86</v>
      </c>
      <c r="CM70" s="2"/>
    </row>
    <row r="71" spans="1:91">
      <c r="A71" s="2" t="s">
        <v>104</v>
      </c>
      <c r="B71" s="2" t="s">
        <v>72</v>
      </c>
      <c r="C71" s="2" t="s">
        <v>73</v>
      </c>
      <c r="D71" s="2"/>
      <c r="E71" s="2" t="str">
        <f>"019909749580"</f>
        <v>019909749580</v>
      </c>
      <c r="F71" s="3">
        <v>42823</v>
      </c>
      <c r="G71" s="2">
        <v>201709</v>
      </c>
      <c r="H71" s="2" t="s">
        <v>78</v>
      </c>
      <c r="I71" s="2" t="s">
        <v>79</v>
      </c>
      <c r="J71" s="2" t="s">
        <v>76</v>
      </c>
      <c r="K71" s="2" t="s">
        <v>77</v>
      </c>
      <c r="L71" s="2" t="s">
        <v>94</v>
      </c>
      <c r="M71" s="2" t="s">
        <v>95</v>
      </c>
      <c r="N71" s="2" t="s">
        <v>76</v>
      </c>
      <c r="O71" s="2" t="s">
        <v>157</v>
      </c>
      <c r="P71" s="2" t="str">
        <f>"NA                            "</f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49.74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3</v>
      </c>
      <c r="BI71" s="2">
        <v>14.3</v>
      </c>
      <c r="BJ71" s="2">
        <v>23.3</v>
      </c>
      <c r="BK71" s="2">
        <v>24</v>
      </c>
      <c r="BL71" s="2">
        <v>470.94</v>
      </c>
      <c r="BM71" s="2">
        <v>65.930000000000007</v>
      </c>
      <c r="BN71" s="2">
        <v>536.87</v>
      </c>
      <c r="BO71" s="2">
        <v>536.87</v>
      </c>
      <c r="BP71" s="2"/>
      <c r="BQ71" s="2" t="s">
        <v>245</v>
      </c>
      <c r="BR71" s="2" t="s">
        <v>81</v>
      </c>
      <c r="BS71" s="3">
        <v>42824</v>
      </c>
      <c r="BT71" s="4">
        <v>0.33402777777777781</v>
      </c>
      <c r="BU71" s="2" t="s">
        <v>97</v>
      </c>
      <c r="BV71" s="2" t="s">
        <v>84</v>
      </c>
      <c r="BW71" s="2"/>
      <c r="BX71" s="2"/>
      <c r="BY71" s="2">
        <v>116488.18</v>
      </c>
      <c r="BZ71" s="2" t="s">
        <v>27</v>
      </c>
      <c r="CA71" s="2" t="s">
        <v>106</v>
      </c>
      <c r="CB71" s="2"/>
      <c r="CC71" s="2" t="s">
        <v>95</v>
      </c>
      <c r="CD71" s="2">
        <v>2013</v>
      </c>
      <c r="CE71" s="2" t="s">
        <v>246</v>
      </c>
      <c r="CF71" s="5">
        <v>42824</v>
      </c>
      <c r="CG71" s="2"/>
      <c r="CH71" s="2"/>
      <c r="CI71" s="2">
        <v>1</v>
      </c>
      <c r="CJ71" s="2">
        <v>1</v>
      </c>
      <c r="CK71" s="2">
        <v>31</v>
      </c>
      <c r="CL71" s="2" t="s">
        <v>86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"029907409444"</f>
        <v>029907409444</v>
      </c>
      <c r="F72" s="3">
        <v>42823</v>
      </c>
      <c r="G72" s="2">
        <v>201709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94</v>
      </c>
      <c r="M72" s="2" t="s">
        <v>95</v>
      </c>
      <c r="N72" s="2" t="s">
        <v>76</v>
      </c>
      <c r="O72" s="2" t="s">
        <v>157</v>
      </c>
      <c r="P72" s="2" t="str">
        <f>"                              "</f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26.94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2</v>
      </c>
      <c r="BI72" s="2">
        <v>5</v>
      </c>
      <c r="BJ72" s="2">
        <v>12.5</v>
      </c>
      <c r="BK72" s="2">
        <v>13</v>
      </c>
      <c r="BL72" s="2">
        <v>255.09</v>
      </c>
      <c r="BM72" s="2">
        <v>35.71</v>
      </c>
      <c r="BN72" s="2">
        <v>290.8</v>
      </c>
      <c r="BO72" s="2">
        <v>290.8</v>
      </c>
      <c r="BP72" s="2"/>
      <c r="BQ72" s="2" t="s">
        <v>247</v>
      </c>
      <c r="BR72" s="2" t="s">
        <v>82</v>
      </c>
      <c r="BS72" s="3">
        <v>42824</v>
      </c>
      <c r="BT72" s="4">
        <v>0.33402777777777781</v>
      </c>
      <c r="BU72" s="2" t="s">
        <v>97</v>
      </c>
      <c r="BV72" s="2" t="s">
        <v>84</v>
      </c>
      <c r="BW72" s="2"/>
      <c r="BX72" s="2"/>
      <c r="BY72" s="2">
        <v>62508</v>
      </c>
      <c r="BZ72" s="2" t="s">
        <v>27</v>
      </c>
      <c r="CA72" s="2" t="s">
        <v>106</v>
      </c>
      <c r="CB72" s="2"/>
      <c r="CC72" s="2" t="s">
        <v>95</v>
      </c>
      <c r="CD72" s="2">
        <v>2000</v>
      </c>
      <c r="CE72" s="2" t="s">
        <v>85</v>
      </c>
      <c r="CF72" s="5">
        <v>42824</v>
      </c>
      <c r="CG72" s="2"/>
      <c r="CH72" s="2"/>
      <c r="CI72" s="2">
        <v>1</v>
      </c>
      <c r="CJ72" s="2">
        <v>1</v>
      </c>
      <c r="CK72" s="2">
        <v>31</v>
      </c>
      <c r="CL72" s="2" t="s">
        <v>86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"029907660081"</f>
        <v>029907660081</v>
      </c>
      <c r="F73" s="3">
        <v>42823</v>
      </c>
      <c r="G73" s="2">
        <v>201709</v>
      </c>
      <c r="H73" s="2" t="s">
        <v>74</v>
      </c>
      <c r="I73" s="2" t="s">
        <v>75</v>
      </c>
      <c r="J73" s="2" t="s">
        <v>76</v>
      </c>
      <c r="K73" s="2" t="s">
        <v>77</v>
      </c>
      <c r="L73" s="2" t="s">
        <v>94</v>
      </c>
      <c r="M73" s="2" t="s">
        <v>95</v>
      </c>
      <c r="N73" s="2" t="s">
        <v>248</v>
      </c>
      <c r="O73" s="2" t="s">
        <v>117</v>
      </c>
      <c r="P73" s="2" t="str">
        <f>"                              "</f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8.2899999999999991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3</v>
      </c>
      <c r="BI73" s="2">
        <v>10</v>
      </c>
      <c r="BJ73" s="2">
        <v>3.6</v>
      </c>
      <c r="BK73" s="2">
        <v>10</v>
      </c>
      <c r="BL73" s="2">
        <v>83.49</v>
      </c>
      <c r="BM73" s="2">
        <v>11.69</v>
      </c>
      <c r="BN73" s="2">
        <v>95.18</v>
      </c>
      <c r="BO73" s="2">
        <v>95.18</v>
      </c>
      <c r="BP73" s="2"/>
      <c r="BQ73" s="2" t="s">
        <v>249</v>
      </c>
      <c r="BR73" s="2" t="s">
        <v>82</v>
      </c>
      <c r="BS73" s="3">
        <v>42825</v>
      </c>
      <c r="BT73" s="4">
        <v>0.50694444444444442</v>
      </c>
      <c r="BU73" s="2" t="s">
        <v>97</v>
      </c>
      <c r="BV73" s="2" t="s">
        <v>86</v>
      </c>
      <c r="BW73" s="2" t="s">
        <v>102</v>
      </c>
      <c r="BX73" s="2" t="s">
        <v>250</v>
      </c>
      <c r="BY73" s="2">
        <v>18000</v>
      </c>
      <c r="BZ73" s="2"/>
      <c r="CA73" s="2"/>
      <c r="CB73" s="2"/>
      <c r="CC73" s="2" t="s">
        <v>95</v>
      </c>
      <c r="CD73" s="2">
        <v>2013</v>
      </c>
      <c r="CE73" s="2" t="s">
        <v>85</v>
      </c>
      <c r="CF73" s="5">
        <v>42829</v>
      </c>
      <c r="CG73" s="2"/>
      <c r="CH73" s="2"/>
      <c r="CI73" s="2">
        <v>1</v>
      </c>
      <c r="CJ73" s="2">
        <v>2</v>
      </c>
      <c r="CK73" s="2" t="s">
        <v>119</v>
      </c>
      <c r="CL73" s="2" t="s">
        <v>86</v>
      </c>
      <c r="CM73" s="2"/>
    </row>
    <row r="74" spans="1:91">
      <c r="A74" s="2" t="s">
        <v>104</v>
      </c>
      <c r="B74" s="2" t="s">
        <v>72</v>
      </c>
      <c r="C74" s="2" t="s">
        <v>73</v>
      </c>
      <c r="D74" s="2"/>
      <c r="E74" s="2" t="str">
        <f>"009935856239"</f>
        <v>009935856239</v>
      </c>
      <c r="F74" s="3">
        <v>42824</v>
      </c>
      <c r="G74" s="2">
        <v>201709</v>
      </c>
      <c r="H74" s="2" t="s">
        <v>94</v>
      </c>
      <c r="I74" s="2" t="s">
        <v>95</v>
      </c>
      <c r="J74" s="2" t="s">
        <v>76</v>
      </c>
      <c r="K74" s="2" t="s">
        <v>77</v>
      </c>
      <c r="L74" s="2" t="s">
        <v>74</v>
      </c>
      <c r="M74" s="2" t="s">
        <v>75</v>
      </c>
      <c r="N74" s="2" t="s">
        <v>76</v>
      </c>
      <c r="O74" s="2" t="s">
        <v>80</v>
      </c>
      <c r="P74" s="2" t="str">
        <f>"NA                            "</f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38.69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17.399999999999999</v>
      </c>
      <c r="BJ74" s="2">
        <v>5.9</v>
      </c>
      <c r="BK74" s="2">
        <v>17.5</v>
      </c>
      <c r="BL74" s="2">
        <v>366.29</v>
      </c>
      <c r="BM74" s="2">
        <v>51.28</v>
      </c>
      <c r="BN74" s="2">
        <v>417.57</v>
      </c>
      <c r="BO74" s="2">
        <v>417.57</v>
      </c>
      <c r="BP74" s="2"/>
      <c r="BQ74" s="2" t="s">
        <v>82</v>
      </c>
      <c r="BR74" s="2" t="s">
        <v>96</v>
      </c>
      <c r="BS74" s="3">
        <v>42825</v>
      </c>
      <c r="BT74" s="4">
        <v>0.43055555555555558</v>
      </c>
      <c r="BU74" s="2" t="s">
        <v>209</v>
      </c>
      <c r="BV74" s="2" t="s">
        <v>84</v>
      </c>
      <c r="BW74" s="2"/>
      <c r="BX74" s="2"/>
      <c r="BY74" s="2">
        <v>29452.799999999999</v>
      </c>
      <c r="BZ74" s="2" t="s">
        <v>27</v>
      </c>
      <c r="CA74" s="2"/>
      <c r="CB74" s="2"/>
      <c r="CC74" s="2" t="s">
        <v>75</v>
      </c>
      <c r="CD74" s="2">
        <v>3629</v>
      </c>
      <c r="CE74" s="2" t="s">
        <v>85</v>
      </c>
      <c r="CF74" s="5">
        <v>42829</v>
      </c>
      <c r="CG74" s="2"/>
      <c r="CH74" s="2"/>
      <c r="CI74" s="2">
        <v>1</v>
      </c>
      <c r="CJ74" s="2">
        <v>1</v>
      </c>
      <c r="CK74" s="2">
        <v>21</v>
      </c>
      <c r="CL74" s="2" t="s">
        <v>86</v>
      </c>
      <c r="CM74" s="2"/>
    </row>
    <row r="75" spans="1:91">
      <c r="A75" s="2" t="s">
        <v>104</v>
      </c>
      <c r="B75" s="2" t="s">
        <v>72</v>
      </c>
      <c r="C75" s="2" t="s">
        <v>73</v>
      </c>
      <c r="D75" s="2"/>
      <c r="E75" s="2" t="str">
        <f>"029907409443"</f>
        <v>029907409443</v>
      </c>
      <c r="F75" s="3">
        <v>42824</v>
      </c>
      <c r="G75" s="2">
        <v>201709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94</v>
      </c>
      <c r="M75" s="2" t="s">
        <v>95</v>
      </c>
      <c r="N75" s="2" t="s">
        <v>76</v>
      </c>
      <c r="O75" s="2" t="s">
        <v>157</v>
      </c>
      <c r="P75" s="2" t="str">
        <f>"                              "</f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31.09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4</v>
      </c>
      <c r="BI75" s="2">
        <v>7</v>
      </c>
      <c r="BJ75" s="2">
        <v>14.3</v>
      </c>
      <c r="BK75" s="2">
        <v>15</v>
      </c>
      <c r="BL75" s="2">
        <v>294.33999999999997</v>
      </c>
      <c r="BM75" s="2">
        <v>41.21</v>
      </c>
      <c r="BN75" s="2">
        <v>335.55</v>
      </c>
      <c r="BO75" s="2">
        <v>335.55</v>
      </c>
      <c r="BP75" s="2"/>
      <c r="BQ75" s="2" t="s">
        <v>184</v>
      </c>
      <c r="BR75" s="2" t="s">
        <v>82</v>
      </c>
      <c r="BS75" s="3">
        <v>42828</v>
      </c>
      <c r="BT75" s="4">
        <v>0.33819444444444446</v>
      </c>
      <c r="BU75" s="2" t="s">
        <v>105</v>
      </c>
      <c r="BV75" s="2" t="s">
        <v>86</v>
      </c>
      <c r="BW75" s="2" t="s">
        <v>123</v>
      </c>
      <c r="BX75" s="2" t="s">
        <v>251</v>
      </c>
      <c r="BY75" s="2">
        <v>71630</v>
      </c>
      <c r="BZ75" s="2" t="s">
        <v>27</v>
      </c>
      <c r="CA75" s="2" t="s">
        <v>106</v>
      </c>
      <c r="CB75" s="2"/>
      <c r="CC75" s="2" t="s">
        <v>95</v>
      </c>
      <c r="CD75" s="2">
        <v>2001</v>
      </c>
      <c r="CE75" s="2" t="s">
        <v>85</v>
      </c>
      <c r="CF75" s="5">
        <v>42829</v>
      </c>
      <c r="CG75" s="2"/>
      <c r="CH75" s="2"/>
      <c r="CI75" s="2">
        <v>1</v>
      </c>
      <c r="CJ75" s="2">
        <v>2</v>
      </c>
      <c r="CK75" s="2">
        <v>31</v>
      </c>
      <c r="CL75" s="2" t="s">
        <v>86</v>
      </c>
      <c r="CM75" s="2"/>
    </row>
    <row r="76" spans="1:91">
      <c r="A76" s="2" t="s">
        <v>104</v>
      </c>
      <c r="B76" s="2" t="s">
        <v>72</v>
      </c>
      <c r="C76" s="2" t="s">
        <v>73</v>
      </c>
      <c r="D76" s="2"/>
      <c r="E76" s="2" t="str">
        <f>"029907054241"</f>
        <v>029907054241</v>
      </c>
      <c r="F76" s="3">
        <v>42824</v>
      </c>
      <c r="G76" s="2">
        <v>201709</v>
      </c>
      <c r="H76" s="2" t="s">
        <v>74</v>
      </c>
      <c r="I76" s="2" t="s">
        <v>75</v>
      </c>
      <c r="J76" s="2" t="s">
        <v>76</v>
      </c>
      <c r="K76" s="2" t="s">
        <v>77</v>
      </c>
      <c r="L76" s="2" t="s">
        <v>78</v>
      </c>
      <c r="M76" s="2" t="s">
        <v>79</v>
      </c>
      <c r="N76" s="2" t="s">
        <v>76</v>
      </c>
      <c r="O76" s="2" t="s">
        <v>157</v>
      </c>
      <c r="P76" s="2" t="str">
        <f>"                              "</f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12.44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</v>
      </c>
      <c r="BJ76" s="2">
        <v>5.5</v>
      </c>
      <c r="BK76" s="2">
        <v>6</v>
      </c>
      <c r="BL76" s="2">
        <v>117.74</v>
      </c>
      <c r="BM76" s="2">
        <v>16.48</v>
      </c>
      <c r="BN76" s="2">
        <v>134.22</v>
      </c>
      <c r="BO76" s="2">
        <v>134.22</v>
      </c>
      <c r="BP76" s="2"/>
      <c r="BQ76" s="2" t="s">
        <v>81</v>
      </c>
      <c r="BR76" s="2" t="s">
        <v>82</v>
      </c>
      <c r="BS76" s="3">
        <v>42825</v>
      </c>
      <c r="BT76" s="4">
        <v>0.41666666666666669</v>
      </c>
      <c r="BU76" s="2" t="s">
        <v>191</v>
      </c>
      <c r="BV76" s="2" t="s">
        <v>84</v>
      </c>
      <c r="BW76" s="2"/>
      <c r="BX76" s="2"/>
      <c r="BY76" s="2">
        <v>27720</v>
      </c>
      <c r="BZ76" s="2"/>
      <c r="CA76" s="2"/>
      <c r="CB76" s="2"/>
      <c r="CC76" s="2" t="s">
        <v>79</v>
      </c>
      <c r="CD76" s="2">
        <v>8000</v>
      </c>
      <c r="CE76" s="2" t="s">
        <v>85</v>
      </c>
      <c r="CF76" s="5">
        <v>42828</v>
      </c>
      <c r="CG76" s="2"/>
      <c r="CH76" s="2"/>
      <c r="CI76" s="2">
        <v>1</v>
      </c>
      <c r="CJ76" s="2">
        <v>1</v>
      </c>
      <c r="CK76" s="2">
        <v>31</v>
      </c>
      <c r="CL76" s="2" t="s">
        <v>86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"029907054217"</f>
        <v>029907054217</v>
      </c>
      <c r="F77" s="3">
        <v>42823</v>
      </c>
      <c r="G77" s="2">
        <v>201709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78</v>
      </c>
      <c r="M77" s="2" t="s">
        <v>79</v>
      </c>
      <c r="N77" s="2" t="s">
        <v>76</v>
      </c>
      <c r="O77" s="2" t="s">
        <v>117</v>
      </c>
      <c r="P77" s="2" t="str">
        <f>"                              "</f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32.29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8</v>
      </c>
      <c r="BI77" s="2">
        <v>14</v>
      </c>
      <c r="BJ77" s="2">
        <v>74.599999999999994</v>
      </c>
      <c r="BK77" s="2">
        <v>75</v>
      </c>
      <c r="BL77" s="2">
        <v>310.73</v>
      </c>
      <c r="BM77" s="2">
        <v>43.5</v>
      </c>
      <c r="BN77" s="2">
        <v>354.23</v>
      </c>
      <c r="BO77" s="2">
        <v>354.23</v>
      </c>
      <c r="BP77" s="2"/>
      <c r="BQ77" s="2" t="s">
        <v>188</v>
      </c>
      <c r="BR77" s="2" t="s">
        <v>252</v>
      </c>
      <c r="BS77" s="3">
        <v>42825</v>
      </c>
      <c r="BT77" s="4">
        <v>0.61388888888888882</v>
      </c>
      <c r="BU77" s="2" t="s">
        <v>191</v>
      </c>
      <c r="BV77" s="2" t="s">
        <v>84</v>
      </c>
      <c r="BW77" s="2"/>
      <c r="BX77" s="2"/>
      <c r="BY77" s="2">
        <v>46620</v>
      </c>
      <c r="BZ77" s="2"/>
      <c r="CA77" s="2"/>
      <c r="CB77" s="2"/>
      <c r="CC77" s="2" t="s">
        <v>79</v>
      </c>
      <c r="CD77" s="2">
        <v>7441</v>
      </c>
      <c r="CE77" s="2" t="s">
        <v>85</v>
      </c>
      <c r="CF77" s="5">
        <v>42828</v>
      </c>
      <c r="CG77" s="2"/>
      <c r="CH77" s="2"/>
      <c r="CI77" s="2">
        <v>2</v>
      </c>
      <c r="CJ77" s="2">
        <v>2</v>
      </c>
      <c r="CK77" s="2" t="s">
        <v>136</v>
      </c>
      <c r="CL77" s="2" t="s">
        <v>86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"029907054242"</f>
        <v>029907054242</v>
      </c>
      <c r="F78" s="3">
        <v>42825</v>
      </c>
      <c r="G78" s="2">
        <v>201709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78</v>
      </c>
      <c r="M78" s="2" t="s">
        <v>79</v>
      </c>
      <c r="N78" s="2" t="s">
        <v>76</v>
      </c>
      <c r="O78" s="2" t="s">
        <v>80</v>
      </c>
      <c r="P78" s="2" t="str">
        <f>"                              "</f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6.63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2</v>
      </c>
      <c r="BI78" s="2">
        <v>2</v>
      </c>
      <c r="BJ78" s="2">
        <v>2.9</v>
      </c>
      <c r="BK78" s="2">
        <v>3</v>
      </c>
      <c r="BL78" s="2">
        <v>62.79</v>
      </c>
      <c r="BM78" s="2">
        <v>8.7899999999999991</v>
      </c>
      <c r="BN78" s="2">
        <v>71.58</v>
      </c>
      <c r="BO78" s="2">
        <v>71.58</v>
      </c>
      <c r="BP78" s="2"/>
      <c r="BQ78" s="2"/>
      <c r="BR78" s="2" t="s">
        <v>82</v>
      </c>
      <c r="BS78" s="3">
        <v>42828</v>
      </c>
      <c r="BT78" s="4">
        <v>0.57500000000000007</v>
      </c>
      <c r="BU78" s="2" t="s">
        <v>83</v>
      </c>
      <c r="BV78" s="2" t="s">
        <v>86</v>
      </c>
      <c r="BW78" s="2" t="s">
        <v>102</v>
      </c>
      <c r="BX78" s="2" t="s">
        <v>239</v>
      </c>
      <c r="BY78" s="2">
        <v>14448</v>
      </c>
      <c r="BZ78" s="2" t="s">
        <v>27</v>
      </c>
      <c r="CA78" s="2"/>
      <c r="CB78" s="2"/>
      <c r="CC78" s="2" t="s">
        <v>79</v>
      </c>
      <c r="CD78" s="2">
        <v>7441</v>
      </c>
      <c r="CE78" s="2" t="s">
        <v>85</v>
      </c>
      <c r="CF78" s="2"/>
      <c r="CG78" s="2"/>
      <c r="CH78" s="2"/>
      <c r="CI78" s="2">
        <v>1</v>
      </c>
      <c r="CJ78" s="2">
        <v>1</v>
      </c>
      <c r="CK78" s="2">
        <v>21</v>
      </c>
      <c r="CL78" s="2" t="s">
        <v>86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"029907409435"</f>
        <v>029907409435</v>
      </c>
      <c r="F79" s="3">
        <v>42825</v>
      </c>
      <c r="G79" s="2">
        <v>201709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94</v>
      </c>
      <c r="M79" s="2" t="s">
        <v>95</v>
      </c>
      <c r="N79" s="2" t="s">
        <v>76</v>
      </c>
      <c r="O79" s="2" t="s">
        <v>80</v>
      </c>
      <c r="P79" s="2" t="str">
        <f>"                              "</f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6.63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2.9</v>
      </c>
      <c r="BK79" s="2">
        <v>3</v>
      </c>
      <c r="BL79" s="2">
        <v>62.79</v>
      </c>
      <c r="BM79" s="2">
        <v>8.7899999999999991</v>
      </c>
      <c r="BN79" s="2">
        <v>71.58</v>
      </c>
      <c r="BO79" s="2">
        <v>71.58</v>
      </c>
      <c r="BP79" s="2"/>
      <c r="BQ79" s="2" t="s">
        <v>247</v>
      </c>
      <c r="BR79" s="2" t="s">
        <v>82</v>
      </c>
      <c r="BS79" s="3">
        <v>42828</v>
      </c>
      <c r="BT79" s="4">
        <v>0.33888888888888885</v>
      </c>
      <c r="BU79" s="2" t="s">
        <v>105</v>
      </c>
      <c r="BV79" s="2" t="s">
        <v>84</v>
      </c>
      <c r="BW79" s="2"/>
      <c r="BX79" s="2"/>
      <c r="BY79" s="2">
        <v>14400</v>
      </c>
      <c r="BZ79" s="2" t="s">
        <v>27</v>
      </c>
      <c r="CA79" s="2" t="s">
        <v>106</v>
      </c>
      <c r="CB79" s="2"/>
      <c r="CC79" s="2" t="s">
        <v>95</v>
      </c>
      <c r="CD79" s="2">
        <v>2013</v>
      </c>
      <c r="CE79" s="2" t="s">
        <v>85</v>
      </c>
      <c r="CF79" s="5">
        <v>42829</v>
      </c>
      <c r="CG79" s="2"/>
      <c r="CH79" s="2"/>
      <c r="CI79" s="2">
        <v>1</v>
      </c>
      <c r="CJ79" s="2">
        <v>1</v>
      </c>
      <c r="CK79" s="2">
        <v>21</v>
      </c>
      <c r="CL79" s="2" t="s">
        <v>86</v>
      </c>
      <c r="CM79" s="2"/>
    </row>
    <row r="80" spans="1:91">
      <c r="A80" s="2" t="s">
        <v>104</v>
      </c>
      <c r="B80" s="2" t="s">
        <v>72</v>
      </c>
      <c r="C80" s="2" t="s">
        <v>73</v>
      </c>
      <c r="D80" s="2"/>
      <c r="E80" s="2" t="str">
        <f>"009935856238"</f>
        <v>009935856238</v>
      </c>
      <c r="F80" s="3">
        <v>42825</v>
      </c>
      <c r="G80" s="2">
        <v>201709</v>
      </c>
      <c r="H80" s="2" t="s">
        <v>94</v>
      </c>
      <c r="I80" s="2" t="s">
        <v>95</v>
      </c>
      <c r="J80" s="2" t="s">
        <v>76</v>
      </c>
      <c r="K80" s="2" t="s">
        <v>77</v>
      </c>
      <c r="L80" s="2" t="s">
        <v>74</v>
      </c>
      <c r="M80" s="2" t="s">
        <v>75</v>
      </c>
      <c r="N80" s="2" t="s">
        <v>76</v>
      </c>
      <c r="O80" s="2" t="s">
        <v>80</v>
      </c>
      <c r="P80" s="2" t="str">
        <f>"NA                            "</f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29.85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13.2</v>
      </c>
      <c r="BJ80" s="2">
        <v>1.8</v>
      </c>
      <c r="BK80" s="2">
        <v>13.5</v>
      </c>
      <c r="BL80" s="2">
        <v>282.57</v>
      </c>
      <c r="BM80" s="2">
        <v>39.56</v>
      </c>
      <c r="BN80" s="2">
        <v>322.13</v>
      </c>
      <c r="BO80" s="2">
        <v>322.13</v>
      </c>
      <c r="BP80" s="2"/>
      <c r="BQ80" s="2" t="s">
        <v>82</v>
      </c>
      <c r="BR80" s="2" t="s">
        <v>96</v>
      </c>
      <c r="BS80" s="3">
        <v>42828</v>
      </c>
      <c r="BT80" s="4">
        <v>0.43124999999999997</v>
      </c>
      <c r="BU80" s="2" t="s">
        <v>82</v>
      </c>
      <c r="BV80" s="2" t="s">
        <v>84</v>
      </c>
      <c r="BW80" s="2"/>
      <c r="BX80" s="2"/>
      <c r="BY80" s="2">
        <v>9209.9500000000007</v>
      </c>
      <c r="BZ80" s="2" t="s">
        <v>27</v>
      </c>
      <c r="CA80" s="2"/>
      <c r="CB80" s="2"/>
      <c r="CC80" s="2" t="s">
        <v>75</v>
      </c>
      <c r="CD80" s="2">
        <v>3629</v>
      </c>
      <c r="CE80" s="2" t="s">
        <v>85</v>
      </c>
      <c r="CF80" s="2"/>
      <c r="CG80" s="2"/>
      <c r="CH80" s="2"/>
      <c r="CI80" s="2">
        <v>1</v>
      </c>
      <c r="CJ80" s="2">
        <v>1</v>
      </c>
      <c r="CK80" s="2">
        <v>21</v>
      </c>
      <c r="CL80" s="2" t="s">
        <v>86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"029907650839"</f>
        <v>029907650839</v>
      </c>
      <c r="F81" s="3">
        <v>42825</v>
      </c>
      <c r="G81" s="2">
        <v>201709</v>
      </c>
      <c r="H81" s="2" t="s">
        <v>74</v>
      </c>
      <c r="I81" s="2" t="s">
        <v>75</v>
      </c>
      <c r="J81" s="2" t="s">
        <v>76</v>
      </c>
      <c r="K81" s="2" t="s">
        <v>77</v>
      </c>
      <c r="L81" s="2" t="s">
        <v>94</v>
      </c>
      <c r="M81" s="2" t="s">
        <v>95</v>
      </c>
      <c r="N81" s="2" t="s">
        <v>138</v>
      </c>
      <c r="O81" s="2" t="s">
        <v>117</v>
      </c>
      <c r="P81" s="2" t="str">
        <f>"                              "</f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8.2899999999999991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0.5</v>
      </c>
      <c r="BJ81" s="2">
        <v>2.2000000000000002</v>
      </c>
      <c r="BK81" s="2">
        <v>3</v>
      </c>
      <c r="BL81" s="2">
        <v>83.49</v>
      </c>
      <c r="BM81" s="2">
        <v>11.69</v>
      </c>
      <c r="BN81" s="2">
        <v>95.18</v>
      </c>
      <c r="BO81" s="2">
        <v>95.18</v>
      </c>
      <c r="BP81" s="2"/>
      <c r="BQ81" s="2"/>
      <c r="BR81" s="2" t="s">
        <v>82</v>
      </c>
      <c r="BS81" s="3">
        <v>42828</v>
      </c>
      <c r="BT81" s="4">
        <v>0.5</v>
      </c>
      <c r="BU81" s="2" t="s">
        <v>253</v>
      </c>
      <c r="BV81" s="2" t="s">
        <v>84</v>
      </c>
      <c r="BW81" s="2"/>
      <c r="BX81" s="2"/>
      <c r="BY81" s="2">
        <v>10944</v>
      </c>
      <c r="BZ81" s="2"/>
      <c r="CA81" s="2"/>
      <c r="CB81" s="2"/>
      <c r="CC81" s="2" t="s">
        <v>95</v>
      </c>
      <c r="CD81" s="2">
        <v>2191</v>
      </c>
      <c r="CE81" s="2" t="s">
        <v>85</v>
      </c>
      <c r="CF81" s="5">
        <v>42829</v>
      </c>
      <c r="CG81" s="2"/>
      <c r="CH81" s="2"/>
      <c r="CI81" s="2">
        <v>1</v>
      </c>
      <c r="CJ81" s="2">
        <v>1</v>
      </c>
      <c r="CK81" s="2" t="s">
        <v>119</v>
      </c>
      <c r="CL81" s="2" t="s">
        <v>86</v>
      </c>
      <c r="CM81" s="2"/>
    </row>
    <row r="82" spans="1:91">
      <c r="A82" s="2" t="s">
        <v>104</v>
      </c>
      <c r="B82" s="2" t="s">
        <v>72</v>
      </c>
      <c r="C82" s="2" t="s">
        <v>73</v>
      </c>
      <c r="D82" s="2"/>
      <c r="E82" s="2" t="str">
        <f>"019909749579"</f>
        <v>019909749579</v>
      </c>
      <c r="F82" s="3">
        <v>42825</v>
      </c>
      <c r="G82" s="2">
        <v>201709</v>
      </c>
      <c r="H82" s="2" t="s">
        <v>78</v>
      </c>
      <c r="I82" s="2" t="s">
        <v>79</v>
      </c>
      <c r="J82" s="2" t="s">
        <v>76</v>
      </c>
      <c r="K82" s="2" t="s">
        <v>77</v>
      </c>
      <c r="L82" s="2" t="s">
        <v>94</v>
      </c>
      <c r="M82" s="2" t="s">
        <v>95</v>
      </c>
      <c r="N82" s="2" t="s">
        <v>76</v>
      </c>
      <c r="O82" s="2" t="s">
        <v>80</v>
      </c>
      <c r="P82" s="2" t="str">
        <f>"NA                            "</f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4.42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0.4</v>
      </c>
      <c r="BJ82" s="2">
        <v>0.6</v>
      </c>
      <c r="BK82" s="2">
        <v>1</v>
      </c>
      <c r="BL82" s="2">
        <v>41.86</v>
      </c>
      <c r="BM82" s="2">
        <v>5.86</v>
      </c>
      <c r="BN82" s="2">
        <v>47.72</v>
      </c>
      <c r="BO82" s="2">
        <v>47.72</v>
      </c>
      <c r="BP82" s="2"/>
      <c r="BQ82" s="2"/>
      <c r="BR82" s="2" t="s">
        <v>81</v>
      </c>
      <c r="BS82" s="3">
        <v>42828</v>
      </c>
      <c r="BT82" s="4">
        <v>0.33888888888888885</v>
      </c>
      <c r="BU82" s="2" t="s">
        <v>105</v>
      </c>
      <c r="BV82" s="2" t="s">
        <v>84</v>
      </c>
      <c r="BW82" s="2"/>
      <c r="BX82" s="2"/>
      <c r="BY82" s="2">
        <v>3080.98</v>
      </c>
      <c r="BZ82" s="2" t="s">
        <v>27</v>
      </c>
      <c r="CA82" s="2" t="s">
        <v>106</v>
      </c>
      <c r="CB82" s="2"/>
      <c r="CC82" s="2" t="s">
        <v>95</v>
      </c>
      <c r="CD82" s="2">
        <v>2013</v>
      </c>
      <c r="CE82" s="2" t="s">
        <v>168</v>
      </c>
      <c r="CF82" s="5">
        <v>42829</v>
      </c>
      <c r="CG82" s="2"/>
      <c r="CH82" s="2"/>
      <c r="CI82" s="2">
        <v>1</v>
      </c>
      <c r="CJ82" s="2">
        <v>1</v>
      </c>
      <c r="CK82" s="2">
        <v>21</v>
      </c>
      <c r="CL82" s="2" t="s">
        <v>86</v>
      </c>
      <c r="CM82" s="2"/>
    </row>
    <row r="83" spans="1:91">
      <c r="A83" s="2"/>
      <c r="B83" s="2"/>
      <c r="C83" s="2"/>
      <c r="D83" s="2"/>
      <c r="E83" s="2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1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</row>
    <row r="84" spans="1:91">
      <c r="A84" s="1"/>
      <c r="B84" s="1"/>
      <c r="C84" s="1"/>
      <c r="D84" s="1"/>
      <c r="E84" s="1" t="s">
        <v>254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1401.7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/>
      <c r="BI84" s="1">
        <v>290.8</v>
      </c>
      <c r="BJ84" s="1">
        <v>531.6</v>
      </c>
      <c r="BK84" s="1">
        <v>618.5</v>
      </c>
      <c r="BL84" s="1">
        <v>13341.28</v>
      </c>
      <c r="BM84" s="1">
        <v>1867.81</v>
      </c>
      <c r="BN84" s="1">
        <v>15209.09</v>
      </c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>
      <c r="A85" s="2"/>
      <c r="B85" s="2"/>
      <c r="C85" s="2"/>
      <c r="D85" s="2"/>
      <c r="E85" s="2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1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</row>
    <row r="86" spans="1:91">
      <c r="A86" s="2"/>
      <c r="B86" s="2"/>
      <c r="C86" s="2"/>
      <c r="D86" s="2"/>
      <c r="E86" s="2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1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</row>
    <row r="87" spans="1:91">
      <c r="A87" s="2"/>
      <c r="B87" s="2"/>
      <c r="C87" s="2"/>
      <c r="D87" s="2"/>
      <c r="E87" s="2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1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2017-04-05T09:45:54Z</dcterms:created>
  <dcterms:modified xsi:type="dcterms:W3CDTF">2017-04-05T09:46:10Z</dcterms:modified>
</cp:coreProperties>
</file>