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P118" i="1" l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<sst xmlns="http://schemas.openxmlformats.org/spreadsheetml/2006/main" count="2452" uniqueCount="584">
  <si>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</si>
  <si>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</si>
  <si>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</si>
  <si>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</si>
  <si>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</si>
  <si>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</si>
  <si>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</si>
  <si>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</si>
  <si>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</si>
  <si>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</si>
  <si>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</si>
  <si>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</si>
  <si>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</si>
  <si>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</si>
  <si>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</si>
  <si>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</si>
  <si>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</si>
  <si>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</si>
  <si>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</si>
  <si>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</si>
  <si>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</si>
  <si>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</si>
  <si>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</si>
  <si>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</si>
  <si>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</si>
  <si>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</si>
  <si>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</si>
  <si>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</si>
  <si>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</si>
  <si>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</si>
  <si>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</si>
  <si>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</si>
  <si>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</si>
  <si>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</si>
  <si>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</si>
  <si>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</si>
  <si>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</si>
  <si>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</si>
  <si>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</si>
  <si>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</si>
  <si>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</si>
  <si>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</si>
  <si>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</si>
  <si>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</si>
  <si>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</si>
  <si>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</si>
  <si>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</si>
  <si>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</si>
  <si>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</si>
  <si>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</si>
  <si>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</si>
  <si>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</si>
  <si>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</si>
  <si>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</si>
  <si>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</si>
  <si>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</si>
  <si>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</si>
  <si>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</si>
  <si>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</si>
  <si>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</si>
  <si>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</si>
  <si>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</si>
  <si>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</si>
  <si>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</si>
  <si>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</si>
  <si>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</si>
  <si>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</si>
  <si>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</si>
  <si>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</si>
  <si>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</si>
  <si>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</si>
  <si>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</si>
  <si>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</si>
  <si>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</si>
  <si>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</si>
  <si>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PORT3</t>
  </si>
  <si>
    <t>PORT ELIZABETH</t>
  </si>
  <si>
    <t xml:space="preserve">PRIONTEX                           </t>
  </si>
  <si>
    <t xml:space="preserve">                                   </t>
  </si>
  <si>
    <t>MIDRA</t>
  </si>
  <si>
    <t>MIDRAND</t>
  </si>
  <si>
    <t xml:space="preserve">EUROLAB ASU                        </t>
  </si>
  <si>
    <t>RD</t>
  </si>
  <si>
    <t>JO-MARI JACOBS</t>
  </si>
  <si>
    <t>NICO STRYDOM</t>
  </si>
  <si>
    <t>mbuso</t>
  </si>
  <si>
    <t>yes</t>
  </si>
  <si>
    <t>POD received from cell 0641707990 M</t>
  </si>
  <si>
    <t>PARCEL</t>
  </si>
  <si>
    <t>RD2</t>
  </si>
  <si>
    <t>no</t>
  </si>
  <si>
    <t>PIET2</t>
  </si>
  <si>
    <t>PIETERSBURG</t>
  </si>
  <si>
    <t xml:space="preserve">AVI FIELD MARKERTIN INLAND NOR     </t>
  </si>
  <si>
    <t>preto</t>
  </si>
  <si>
    <t>PRETORIA</t>
  </si>
  <si>
    <t xml:space="preserve">SNACHWERHS AVI                     </t>
  </si>
  <si>
    <t>SONAY HAAS</t>
  </si>
  <si>
    <t>SP MALAN</t>
  </si>
  <si>
    <t>SONAY</t>
  </si>
  <si>
    <t>RDD</t>
  </si>
  <si>
    <t>CAPET</t>
  </si>
  <si>
    <t>CAPE TOWN</t>
  </si>
  <si>
    <t xml:space="preserve">FRESENIUS KABI MANUFACTURING S     </t>
  </si>
  <si>
    <t>YOLANDE VG REUNEN</t>
  </si>
  <si>
    <t>MARCELLE GORDON</t>
  </si>
  <si>
    <t>T koba</t>
  </si>
  <si>
    <t>POD received from cell 0848977566 M</t>
  </si>
  <si>
    <t>RDX</t>
  </si>
  <si>
    <t xml:space="preserve">AVI FIELD MARKETING                </t>
  </si>
  <si>
    <t>Mahoo</t>
  </si>
  <si>
    <t>POD received from cell 0737276972 M</t>
  </si>
  <si>
    <t>JOHAN</t>
  </si>
  <si>
    <t>JOHANNESBURG</t>
  </si>
  <si>
    <t xml:space="preserve">AVI NATIONAL BRANDS                </t>
  </si>
  <si>
    <t>DURBA</t>
  </si>
  <si>
    <t>DURBAN</t>
  </si>
  <si>
    <t xml:space="preserve">NATIONAL BRANDS LIMITED            </t>
  </si>
  <si>
    <t>DBC</t>
  </si>
  <si>
    <t>DERRICK</t>
  </si>
  <si>
    <t>LEIGH ANN</t>
  </si>
  <si>
    <t>duplicate ref 080002678554</t>
  </si>
  <si>
    <t>Driver late</t>
  </si>
  <si>
    <t>JVD</t>
  </si>
  <si>
    <t>DOC / FUE / INS</t>
  </si>
  <si>
    <t>ref 080002678554</t>
  </si>
  <si>
    <t>KRUGE</t>
  </si>
  <si>
    <t>KRUGERSDORP</t>
  </si>
  <si>
    <t xml:space="preserve">NETCARE PINEHAVEN HOSPITAL         </t>
  </si>
  <si>
    <t>CATHRINA WEIDEMAN</t>
  </si>
  <si>
    <t>illeg</t>
  </si>
  <si>
    <t xml:space="preserve">PRIONTEX PE                        </t>
  </si>
  <si>
    <t>Nico Strydom</t>
  </si>
  <si>
    <t>Mbuso Nkomo</t>
  </si>
  <si>
    <t>Chante</t>
  </si>
  <si>
    <t>MIDD2</t>
  </si>
  <si>
    <t>MIDDELBURG (Mpumalanga)</t>
  </si>
  <si>
    <t xml:space="preserve">Dr Deon A van der Merwe            </t>
  </si>
  <si>
    <t>capet</t>
  </si>
  <si>
    <t xml:space="preserve">PRIONTEX CAPE                      </t>
  </si>
  <si>
    <t>Collection for Priontex</t>
  </si>
  <si>
    <t>Marcelle Gordon</t>
  </si>
  <si>
    <t>Yolanda</t>
  </si>
  <si>
    <t>Alexander</t>
  </si>
  <si>
    <t>Box</t>
  </si>
  <si>
    <t>rd3</t>
  </si>
  <si>
    <t>NICO</t>
  </si>
  <si>
    <t>TRICIA RENE</t>
  </si>
  <si>
    <t>Jacques</t>
  </si>
  <si>
    <t>FLYER BAG</t>
  </si>
  <si>
    <t>UMHLA</t>
  </si>
  <si>
    <t>UMHLANGA ROCKS</t>
  </si>
  <si>
    <t>SHERWIN DUNPERSAD</t>
  </si>
  <si>
    <t>signed</t>
  </si>
  <si>
    <t>POD received from cell 0827600532 M</t>
  </si>
  <si>
    <t>j17991</t>
  </si>
  <si>
    <t>BLOE1</t>
  </si>
  <si>
    <t>BLOEMFONTEIN</t>
  </si>
  <si>
    <t xml:space="preserve">AVI FIELD MARKETING-FREE STATE     </t>
  </si>
  <si>
    <t xml:space="preserve">INDIGO BRANDS                      </t>
  </si>
  <si>
    <t>J.THERON</t>
  </si>
  <si>
    <t>sodeln</t>
  </si>
  <si>
    <t>POD received from cell 0745037779 M</t>
  </si>
  <si>
    <t>VRYBU</t>
  </si>
  <si>
    <t>VRYBURG</t>
  </si>
  <si>
    <t>Returned to sender on waybill number R00</t>
  </si>
  <si>
    <t xml:space="preserve">TOUCHING NATIONS                   </t>
  </si>
  <si>
    <t>ZIBISUSO</t>
  </si>
  <si>
    <t>natasha</t>
  </si>
  <si>
    <t>POD received from cell 0641377685 M</t>
  </si>
  <si>
    <t>BOX HOSPITAL SCRUBS</t>
  </si>
  <si>
    <t>RDL</t>
  </si>
  <si>
    <t xml:space="preserve">NEDBANK LTD SERV. MANAGER          </t>
  </si>
  <si>
    <t>SHABIRA AHMED</t>
  </si>
  <si>
    <t>PETER</t>
  </si>
  <si>
    <t>jerome</t>
  </si>
  <si>
    <t>Late Linehaul Delayed Beyond Skynet Control</t>
  </si>
  <si>
    <t>jam</t>
  </si>
  <si>
    <t>POD received from cell 0760733961 M</t>
  </si>
  <si>
    <t>SHAMIL BEGG</t>
  </si>
  <si>
    <t xml:space="preserve">MEDICLINIC LIMPOPO                 </t>
  </si>
  <si>
    <t>CAREL ROSSOUW</t>
  </si>
  <si>
    <t>TLOU</t>
  </si>
  <si>
    <t>POD received from cell 0761285291 M</t>
  </si>
  <si>
    <t>GOWNS</t>
  </si>
  <si>
    <t>Jo-Mari Jacobs</t>
  </si>
  <si>
    <t>PIET1</t>
  </si>
  <si>
    <t>PIETERMARITZBURG</t>
  </si>
  <si>
    <t xml:space="preserve">MEDICLINIC PIETERMARITZBURG        </t>
  </si>
  <si>
    <t>TANYA STOFBERG</t>
  </si>
  <si>
    <t xml:space="preserve">Denzil                        </t>
  </si>
  <si>
    <t xml:space="preserve">POD received from cell 0782274968 M     </t>
  </si>
  <si>
    <t>douglas</t>
  </si>
  <si>
    <t>POD received from cell 0734787843 M</t>
  </si>
  <si>
    <t>STILF</t>
  </si>
  <si>
    <t>STILFONTEIN</t>
  </si>
  <si>
    <t xml:space="preserve">WILMED PARK PRIVATE HOSPITAL       </t>
  </si>
  <si>
    <t>HANNETJIE UYS</t>
  </si>
  <si>
    <t>hannetjie</t>
  </si>
  <si>
    <t>POD received from cell 0836925391 M</t>
  </si>
  <si>
    <t>BOX</t>
  </si>
  <si>
    <t>RD3</t>
  </si>
  <si>
    <t xml:space="preserve">EDENVALE HOSPITAL                  </t>
  </si>
  <si>
    <t>KERRY WHITE</t>
  </si>
  <si>
    <t>Minenhle 13 10</t>
  </si>
  <si>
    <t>POD received from cell 0836161632 M</t>
  </si>
  <si>
    <t xml:space="preserve">ELDIARIO TRADER T A PRIONTEX       </t>
  </si>
  <si>
    <t>Appointment required</t>
  </si>
  <si>
    <t>lin</t>
  </si>
  <si>
    <t>GOWN SAMPLES</t>
  </si>
  <si>
    <t>GERMI</t>
  </si>
  <si>
    <t>GERMISTON</t>
  </si>
  <si>
    <t xml:space="preserve">BAILA TLHANTLHAGANE IND GROUP      </t>
  </si>
  <si>
    <t>JOSIMAR TEKENG</t>
  </si>
  <si>
    <t>rabbi</t>
  </si>
  <si>
    <t xml:space="preserve">PRIONTEX SA                        </t>
  </si>
  <si>
    <t>SUE HICKIN BOTHAM</t>
  </si>
  <si>
    <t xml:space="preserve">phumie                        </t>
  </si>
  <si>
    <t>Late linehaul</t>
  </si>
  <si>
    <t>les</t>
  </si>
  <si>
    <t xml:space="preserve">POD received from cell 0744435413 M     </t>
  </si>
  <si>
    <t xml:space="preserve">AVI FIELD MARKETING INLAND NOR     </t>
  </si>
  <si>
    <t>PRETO</t>
  </si>
  <si>
    <t xml:space="preserve">SNACHWARHS AVI                     </t>
  </si>
  <si>
    <t>MARIE VAN ALLENMAN</t>
  </si>
  <si>
    <t>Sonay</t>
  </si>
  <si>
    <t>POD received from cell 0729919507 M</t>
  </si>
  <si>
    <t>SHILEEN BASTAMAN</t>
  </si>
  <si>
    <t>mary</t>
  </si>
  <si>
    <t>POD received from cell 0847768401 M</t>
  </si>
  <si>
    <t>0SHERWIN DHUNPERSAD</t>
  </si>
  <si>
    <t>pummie</t>
  </si>
  <si>
    <t>POD received from cell 0744435413 M</t>
  </si>
  <si>
    <t xml:space="preserve">PRIONTEX DBN                       </t>
  </si>
  <si>
    <t>SUE HICKINBOTHA</t>
  </si>
  <si>
    <t>CARLA SCHEEPERS</t>
  </si>
  <si>
    <t>Peter</t>
  </si>
  <si>
    <t>POD received from cell 0833616148 M</t>
  </si>
  <si>
    <t>ROODE</t>
  </si>
  <si>
    <t>ROODEPOORT</t>
  </si>
  <si>
    <t xml:space="preserve">WEST RAND EYE CENTER               </t>
  </si>
  <si>
    <t>DR FC DE BEER</t>
  </si>
  <si>
    <t>PRINDIN NAIDOO</t>
  </si>
  <si>
    <t>magda</t>
  </si>
  <si>
    <t>POD received from cell 0820688138 M</t>
  </si>
  <si>
    <t xml:space="preserve">SPCA VET                           </t>
  </si>
  <si>
    <t>TATUM OLIVER</t>
  </si>
  <si>
    <t>Tatum</t>
  </si>
  <si>
    <t xml:space="preserve">MODIRO MEDICAL                     </t>
  </si>
  <si>
    <t>ANIKI CHAUKE</t>
  </si>
  <si>
    <t>Aniki</t>
  </si>
  <si>
    <t>POD received from cell 0792153175 M</t>
  </si>
  <si>
    <t>POTCH</t>
  </si>
  <si>
    <t>POTCHEFSTROOM</t>
  </si>
  <si>
    <t xml:space="preserve">NORTH WEST UNI                     </t>
  </si>
  <si>
    <t>NEIL BARNARD</t>
  </si>
  <si>
    <t>Kelebogile</t>
  </si>
  <si>
    <t>POD received from cell 0664631318 M</t>
  </si>
  <si>
    <t xml:space="preserve">PRETORIA EYE INST                  </t>
  </si>
  <si>
    <t>MARION TODD</t>
  </si>
  <si>
    <t>L Du Plessis</t>
  </si>
  <si>
    <t>non</t>
  </si>
  <si>
    <t>POD received from cell 0763930183 M</t>
  </si>
  <si>
    <t>elizabeth</t>
  </si>
  <si>
    <t>SANDT</t>
  </si>
  <si>
    <t>SANDTON</t>
  </si>
  <si>
    <t xml:space="preserve">B BRAUN                            </t>
  </si>
  <si>
    <t>NA</t>
  </si>
  <si>
    <t>LORRAINE NARAIS</t>
  </si>
  <si>
    <t>MARCELLE</t>
  </si>
  <si>
    <t>CLG</t>
  </si>
  <si>
    <t>Ready at 12:30</t>
  </si>
  <si>
    <t>uat</t>
  </si>
  <si>
    <t>MPHO NGOPO</t>
  </si>
  <si>
    <t>N BLIGNAUT</t>
  </si>
  <si>
    <t>Aphiwe</t>
  </si>
  <si>
    <t>POD received from cell 0739524922 M</t>
  </si>
  <si>
    <t xml:space="preserve">EDWARDS LIFE SCIENCES              </t>
  </si>
  <si>
    <t>RUDI THYSSE</t>
  </si>
  <si>
    <t>Rudi Thysse</t>
  </si>
  <si>
    <t>POD received from cell 0736327910 M</t>
  </si>
  <si>
    <t>HERMA</t>
  </si>
  <si>
    <t>HERMANUS</t>
  </si>
  <si>
    <t xml:space="preserve">NEW HARBOUR HERMANUS               </t>
  </si>
  <si>
    <t>TEGAN CHRISTIE</t>
  </si>
  <si>
    <t>METHEMBE MOYO</t>
  </si>
  <si>
    <t>Betuell</t>
  </si>
  <si>
    <t>POD received from cell 0736775369 M</t>
  </si>
  <si>
    <t>MARGA</t>
  </si>
  <si>
    <t>MARGATE</t>
  </si>
  <si>
    <t xml:space="preserve">BASSON   LOUW ATTORNEYS            </t>
  </si>
  <si>
    <t>DR THERES DE PREEZ</t>
  </si>
  <si>
    <t xml:space="preserve">addka                         </t>
  </si>
  <si>
    <t xml:space="preserve">POD received from cell 0745473242 M     </t>
  </si>
  <si>
    <t>RD5</t>
  </si>
  <si>
    <t>SHERWIN DHUNPERSAHAD</t>
  </si>
  <si>
    <t>pumie</t>
  </si>
  <si>
    <t>CARLA</t>
  </si>
  <si>
    <t>Sylvia</t>
  </si>
  <si>
    <t xml:space="preserve">ELDIARIO TRADERS T A PRIONTEX      </t>
  </si>
  <si>
    <t xml:space="preserve">Q-SURGICAL                         </t>
  </si>
  <si>
    <t>CHANE ROBERTSON</t>
  </si>
  <si>
    <t>Steven</t>
  </si>
  <si>
    <t>POD received from cell 0834941426 M</t>
  </si>
  <si>
    <t>KIMBE</t>
  </si>
  <si>
    <t>KIMBERLEY</t>
  </si>
  <si>
    <t xml:space="preserve">ROYAL HOSPITAL   HEART CNTR        </t>
  </si>
  <si>
    <t>ANTOINETTE TINTINGER</t>
  </si>
  <si>
    <t xml:space="preserve">TINTINGER                     </t>
  </si>
  <si>
    <t xml:space="preserve">POD received from cell 0614420935 M     </t>
  </si>
  <si>
    <t>PLETT</t>
  </si>
  <si>
    <t>PLETTENBERG BAY</t>
  </si>
  <si>
    <t xml:space="preserve">KAREN RISSIK                       </t>
  </si>
  <si>
    <t xml:space="preserve">ADVENTURE INC                      </t>
  </si>
  <si>
    <t>KARE RISSIK</t>
  </si>
  <si>
    <t>baren</t>
  </si>
  <si>
    <t>JAM</t>
  </si>
  <si>
    <t>POD received from cell 0638501267 M</t>
  </si>
  <si>
    <t xml:space="preserve">INDIGO COSMETICS                   </t>
  </si>
  <si>
    <t>ON1</t>
  </si>
  <si>
    <t>FORENA JACOBS</t>
  </si>
  <si>
    <t>MARY</t>
  </si>
  <si>
    <t>africa</t>
  </si>
  <si>
    <t>DOC</t>
  </si>
  <si>
    <t xml:space="preserve">UNI OF FREE STATE                  </t>
  </si>
  <si>
    <t>ON2</t>
  </si>
  <si>
    <t>KAREN FOUCHE</t>
  </si>
  <si>
    <t>fouche</t>
  </si>
  <si>
    <t>doc</t>
  </si>
  <si>
    <t>MOSSE</t>
  </si>
  <si>
    <t>MOSSEL BAY</t>
  </si>
  <si>
    <t xml:space="preserve">BAYVIEW PRIVATE HOSPITAL           </t>
  </si>
  <si>
    <t>JOHANN GREEFF</t>
  </si>
  <si>
    <t>J  GREEFF</t>
  </si>
  <si>
    <t>SCRUBS</t>
  </si>
  <si>
    <t>NICOLYNN BLIGNAUT</t>
  </si>
  <si>
    <t xml:space="preserve">EDWARDS LIFESCIENCES               </t>
  </si>
  <si>
    <t>Liesel</t>
  </si>
  <si>
    <t xml:space="preserve">KHAYELITSHA DISTR HOSP             </t>
  </si>
  <si>
    <t>ASANDA FENELE-0766536610</t>
  </si>
  <si>
    <t>Nomzamo</t>
  </si>
  <si>
    <t>Consignee not available)</t>
  </si>
  <si>
    <t>HND / doc</t>
  </si>
  <si>
    <t>POD received from cell 0849514330 M</t>
  </si>
  <si>
    <t xml:space="preserve">QESTMED                            </t>
  </si>
  <si>
    <t>FAISA</t>
  </si>
  <si>
    <t>fieza</t>
  </si>
  <si>
    <t>POD received from cell 0679202029 M</t>
  </si>
  <si>
    <t xml:space="preserve">MIE                                </t>
  </si>
  <si>
    <t>SMART SCREEN</t>
  </si>
  <si>
    <t>NIVASHNIE GOVENDER</t>
  </si>
  <si>
    <t>Brenda</t>
  </si>
  <si>
    <t>POD received from cell 0799731759 M</t>
  </si>
  <si>
    <t xml:space="preserve">UROLOCARE HOSPITALS                </t>
  </si>
  <si>
    <t>MARLIZE BURGER</t>
  </si>
  <si>
    <t>M Burger</t>
  </si>
  <si>
    <t>POD received from cell 0780245853 M</t>
  </si>
  <si>
    <t>KEMPT</t>
  </si>
  <si>
    <t>KEMPTON PARK</t>
  </si>
  <si>
    <t xml:space="preserve">SMITH POWER EQUIPMENT              </t>
  </si>
  <si>
    <t>PAARL</t>
  </si>
  <si>
    <t xml:space="preserve">WYLAND AGRI PAARL                  </t>
  </si>
  <si>
    <t>VERY URGENT PLEASE DELIVERY AS SOON AS POSSIBLE 1</t>
  </si>
  <si>
    <t>ALFRED</t>
  </si>
  <si>
    <t>EDDIE WOODS</t>
  </si>
  <si>
    <t>Jean</t>
  </si>
  <si>
    <t>POD received from cell 0765515095 M</t>
  </si>
  <si>
    <t>COLLECTION OF INCORRECT DELIVERY R009940321715</t>
  </si>
  <si>
    <t>GENEVIEVE</t>
  </si>
  <si>
    <t>marcelle</t>
  </si>
  <si>
    <t>Flyer</t>
  </si>
  <si>
    <t xml:space="preserve">AVI FIELD MATKETING INLAND WES     </t>
  </si>
  <si>
    <t>JACKIE THERON</t>
  </si>
  <si>
    <t>..</t>
  </si>
  <si>
    <t>vuko</t>
  </si>
  <si>
    <t xml:space="preserve">DAWN WING                          </t>
  </si>
  <si>
    <t>JANINE BERICHON</t>
  </si>
  <si>
    <t>janine</t>
  </si>
  <si>
    <t xml:space="preserve">Dr Mark Meyer                      </t>
  </si>
  <si>
    <t>Practice Closes 15.30</t>
  </si>
  <si>
    <t>Marcelle</t>
  </si>
  <si>
    <t>Suzanne</t>
  </si>
  <si>
    <t>ILLEG</t>
  </si>
  <si>
    <t>Small Box</t>
  </si>
  <si>
    <t xml:space="preserve">AVI                                </t>
  </si>
  <si>
    <t>NELSP</t>
  </si>
  <si>
    <t>NELSPRUIT</t>
  </si>
  <si>
    <t>COBUS</t>
  </si>
  <si>
    <t>A SONGWANGWA</t>
  </si>
  <si>
    <t>cobus</t>
  </si>
  <si>
    <t>POD received from cell 0677183488 M</t>
  </si>
  <si>
    <t xml:space="preserve">DR MARK MEYER INC                  </t>
  </si>
  <si>
    <t>DR MARK MEYER</t>
  </si>
  <si>
    <t>S Van rensburg</t>
  </si>
  <si>
    <t>POD received from cell 0643414757 M</t>
  </si>
  <si>
    <t xml:space="preserve">DR CN STANLEY                      </t>
  </si>
  <si>
    <t>TRACEY STANLEY</t>
  </si>
  <si>
    <t>Tracey</t>
  </si>
  <si>
    <t>POD received from cell 0738726261 M</t>
  </si>
  <si>
    <t xml:space="preserve">KUILSRIVER DENTAL                  </t>
  </si>
  <si>
    <t>DR SURETA WIESE</t>
  </si>
  <si>
    <t>kelly</t>
  </si>
  <si>
    <t>LLH</t>
  </si>
  <si>
    <t>POD received from cell 0672260801 M</t>
  </si>
  <si>
    <t xml:space="preserve">WYNLAND AGRI SERVICES              </t>
  </si>
  <si>
    <t>URGENT DELIVER ON THURSDAY 17TH SEPTEMBER 2020 AS SOON AS POSSIBLE</t>
  </si>
  <si>
    <t>A Brendel</t>
  </si>
  <si>
    <t xml:space="preserve">PRINTEX                            </t>
  </si>
  <si>
    <t>TONY HILLLALY</t>
  </si>
  <si>
    <t>CHESLIN</t>
  </si>
  <si>
    <t xml:space="preserve">KHAYELITSHA DISTRICT HOSP          </t>
  </si>
  <si>
    <t>NTENTENI NCUMO</t>
  </si>
  <si>
    <t>Fleth</t>
  </si>
  <si>
    <t>HND / FUE / doc</t>
  </si>
  <si>
    <t>venzile</t>
  </si>
  <si>
    <t xml:space="preserve">PROMO ONE                          </t>
  </si>
  <si>
    <t>LILI-ANN PAPANIA</t>
  </si>
  <si>
    <t>Christine</t>
  </si>
  <si>
    <t>POD received from cell 0766412100 M</t>
  </si>
  <si>
    <t xml:space="preserve">IGROW DIGITAL MARKETERS            </t>
  </si>
  <si>
    <t>JUSTIN ABRAHAMSE</t>
  </si>
  <si>
    <t>Cindy</t>
  </si>
  <si>
    <t xml:space="preserve">NETCARE KRUGERSDORP HOSP           </t>
  </si>
  <si>
    <t>ALET BOTHA-0719353669</t>
  </si>
  <si>
    <t>SIGNATURE</t>
  </si>
  <si>
    <t xml:space="preserve">INDIGO                             </t>
  </si>
  <si>
    <t>gcali</t>
  </si>
  <si>
    <t xml:space="preserve">AVI NBL                            </t>
  </si>
  <si>
    <t>ROMANA KIRSTEN</t>
  </si>
  <si>
    <t>AMLA KHAN</t>
  </si>
  <si>
    <t>THABANG</t>
  </si>
  <si>
    <t>POD received from cell 0729564722 M</t>
  </si>
  <si>
    <t xml:space="preserve">AVI FINANCE                        </t>
  </si>
  <si>
    <t>STANF</t>
  </si>
  <si>
    <t>STANDFORD</t>
  </si>
  <si>
    <t xml:space="preserve">DANYER POINT                       </t>
  </si>
  <si>
    <t>TEGAN CHRISITE</t>
  </si>
  <si>
    <t>MICHAEL</t>
  </si>
  <si>
    <t>....</t>
  </si>
  <si>
    <t xml:space="preserve">venzile                       </t>
  </si>
  <si>
    <t xml:space="preserve">POD received from cell 0745037779 M     </t>
  </si>
  <si>
    <t xml:space="preserve">WILMED PARK PVT HOSP               </t>
  </si>
  <si>
    <t>POD received from cell 0722147261 M</t>
  </si>
  <si>
    <t xml:space="preserve">EVOLVE                             </t>
  </si>
  <si>
    <t>ROMY KRASNER</t>
  </si>
  <si>
    <t>dean</t>
  </si>
  <si>
    <t>bem</t>
  </si>
  <si>
    <t xml:space="preserve">LEDINE DU PREEZ                    </t>
  </si>
  <si>
    <t>C Denver</t>
  </si>
  <si>
    <t>MAGS</t>
  </si>
  <si>
    <t>mags</t>
  </si>
  <si>
    <t>RUSTE</t>
  </si>
  <si>
    <t>RUSTENBURG</t>
  </si>
  <si>
    <t xml:space="preserve">DR ATHONY MARK RAGADU              </t>
  </si>
  <si>
    <t>MADELEIN BLOEM</t>
  </si>
  <si>
    <t>Marlene</t>
  </si>
  <si>
    <t>pad</t>
  </si>
  <si>
    <t>POD received from cell 0633530074 M</t>
  </si>
  <si>
    <t xml:space="preserve">SELECTIVE SURGICAL                 </t>
  </si>
  <si>
    <t>ZANE FOURIE</t>
  </si>
  <si>
    <t>eneaah</t>
  </si>
  <si>
    <t>kfh</t>
  </si>
  <si>
    <t>POD received from cell 0783350261 M</t>
  </si>
  <si>
    <t xml:space="preserve">CAPE FERTILITY                     </t>
  </si>
  <si>
    <t>LEZANNE</t>
  </si>
  <si>
    <t>Lezanne</t>
  </si>
  <si>
    <t>POD received from cell 0835346652 M</t>
  </si>
  <si>
    <t>INDIGO COSMETICS FARENA JACOBS</t>
  </si>
  <si>
    <t>ndlebe</t>
  </si>
  <si>
    <t>EAST</t>
  </si>
  <si>
    <t>EAST LONDON</t>
  </si>
  <si>
    <t xml:space="preserve">AVI FIELD                          </t>
  </si>
  <si>
    <t>CHANTEL</t>
  </si>
  <si>
    <t>WARREN</t>
  </si>
  <si>
    <t>marlene</t>
  </si>
  <si>
    <t xml:space="preserve">PEFCON PROTEC                      </t>
  </si>
  <si>
    <t>MARTIE JANSEN VAN VUUREN</t>
  </si>
  <si>
    <t>NAOIHR BOODHOO</t>
  </si>
  <si>
    <t>Martie</t>
  </si>
  <si>
    <t>teb</t>
  </si>
  <si>
    <t>POD received from cell 0726813383 M</t>
  </si>
  <si>
    <t xml:space="preserve">ELDIARIO TRADERS -PRIONTEX         </t>
  </si>
  <si>
    <t xml:space="preserve">TECHNO MED                         </t>
  </si>
  <si>
    <t>PATRICIA SCHULZ</t>
  </si>
  <si>
    <t>SHAMIL</t>
  </si>
  <si>
    <t>Patricia</t>
  </si>
  <si>
    <t>POD received from cell 0748428543 M</t>
  </si>
  <si>
    <t>OVERSHOES</t>
  </si>
  <si>
    <t>GEORG</t>
  </si>
  <si>
    <t>GEORGE</t>
  </si>
  <si>
    <t xml:space="preserve">AVI MARKETING                      </t>
  </si>
  <si>
    <t>JOHN ALLA</t>
  </si>
  <si>
    <t>SHERWIN DHUNPESAND</t>
  </si>
  <si>
    <t>pumy</t>
  </si>
  <si>
    <t>JACKIE T</t>
  </si>
  <si>
    <t>AYESHA</t>
  </si>
  <si>
    <t xml:space="preserve">busie                         </t>
  </si>
  <si>
    <t>RANDB</t>
  </si>
  <si>
    <t>RANDBURG</t>
  </si>
  <si>
    <t xml:space="preserve">DR PAUL BETTS                      </t>
  </si>
  <si>
    <t>TERRY</t>
  </si>
  <si>
    <t>Terry</t>
  </si>
  <si>
    <t>POD received from cell 0733622001 M</t>
  </si>
  <si>
    <t>VANESSA</t>
  </si>
  <si>
    <t>APHIWE</t>
  </si>
  <si>
    <t xml:space="preserve">SOPNCHEM                           </t>
  </si>
  <si>
    <t xml:space="preserve">ORIONTEX                           </t>
  </si>
  <si>
    <t>Bad address</t>
  </si>
  <si>
    <t xml:space="preserve">SMARTSCREEN                        </t>
  </si>
  <si>
    <t>MORNE SMITH</t>
  </si>
  <si>
    <t>brenda</t>
  </si>
  <si>
    <t>RENE CROWIE</t>
  </si>
  <si>
    <t>ZIBUSISO MOYO</t>
  </si>
  <si>
    <t>DAA</t>
  </si>
  <si>
    <t xml:space="preserve">ROVIC NORTHERN CAPE                </t>
  </si>
  <si>
    <t>EMPAN</t>
  </si>
  <si>
    <t>EMPANGENI</t>
  </si>
  <si>
    <t xml:space="preserve">RITCHIE AUTO EMPANGENI             </t>
  </si>
  <si>
    <t>VERY URGENT</t>
  </si>
  <si>
    <t>KUBEN PILLAY</t>
  </si>
  <si>
    <t>MIKE LOUW</t>
  </si>
  <si>
    <t>ben</t>
  </si>
  <si>
    <t xml:space="preserve">PIA RASMUSSEN                      </t>
  </si>
  <si>
    <t>VETSCAPE REFERRALS</t>
  </si>
  <si>
    <t>Nina</t>
  </si>
  <si>
    <t>Incorrect route allocation</t>
  </si>
  <si>
    <t>JACKIE</t>
  </si>
  <si>
    <t>BOTHA</t>
  </si>
  <si>
    <t>BOTHAVILLE</t>
  </si>
  <si>
    <t xml:space="preserve">FRIENDLY SMILES                    </t>
  </si>
  <si>
    <t>LEONI</t>
  </si>
  <si>
    <t>fereira</t>
  </si>
  <si>
    <t>VERWO</t>
  </si>
  <si>
    <t>CENTURION</t>
  </si>
  <si>
    <t xml:space="preserve">SMART XCREEEN                      </t>
  </si>
  <si>
    <t>MORNE</t>
  </si>
  <si>
    <t>NOCLYN</t>
  </si>
  <si>
    <t>tersia</t>
  </si>
  <si>
    <t xml:space="preserve">EAST LONDON EYE HOSP               </t>
  </si>
  <si>
    <t>JO-ANNE HULLEY</t>
  </si>
  <si>
    <t xml:space="preserve">nethel                        </t>
  </si>
  <si>
    <t xml:space="preserve">POD received from cell 0834172191 M     </t>
  </si>
  <si>
    <t>Mbusi Nkomo</t>
  </si>
  <si>
    <t xml:space="preserve">Pretoria Eye Institute             </t>
  </si>
  <si>
    <t>Collect at Reception</t>
  </si>
  <si>
    <t>Marion Todd</t>
  </si>
  <si>
    <t>Robin</t>
  </si>
  <si>
    <t>rdy</t>
  </si>
  <si>
    <t>NEWCA</t>
  </si>
  <si>
    <t>NEWCASTLE</t>
  </si>
  <si>
    <t xml:space="preserve">MEDICLINIC NEWCASTLE               </t>
  </si>
  <si>
    <t>AK TIMOL</t>
  </si>
  <si>
    <t>SIBONISO</t>
  </si>
  <si>
    <t>POD received from cell 0792484704 M</t>
  </si>
  <si>
    <t xml:space="preserve">IMAGEMAKERS                        </t>
  </si>
  <si>
    <t>JANINE AUGUST</t>
  </si>
  <si>
    <t>beatrice</t>
  </si>
  <si>
    <t>POD received from cell 0764958693 M</t>
  </si>
  <si>
    <t>ARSUPPORT</t>
  </si>
  <si>
    <t>Robert</t>
  </si>
  <si>
    <t xml:space="preserve">ALIX                               </t>
  </si>
  <si>
    <t xml:space="preserve">PVT                                </t>
  </si>
  <si>
    <t>MARION   SUE</t>
  </si>
  <si>
    <t xml:space="preserve"> </t>
  </si>
  <si>
    <t xml:space="preserve">Nyasha                        </t>
  </si>
  <si>
    <t>FUE / DOC</t>
  </si>
  <si>
    <t xml:space="preserve">POD received from cell 0784468189 M     </t>
  </si>
  <si>
    <t>?</t>
  </si>
  <si>
    <t xml:space="preserve">SUVIR CHETTY DENTAL SURGERY        </t>
  </si>
  <si>
    <t>JEAN-LYN</t>
  </si>
  <si>
    <t xml:space="preserve">C aire                        </t>
  </si>
  <si>
    <t>FUE / doc</t>
  </si>
  <si>
    <t xml:space="preserve">POD received from cell 0848977566 M     </t>
  </si>
  <si>
    <t xml:space="preserve">DRS HEYELEN LE ROUX   MATABESE     </t>
  </si>
  <si>
    <t>lezanne</t>
  </si>
  <si>
    <t>POD received from cell 0607649891 M</t>
  </si>
  <si>
    <t xml:space="preserve">DR OPIE HUGO                       </t>
  </si>
  <si>
    <t>DR OPIE HUGO</t>
  </si>
  <si>
    <t>KNYSN</t>
  </si>
  <si>
    <t>KNYSNA</t>
  </si>
  <si>
    <t xml:space="preserve">LIFE HEALTHCARE KNYSNA PVT HOS     </t>
  </si>
  <si>
    <t>JACO DE VOS</t>
  </si>
  <si>
    <t>Jaco</t>
  </si>
  <si>
    <t>RD1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</si>
</sst>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8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2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140625" bestFit="1" customWidth="1"/>
    <col min="9" max="9" width="26.42578125" bestFit="1" customWidth="1"/>
    <col min="10" max="10" width="35" bestFit="1" customWidth="1"/>
    <col min="11" max="11" width="16.140625" bestFit="1" customWidth="1"/>
    <col min="12" max="12" width="7.7109375" bestFit="1" customWidth="1"/>
    <col min="13" max="13" width="18.7109375" bestFit="1" customWidth="1"/>
    <col min="14" max="14" width="35.7109375" bestFit="1" customWidth="1"/>
    <col min="15" max="15" width="4.85546875" bestFit="1" customWidth="1"/>
    <col min="16" max="16" width="24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6" width="7" bestFit="1" customWidth="1"/>
    <col min="68" max="68" width="70.140625" bestFit="1" customWidth="1"/>
    <col min="69" max="69" width="33.42578125" bestFit="1" customWidth="1"/>
    <col min="70" max="70" width="21.5703125" bestFit="1" customWidth="1"/>
    <col min="71" max="71" width="10.7109375" bestFit="1" customWidth="1"/>
    <col min="72" max="72" width="9.7109375" bestFit="1" customWidth="1"/>
    <col min="73" max="73" width="25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" bestFit="1" customWidth="1"/>
    <col min="79" max="79" width="39.71093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s="5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17</v>
      </c>
      <c r="U1" s="4" t="s">
        <v>19</v>
      </c>
      <c r="V1" s="4" t="s">
        <v>17</v>
      </c>
      <c r="W1" s="4" t="s">
        <v>20</v>
      </c>
      <c r="X1" s="4" t="s">
        <v>17</v>
      </c>
      <c r="Y1" s="4" t="s">
        <v>21</v>
      </c>
      <c r="Z1" s="4" t="s">
        <v>17</v>
      </c>
      <c r="AA1" s="4" t="s">
        <v>22</v>
      </c>
      <c r="AB1" s="4" t="s">
        <v>17</v>
      </c>
      <c r="AC1" s="4" t="s">
        <v>23</v>
      </c>
      <c r="AD1" s="4" t="s">
        <v>17</v>
      </c>
      <c r="AE1" s="4" t="s">
        <v>24</v>
      </c>
      <c r="AF1" s="4" t="s">
        <v>17</v>
      </c>
      <c r="AG1" s="4" t="s">
        <v>25</v>
      </c>
      <c r="AH1" s="4" t="s">
        <v>17</v>
      </c>
      <c r="AI1" s="4" t="s">
        <v>26</v>
      </c>
      <c r="AJ1" s="4" t="s">
        <v>17</v>
      </c>
      <c r="AK1" s="4" t="s">
        <v>27</v>
      </c>
      <c r="AL1" s="4" t="s">
        <v>17</v>
      </c>
      <c r="AM1" s="4" t="s">
        <v>28</v>
      </c>
      <c r="AN1" s="4" t="s">
        <v>17</v>
      </c>
      <c r="AO1" s="4" t="s">
        <v>29</v>
      </c>
      <c r="AP1" s="4" t="s">
        <v>17</v>
      </c>
      <c r="AQ1" s="4" t="s">
        <v>30</v>
      </c>
      <c r="AR1" s="4" t="s">
        <v>17</v>
      </c>
      <c r="AS1" s="4" t="s">
        <v>31</v>
      </c>
      <c r="AT1" s="4" t="s">
        <v>17</v>
      </c>
      <c r="AU1" s="4" t="s">
        <v>32</v>
      </c>
      <c r="AV1" s="4" t="s">
        <v>17</v>
      </c>
      <c r="AW1" s="4" t="s">
        <v>33</v>
      </c>
      <c r="AX1" s="4" t="s">
        <v>17</v>
      </c>
      <c r="AY1" s="4" t="s">
        <v>34</v>
      </c>
      <c r="AZ1" s="4" t="s">
        <v>17</v>
      </c>
      <c r="BA1" s="4" t="s">
        <v>35</v>
      </c>
      <c r="BB1" s="4" t="s">
        <v>17</v>
      </c>
      <c r="BC1" s="4" t="s">
        <v>36</v>
      </c>
      <c r="BD1" s="4" t="s">
        <v>17</v>
      </c>
      <c r="BE1" s="4" t="s">
        <v>37</v>
      </c>
      <c r="BF1" s="4" t="s">
        <v>17</v>
      </c>
      <c r="BG1" s="4" t="s">
        <v>38</v>
      </c>
      <c r="BH1" s="4" t="s">
        <v>39</v>
      </c>
      <c r="BI1" s="4" t="s">
        <v>40</v>
      </c>
      <c r="BJ1" s="4" t="s">
        <v>41</v>
      </c>
      <c r="BK1" s="4" t="s">
        <v>42</v>
      </c>
      <c r="BL1" s="4" t="s">
        <v>43</v>
      </c>
      <c r="BM1" s="4" t="s">
        <v>44</v>
      </c>
      <c r="BN1" s="4" t="s">
        <v>45</v>
      </c>
      <c r="BO1" s="4" t="s">
        <v>46</v>
      </c>
      <c r="BP1" s="4" t="s">
        <v>47</v>
      </c>
      <c r="BQ1" s="4" t="s">
        <v>48</v>
      </c>
      <c r="BR1" s="4" t="s">
        <v>49</v>
      </c>
      <c r="BS1" s="4" t="s">
        <v>50</v>
      </c>
      <c r="BT1" s="4" t="s">
        <v>51</v>
      </c>
      <c r="BU1" s="4" t="s">
        <v>52</v>
      </c>
      <c r="BV1" s="4" t="s">
        <v>53</v>
      </c>
      <c r="BW1" s="4" t="s">
        <v>54</v>
      </c>
      <c r="BX1" s="4" t="s">
        <v>55</v>
      </c>
      <c r="BY1" s="4" t="s">
        <v>56</v>
      </c>
      <c r="BZ1" s="4" t="s">
        <v>57</v>
      </c>
      <c r="CA1" s="4" t="s">
        <v>58</v>
      </c>
      <c r="CB1" s="4" t="s">
        <v>59</v>
      </c>
      <c r="CC1" s="4" t="s">
        <v>60</v>
      </c>
      <c r="CD1" s="4" t="s">
        <v>61</v>
      </c>
      <c r="CE1" s="4" t="s">
        <v>62</v>
      </c>
      <c r="CF1" s="4" t="s">
        <v>63</v>
      </c>
      <c r="CG1" s="4" t="s">
        <v>64</v>
      </c>
      <c r="CH1" s="4" t="s">
        <v>65</v>
      </c>
      <c r="CI1" s="4" t="s">
        <v>66</v>
      </c>
      <c r="CJ1" s="4" t="s">
        <v>67</v>
      </c>
      <c r="CK1" s="4" t="s">
        <v>68</v>
      </c>
      <c r="CL1" s="4" t="s">
        <v>69</v>
      </c>
      <c r="CM1" s="4" t="s">
        <v>70</v>
      </c>
      <c r="CN1" s="4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"009940203973"</f>
        <v>009940203973</v>
      </c>
      <c r="F2" s="1">
        <v>44099</v>
      </c>
      <c r="G2">
        <v>202103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19.88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3</v>
      </c>
      <c r="BI2">
        <v>27.2</v>
      </c>
      <c r="BJ2">
        <v>28.8</v>
      </c>
      <c r="BK2">
        <v>29</v>
      </c>
      <c r="BL2">
        <v>161.97</v>
      </c>
      <c r="BM2">
        <v>24.3</v>
      </c>
      <c r="BN2">
        <v>186.27</v>
      </c>
      <c r="BO2">
        <v>186.27</v>
      </c>
      <c r="BQ2" t="s">
        <v>83</v>
      </c>
      <c r="BR2" t="s">
        <v>84</v>
      </c>
      <c r="BS2" s="1">
        <v>44102</v>
      </c>
      <c r="BT2" s="2">
        <v>0.41041666666666665</v>
      </c>
      <c r="BU2" t="s">
        <v>85</v>
      </c>
      <c r="BV2" t="s">
        <v>86</v>
      </c>
      <c r="BY2">
        <v>48000</v>
      </c>
      <c r="CA2" t="s">
        <v>87</v>
      </c>
      <c r="CC2" t="s">
        <v>80</v>
      </c>
      <c r="CD2">
        <v>1682</v>
      </c>
      <c r="CE2" t="s">
        <v>88</v>
      </c>
      <c r="CF2" s="1">
        <v>44103</v>
      </c>
      <c r="CI2">
        <v>2</v>
      </c>
      <c r="CJ2">
        <v>1</v>
      </c>
      <c r="CK2" t="s">
        <v>89</v>
      </c>
      <c r="CL2" t="s">
        <v>90</v>
      </c>
    </row>
    <row r="3" spans="1:92" x14ac:dyDescent="0.25">
      <c r="A3" t="s">
        <v>72</v>
      </c>
      <c r="B3" t="s">
        <v>73</v>
      </c>
      <c r="C3" t="s">
        <v>74</v>
      </c>
      <c r="E3" t="str">
        <f>"069907160841"</f>
        <v>069907160841</v>
      </c>
      <c r="F3" s="1">
        <v>44081</v>
      </c>
      <c r="G3">
        <v>202103</v>
      </c>
      <c r="H3" t="s">
        <v>91</v>
      </c>
      <c r="I3" t="s">
        <v>92</v>
      </c>
      <c r="J3" t="s">
        <v>93</v>
      </c>
      <c r="K3" t="s">
        <v>78</v>
      </c>
      <c r="L3" t="s">
        <v>94</v>
      </c>
      <c r="M3" t="s">
        <v>95</v>
      </c>
      <c r="N3" t="s">
        <v>96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11.38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0.8</v>
      </c>
      <c r="BJ3">
        <v>0.2</v>
      </c>
      <c r="BK3">
        <v>1</v>
      </c>
      <c r="BL3">
        <v>94.88</v>
      </c>
      <c r="BM3">
        <v>14.23</v>
      </c>
      <c r="BN3">
        <v>109.11</v>
      </c>
      <c r="BO3">
        <v>109.11</v>
      </c>
      <c r="BQ3" t="s">
        <v>97</v>
      </c>
      <c r="BR3" t="s">
        <v>98</v>
      </c>
      <c r="BS3" s="1">
        <v>44082</v>
      </c>
      <c r="BT3" s="2">
        <v>0.47222222222222227</v>
      </c>
      <c r="BU3" t="s">
        <v>99</v>
      </c>
      <c r="BV3" t="s">
        <v>86</v>
      </c>
      <c r="BY3">
        <v>7295.65</v>
      </c>
      <c r="CC3" t="s">
        <v>95</v>
      </c>
      <c r="CD3">
        <v>200</v>
      </c>
      <c r="CE3" t="s">
        <v>88</v>
      </c>
      <c r="CF3" s="1">
        <v>44082</v>
      </c>
      <c r="CI3">
        <v>0</v>
      </c>
      <c r="CJ3">
        <v>0</v>
      </c>
      <c r="CK3" t="s">
        <v>100</v>
      </c>
      <c r="CL3" t="s">
        <v>90</v>
      </c>
    </row>
    <row r="4" spans="1:92" x14ac:dyDescent="0.25">
      <c r="A4" t="s">
        <v>72</v>
      </c>
      <c r="B4" t="s">
        <v>73</v>
      </c>
      <c r="C4" t="s">
        <v>74</v>
      </c>
      <c r="E4" t="str">
        <f>"009940391246"</f>
        <v>009940391246</v>
      </c>
      <c r="F4" s="1">
        <v>44081</v>
      </c>
      <c r="G4">
        <v>202103</v>
      </c>
      <c r="H4" t="s">
        <v>101</v>
      </c>
      <c r="I4" t="s">
        <v>102</v>
      </c>
      <c r="J4" t="s">
        <v>77</v>
      </c>
      <c r="K4" t="s">
        <v>78</v>
      </c>
      <c r="L4" t="s">
        <v>75</v>
      </c>
      <c r="M4" t="s">
        <v>76</v>
      </c>
      <c r="N4" t="s">
        <v>103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22.68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30.5</v>
      </c>
      <c r="BJ4">
        <v>35.299999999999997</v>
      </c>
      <c r="BK4">
        <v>36</v>
      </c>
      <c r="BL4">
        <v>184.12</v>
      </c>
      <c r="BM4">
        <v>27.62</v>
      </c>
      <c r="BN4">
        <v>211.74</v>
      </c>
      <c r="BO4">
        <v>211.74</v>
      </c>
      <c r="BQ4" t="s">
        <v>104</v>
      </c>
      <c r="BR4" t="s">
        <v>105</v>
      </c>
      <c r="BS4" s="1">
        <v>44083</v>
      </c>
      <c r="BT4" s="2">
        <v>0.45833333333333331</v>
      </c>
      <c r="BU4" t="s">
        <v>106</v>
      </c>
      <c r="BV4" t="s">
        <v>86</v>
      </c>
      <c r="BY4">
        <v>176686.65</v>
      </c>
      <c r="CA4" t="s">
        <v>107</v>
      </c>
      <c r="CC4" t="s">
        <v>76</v>
      </c>
      <c r="CD4">
        <v>6014</v>
      </c>
      <c r="CE4" t="s">
        <v>88</v>
      </c>
      <c r="CF4" s="1">
        <v>44083</v>
      </c>
      <c r="CI4">
        <v>2</v>
      </c>
      <c r="CJ4">
        <v>2</v>
      </c>
      <c r="CK4" t="s">
        <v>108</v>
      </c>
      <c r="CL4" t="s">
        <v>90</v>
      </c>
    </row>
    <row r="5" spans="1:92" x14ac:dyDescent="0.25">
      <c r="A5" t="s">
        <v>72</v>
      </c>
      <c r="B5" t="s">
        <v>73</v>
      </c>
      <c r="C5" t="s">
        <v>74</v>
      </c>
      <c r="E5" t="str">
        <f>"009940203970"</f>
        <v>009940203970</v>
      </c>
      <c r="F5" s="1">
        <v>44075</v>
      </c>
      <c r="G5">
        <v>202103</v>
      </c>
      <c r="H5" t="s">
        <v>75</v>
      </c>
      <c r="I5" t="s">
        <v>76</v>
      </c>
      <c r="J5" t="s">
        <v>109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"11912270 FM                   "</f>
        <v xml:space="preserve">11912270 FM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39.83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4</v>
      </c>
      <c r="BI5">
        <v>34.799999999999997</v>
      </c>
      <c r="BJ5">
        <v>63.4</v>
      </c>
      <c r="BK5">
        <v>64</v>
      </c>
      <c r="BL5">
        <v>310.37</v>
      </c>
      <c r="BM5">
        <v>46.56</v>
      </c>
      <c r="BN5">
        <v>356.93</v>
      </c>
      <c r="BO5">
        <v>356.93</v>
      </c>
      <c r="BP5">
        <v>9940335478</v>
      </c>
      <c r="BQ5" t="s">
        <v>83</v>
      </c>
      <c r="BR5" t="s">
        <v>84</v>
      </c>
      <c r="BS5" s="1">
        <v>44077</v>
      </c>
      <c r="BT5" s="2">
        <v>0.34722222222222227</v>
      </c>
      <c r="BU5" t="s">
        <v>110</v>
      </c>
      <c r="BV5" t="s">
        <v>86</v>
      </c>
      <c r="BY5">
        <v>316932</v>
      </c>
      <c r="CA5" t="s">
        <v>111</v>
      </c>
      <c r="CC5" t="s">
        <v>80</v>
      </c>
      <c r="CD5">
        <v>1682</v>
      </c>
      <c r="CE5" t="s">
        <v>88</v>
      </c>
      <c r="CF5" s="1">
        <v>44078</v>
      </c>
      <c r="CI5">
        <v>2</v>
      </c>
      <c r="CJ5">
        <v>2</v>
      </c>
      <c r="CK5" t="s">
        <v>89</v>
      </c>
      <c r="CL5" t="s">
        <v>90</v>
      </c>
    </row>
    <row r="6" spans="1:92" x14ac:dyDescent="0.25">
      <c r="A6" t="s">
        <v>72</v>
      </c>
      <c r="B6" t="s">
        <v>73</v>
      </c>
      <c r="C6" t="s">
        <v>74</v>
      </c>
      <c r="E6" t="str">
        <f>"009940127132"</f>
        <v>009940127132</v>
      </c>
      <c r="F6" s="1">
        <v>44071</v>
      </c>
      <c r="G6">
        <v>202103</v>
      </c>
      <c r="H6" t="s">
        <v>112</v>
      </c>
      <c r="I6" t="s">
        <v>113</v>
      </c>
      <c r="J6" t="s">
        <v>114</v>
      </c>
      <c r="K6" t="s">
        <v>78</v>
      </c>
      <c r="L6" t="s">
        <v>115</v>
      </c>
      <c r="M6" t="s">
        <v>116</v>
      </c>
      <c r="N6" t="s">
        <v>117</v>
      </c>
      <c r="O6" t="s">
        <v>118</v>
      </c>
      <c r="P6" t="str">
        <f>"4020401101250507              "</f>
        <v xml:space="preserve">4020401101250507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</v>
      </c>
      <c r="BK6">
        <v>1</v>
      </c>
      <c r="BL6">
        <v>0</v>
      </c>
      <c r="BM6">
        <v>0</v>
      </c>
      <c r="BN6">
        <v>0</v>
      </c>
      <c r="BO6">
        <v>0</v>
      </c>
      <c r="BQ6" t="s">
        <v>119</v>
      </c>
      <c r="BR6" t="s">
        <v>120</v>
      </c>
      <c r="BS6" s="1">
        <v>44085</v>
      </c>
      <c r="BT6" s="2">
        <v>0.41666666666666669</v>
      </c>
      <c r="BU6" t="s">
        <v>121</v>
      </c>
      <c r="BV6" t="s">
        <v>90</v>
      </c>
      <c r="BW6" t="s">
        <v>122</v>
      </c>
      <c r="BX6" t="s">
        <v>123</v>
      </c>
      <c r="BY6">
        <v>1</v>
      </c>
      <c r="BZ6" t="s">
        <v>124</v>
      </c>
      <c r="CA6" t="s">
        <v>125</v>
      </c>
      <c r="CC6" t="s">
        <v>116</v>
      </c>
      <c r="CD6">
        <v>4000</v>
      </c>
      <c r="CF6" s="1">
        <v>44088</v>
      </c>
      <c r="CI6">
        <v>1</v>
      </c>
      <c r="CJ6">
        <v>7</v>
      </c>
      <c r="CK6">
        <v>-1</v>
      </c>
      <c r="CL6" t="s">
        <v>90</v>
      </c>
    </row>
    <row r="7" spans="1:92" x14ac:dyDescent="0.25">
      <c r="A7" t="s">
        <v>72</v>
      </c>
      <c r="B7" t="s">
        <v>73</v>
      </c>
      <c r="C7" t="s">
        <v>74</v>
      </c>
      <c r="E7" t="str">
        <f>"009940391266"</f>
        <v>009940391266</v>
      </c>
      <c r="F7" s="1">
        <v>44081</v>
      </c>
      <c r="G7">
        <v>202103</v>
      </c>
      <c r="H7" t="s">
        <v>101</v>
      </c>
      <c r="I7" t="s">
        <v>102</v>
      </c>
      <c r="J7" t="s">
        <v>77</v>
      </c>
      <c r="K7" t="s">
        <v>78</v>
      </c>
      <c r="L7" t="s">
        <v>126</v>
      </c>
      <c r="M7" t="s">
        <v>127</v>
      </c>
      <c r="N7" t="s">
        <v>128</v>
      </c>
      <c r="O7" t="s">
        <v>82</v>
      </c>
      <c r="P7" t="str">
        <f>"MT-CT                         "</f>
        <v xml:space="preserve">MT-CT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12.43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3.8</v>
      </c>
      <c r="BJ7">
        <v>3.4</v>
      </c>
      <c r="BK7">
        <v>4</v>
      </c>
      <c r="BL7">
        <v>103.14</v>
      </c>
      <c r="BM7">
        <v>15.47</v>
      </c>
      <c r="BN7">
        <v>118.61</v>
      </c>
      <c r="BO7">
        <v>118.61</v>
      </c>
      <c r="BQ7" t="s">
        <v>129</v>
      </c>
      <c r="BR7" t="s">
        <v>105</v>
      </c>
      <c r="BS7" s="1">
        <v>44083</v>
      </c>
      <c r="BT7" s="2">
        <v>0.47291666666666665</v>
      </c>
      <c r="BU7" t="s">
        <v>130</v>
      </c>
      <c r="BV7" t="s">
        <v>86</v>
      </c>
      <c r="BY7">
        <v>16865.310000000001</v>
      </c>
      <c r="CC7" t="s">
        <v>127</v>
      </c>
      <c r="CD7">
        <v>1739</v>
      </c>
      <c r="CE7" t="s">
        <v>88</v>
      </c>
      <c r="CF7" s="1">
        <v>44084</v>
      </c>
      <c r="CI7">
        <v>2</v>
      </c>
      <c r="CJ7">
        <v>2</v>
      </c>
      <c r="CK7" t="s">
        <v>89</v>
      </c>
      <c r="CL7" t="s">
        <v>90</v>
      </c>
    </row>
    <row r="8" spans="1:92" x14ac:dyDescent="0.25">
      <c r="A8" t="s">
        <v>72</v>
      </c>
      <c r="B8" t="s">
        <v>73</v>
      </c>
      <c r="C8" t="s">
        <v>74</v>
      </c>
      <c r="E8" t="str">
        <f>"080002709989"</f>
        <v>080002709989</v>
      </c>
      <c r="F8" s="1">
        <v>44077</v>
      </c>
      <c r="G8">
        <v>202103</v>
      </c>
      <c r="H8" t="s">
        <v>79</v>
      </c>
      <c r="I8" t="s">
        <v>80</v>
      </c>
      <c r="J8" t="s">
        <v>81</v>
      </c>
      <c r="K8" t="s">
        <v>78</v>
      </c>
      <c r="L8" t="s">
        <v>75</v>
      </c>
      <c r="M8" t="s">
        <v>76</v>
      </c>
      <c r="N8" t="s">
        <v>131</v>
      </c>
      <c r="O8" t="s">
        <v>82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28.92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31.4</v>
      </c>
      <c r="BJ8">
        <v>45.9</v>
      </c>
      <c r="BK8">
        <v>46</v>
      </c>
      <c r="BL8">
        <v>233.4</v>
      </c>
      <c r="BM8">
        <v>35.01</v>
      </c>
      <c r="BN8">
        <v>268.41000000000003</v>
      </c>
      <c r="BO8">
        <v>268.41000000000003</v>
      </c>
      <c r="BQ8" t="s">
        <v>132</v>
      </c>
      <c r="BR8" t="s">
        <v>133</v>
      </c>
      <c r="BS8" s="1">
        <v>44081</v>
      </c>
      <c r="BT8" s="2">
        <v>0.50208333333333333</v>
      </c>
      <c r="BU8" t="s">
        <v>134</v>
      </c>
      <c r="BV8" t="s">
        <v>86</v>
      </c>
      <c r="BY8">
        <v>229412.67</v>
      </c>
      <c r="CA8" t="s">
        <v>107</v>
      </c>
      <c r="CC8" t="s">
        <v>76</v>
      </c>
      <c r="CD8">
        <v>6001</v>
      </c>
      <c r="CE8" t="s">
        <v>88</v>
      </c>
      <c r="CF8" s="1">
        <v>44081</v>
      </c>
      <c r="CI8">
        <v>2</v>
      </c>
      <c r="CJ8">
        <v>2</v>
      </c>
      <c r="CK8" t="s">
        <v>89</v>
      </c>
      <c r="CL8" t="s">
        <v>90</v>
      </c>
    </row>
    <row r="9" spans="1:92" x14ac:dyDescent="0.25">
      <c r="A9" t="s">
        <v>72</v>
      </c>
      <c r="B9" t="s">
        <v>73</v>
      </c>
      <c r="C9" t="s">
        <v>74</v>
      </c>
      <c r="E9" t="str">
        <f>"080002705501"</f>
        <v>080002705501</v>
      </c>
      <c r="F9" s="1">
        <v>44077</v>
      </c>
      <c r="G9">
        <v>202103</v>
      </c>
      <c r="H9" t="s">
        <v>135</v>
      </c>
      <c r="I9" t="s">
        <v>136</v>
      </c>
      <c r="J9" t="s">
        <v>137</v>
      </c>
      <c r="K9" t="s">
        <v>78</v>
      </c>
      <c r="L9" t="s">
        <v>138</v>
      </c>
      <c r="M9" t="s">
        <v>102</v>
      </c>
      <c r="N9" t="s">
        <v>139</v>
      </c>
      <c r="O9" t="s">
        <v>82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5</v>
      </c>
      <c r="BJ9">
        <v>9</v>
      </c>
      <c r="BK9">
        <v>9</v>
      </c>
      <c r="BL9">
        <v>121.86</v>
      </c>
      <c r="BM9">
        <v>18.28</v>
      </c>
      <c r="BN9">
        <v>140.13999999999999</v>
      </c>
      <c r="BO9">
        <v>140.13999999999999</v>
      </c>
      <c r="BP9" t="s">
        <v>140</v>
      </c>
      <c r="BQ9" t="s">
        <v>141</v>
      </c>
      <c r="BR9" t="s">
        <v>142</v>
      </c>
      <c r="BS9" s="1">
        <v>44081</v>
      </c>
      <c r="BT9" s="2">
        <v>0.41666666666666669</v>
      </c>
      <c r="BU9" t="s">
        <v>143</v>
      </c>
      <c r="BV9" t="s">
        <v>86</v>
      </c>
      <c r="BY9">
        <v>45000</v>
      </c>
      <c r="CC9" t="s">
        <v>102</v>
      </c>
      <c r="CD9">
        <v>7824</v>
      </c>
      <c r="CE9" t="s">
        <v>144</v>
      </c>
      <c r="CF9" s="1">
        <v>44082</v>
      </c>
      <c r="CI9">
        <v>2</v>
      </c>
      <c r="CJ9">
        <v>2</v>
      </c>
      <c r="CK9" t="s">
        <v>145</v>
      </c>
      <c r="CL9" t="s">
        <v>90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"009940413011"</f>
        <v>009940413011</v>
      </c>
      <c r="F10" s="1">
        <v>44075</v>
      </c>
      <c r="G10">
        <v>202103</v>
      </c>
      <c r="H10" t="s">
        <v>101</v>
      </c>
      <c r="I10" t="s">
        <v>102</v>
      </c>
      <c r="J10" t="s">
        <v>77</v>
      </c>
      <c r="K10" t="s">
        <v>78</v>
      </c>
      <c r="L10" t="s">
        <v>75</v>
      </c>
      <c r="M10" t="s">
        <v>76</v>
      </c>
      <c r="N10" t="s">
        <v>131</v>
      </c>
      <c r="O10" t="s">
        <v>82</v>
      </c>
      <c r="P10" t="str">
        <f>"MT-CT                         "</f>
        <v xml:space="preserve">MT-CT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12.76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1.3</v>
      </c>
      <c r="BJ10">
        <v>2.5</v>
      </c>
      <c r="BK10">
        <v>3</v>
      </c>
      <c r="BL10">
        <v>102.8</v>
      </c>
      <c r="BM10">
        <v>15.42</v>
      </c>
      <c r="BN10">
        <v>118.22</v>
      </c>
      <c r="BO10">
        <v>118.22</v>
      </c>
      <c r="BQ10" t="s">
        <v>146</v>
      </c>
      <c r="BR10" t="s">
        <v>147</v>
      </c>
      <c r="BS10" s="1">
        <v>44077</v>
      </c>
      <c r="BT10" s="2">
        <v>0.42777777777777781</v>
      </c>
      <c r="BU10" t="s">
        <v>148</v>
      </c>
      <c r="BV10" t="s">
        <v>86</v>
      </c>
      <c r="BY10">
        <v>12725.44</v>
      </c>
      <c r="CA10" t="s">
        <v>107</v>
      </c>
      <c r="CC10" t="s">
        <v>76</v>
      </c>
      <c r="CD10">
        <v>6001</v>
      </c>
      <c r="CE10" t="s">
        <v>149</v>
      </c>
      <c r="CF10" s="1">
        <v>44078</v>
      </c>
      <c r="CI10">
        <v>2</v>
      </c>
      <c r="CJ10">
        <v>2</v>
      </c>
      <c r="CK10" t="s">
        <v>108</v>
      </c>
      <c r="CL10" t="s">
        <v>90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"009940391247"</f>
        <v>009940391247</v>
      </c>
      <c r="F11" s="1">
        <v>44078</v>
      </c>
      <c r="G11">
        <v>202103</v>
      </c>
      <c r="H11" t="s">
        <v>101</v>
      </c>
      <c r="I11" t="s">
        <v>102</v>
      </c>
      <c r="J11" t="s">
        <v>77</v>
      </c>
      <c r="K11" t="s">
        <v>78</v>
      </c>
      <c r="L11" t="s">
        <v>150</v>
      </c>
      <c r="M11" t="s">
        <v>151</v>
      </c>
      <c r="N11" t="s">
        <v>77</v>
      </c>
      <c r="O11" t="s">
        <v>82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20.94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31</v>
      </c>
      <c r="BJ11">
        <v>24.8</v>
      </c>
      <c r="BK11">
        <v>31</v>
      </c>
      <c r="BL11">
        <v>170.37</v>
      </c>
      <c r="BM11">
        <v>25.56</v>
      </c>
      <c r="BN11">
        <v>195.93</v>
      </c>
      <c r="BO11">
        <v>195.93</v>
      </c>
      <c r="BQ11" t="s">
        <v>152</v>
      </c>
      <c r="BR11" t="s">
        <v>105</v>
      </c>
      <c r="BS11" s="1">
        <v>44081</v>
      </c>
      <c r="BT11" s="2">
        <v>0.52847222222222223</v>
      </c>
      <c r="BU11" t="s">
        <v>153</v>
      </c>
      <c r="BV11" t="s">
        <v>86</v>
      </c>
      <c r="BY11">
        <v>123984</v>
      </c>
      <c r="CA11" t="s">
        <v>154</v>
      </c>
      <c r="CC11" t="s">
        <v>151</v>
      </c>
      <c r="CD11">
        <v>4300</v>
      </c>
      <c r="CE11" t="s">
        <v>88</v>
      </c>
      <c r="CF11" s="1">
        <v>44081</v>
      </c>
      <c r="CI11">
        <v>2</v>
      </c>
      <c r="CJ11">
        <v>1</v>
      </c>
      <c r="CK11" t="s">
        <v>89</v>
      </c>
      <c r="CL11" t="s">
        <v>90</v>
      </c>
    </row>
    <row r="12" spans="1:92" x14ac:dyDescent="0.25">
      <c r="A12" t="s">
        <v>155</v>
      </c>
      <c r="B12" t="s">
        <v>73</v>
      </c>
      <c r="C12" t="s">
        <v>74</v>
      </c>
      <c r="E12" t="str">
        <f>"009939921433"</f>
        <v>009939921433</v>
      </c>
      <c r="F12" s="1">
        <v>44081</v>
      </c>
      <c r="G12">
        <v>202103</v>
      </c>
      <c r="H12" t="s">
        <v>156</v>
      </c>
      <c r="I12" t="s">
        <v>157</v>
      </c>
      <c r="J12" t="s">
        <v>158</v>
      </c>
      <c r="K12" t="s">
        <v>78</v>
      </c>
      <c r="L12" t="s">
        <v>138</v>
      </c>
      <c r="M12" t="s">
        <v>102</v>
      </c>
      <c r="N12" t="s">
        <v>159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12.33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102.37</v>
      </c>
      <c r="BM12">
        <v>15.36</v>
      </c>
      <c r="BN12">
        <v>117.73</v>
      </c>
      <c r="BO12">
        <v>117.73</v>
      </c>
      <c r="BQ12" t="s">
        <v>160</v>
      </c>
      <c r="BS12" s="1">
        <v>44083</v>
      </c>
      <c r="BT12" s="2">
        <v>0.47222222222222227</v>
      </c>
      <c r="BU12" t="s">
        <v>161</v>
      </c>
      <c r="BV12" t="s">
        <v>86</v>
      </c>
      <c r="BY12">
        <v>1200</v>
      </c>
      <c r="CA12" t="s">
        <v>162</v>
      </c>
      <c r="CC12" t="s">
        <v>102</v>
      </c>
      <c r="CD12">
        <v>8000</v>
      </c>
      <c r="CE12" t="s">
        <v>88</v>
      </c>
      <c r="CF12" s="1">
        <v>44084</v>
      </c>
      <c r="CI12">
        <v>2</v>
      </c>
      <c r="CJ12">
        <v>2</v>
      </c>
      <c r="CK12" t="s">
        <v>108</v>
      </c>
      <c r="CL12" t="s">
        <v>90</v>
      </c>
    </row>
    <row r="13" spans="1:92" x14ac:dyDescent="0.25">
      <c r="A13" t="s">
        <v>155</v>
      </c>
      <c r="B13" t="s">
        <v>73</v>
      </c>
      <c r="C13" t="s">
        <v>74</v>
      </c>
      <c r="E13" t="str">
        <f>"009940321715"</f>
        <v>009940321715</v>
      </c>
      <c r="F13" s="1">
        <v>44081</v>
      </c>
      <c r="G13">
        <v>202103</v>
      </c>
      <c r="H13" t="s">
        <v>156</v>
      </c>
      <c r="I13" t="s">
        <v>157</v>
      </c>
      <c r="J13" t="s">
        <v>158</v>
      </c>
      <c r="K13" t="s">
        <v>78</v>
      </c>
      <c r="L13" t="s">
        <v>163</v>
      </c>
      <c r="M13" t="s">
        <v>164</v>
      </c>
      <c r="N13" t="s">
        <v>77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11.38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0.6</v>
      </c>
      <c r="BJ13">
        <v>0.2</v>
      </c>
      <c r="BK13">
        <v>1</v>
      </c>
      <c r="BL13">
        <v>94.88</v>
      </c>
      <c r="BM13">
        <v>14.23</v>
      </c>
      <c r="BN13">
        <v>109.11</v>
      </c>
      <c r="BO13">
        <v>109.11</v>
      </c>
      <c r="BS13" s="1">
        <v>44083</v>
      </c>
      <c r="BT13" s="2">
        <v>0.47361111111111115</v>
      </c>
      <c r="BU13" s="3">
        <v>9940321715</v>
      </c>
      <c r="BV13" t="s">
        <v>90</v>
      </c>
      <c r="BY13">
        <v>40305.99</v>
      </c>
      <c r="CA13" t="s">
        <v>165</v>
      </c>
      <c r="CC13" t="s">
        <v>164</v>
      </c>
      <c r="CD13">
        <v>8600</v>
      </c>
      <c r="CE13" t="s">
        <v>88</v>
      </c>
      <c r="CF13" s="1">
        <v>44084</v>
      </c>
      <c r="CI13">
        <v>1</v>
      </c>
      <c r="CJ13">
        <v>2</v>
      </c>
      <c r="CK13" t="s">
        <v>100</v>
      </c>
      <c r="CL13" t="s">
        <v>90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"009940391264"</f>
        <v>009940391264</v>
      </c>
      <c r="F14" s="1">
        <v>44082</v>
      </c>
      <c r="G14">
        <v>202103</v>
      </c>
      <c r="H14" t="s">
        <v>101</v>
      </c>
      <c r="I14" t="s">
        <v>102</v>
      </c>
      <c r="J14" t="s">
        <v>77</v>
      </c>
      <c r="K14" t="s">
        <v>78</v>
      </c>
      <c r="L14" t="s">
        <v>138</v>
      </c>
      <c r="M14" t="s">
        <v>102</v>
      </c>
      <c r="N14" t="s">
        <v>166</v>
      </c>
      <c r="O14" t="s">
        <v>82</v>
      </c>
      <c r="P14" t="str">
        <f>"MT-G                          "</f>
        <v xml:space="preserve">MT-G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8.5399999999999991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4.8</v>
      </c>
      <c r="BJ14">
        <v>3.9</v>
      </c>
      <c r="BK14">
        <v>5</v>
      </c>
      <c r="BL14">
        <v>72.42</v>
      </c>
      <c r="BM14">
        <v>10.86</v>
      </c>
      <c r="BN14">
        <v>83.28</v>
      </c>
      <c r="BO14">
        <v>83.28</v>
      </c>
      <c r="BQ14" t="s">
        <v>167</v>
      </c>
      <c r="BR14" t="s">
        <v>105</v>
      </c>
      <c r="BS14" s="1">
        <v>44083</v>
      </c>
      <c r="BT14" s="2">
        <v>0.40208333333333335</v>
      </c>
      <c r="BU14" t="s">
        <v>168</v>
      </c>
      <c r="BV14" t="s">
        <v>86</v>
      </c>
      <c r="BY14">
        <v>19681.41</v>
      </c>
      <c r="CA14" t="s">
        <v>169</v>
      </c>
      <c r="CC14" t="s">
        <v>102</v>
      </c>
      <c r="CD14">
        <v>7490</v>
      </c>
      <c r="CE14" t="s">
        <v>170</v>
      </c>
      <c r="CF14" s="1">
        <v>44084</v>
      </c>
      <c r="CI14">
        <v>1</v>
      </c>
      <c r="CJ14">
        <v>1</v>
      </c>
      <c r="CK14" t="s">
        <v>171</v>
      </c>
      <c r="CL14" t="s">
        <v>90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"009940065334"</f>
        <v>009940065334</v>
      </c>
      <c r="F15" s="1">
        <v>44082</v>
      </c>
      <c r="G15">
        <v>202103</v>
      </c>
      <c r="H15" t="s">
        <v>79</v>
      </c>
      <c r="I15" t="s">
        <v>80</v>
      </c>
      <c r="J15" t="s">
        <v>77</v>
      </c>
      <c r="K15" t="s">
        <v>78</v>
      </c>
      <c r="L15" t="s">
        <v>138</v>
      </c>
      <c r="M15" t="s">
        <v>102</v>
      </c>
      <c r="N15" t="s">
        <v>172</v>
      </c>
      <c r="O15" t="s">
        <v>82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12.43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103.14</v>
      </c>
      <c r="BM15">
        <v>15.47</v>
      </c>
      <c r="BN15">
        <v>118.61</v>
      </c>
      <c r="BO15">
        <v>118.61</v>
      </c>
      <c r="BQ15" t="s">
        <v>173</v>
      </c>
      <c r="BR15" t="s">
        <v>174</v>
      </c>
      <c r="BS15" s="1">
        <v>44085</v>
      </c>
      <c r="BT15" s="2">
        <v>0.47638888888888892</v>
      </c>
      <c r="BU15" t="s">
        <v>175</v>
      </c>
      <c r="BV15" t="s">
        <v>90</v>
      </c>
      <c r="BW15" t="s">
        <v>176</v>
      </c>
      <c r="BX15" t="s">
        <v>177</v>
      </c>
      <c r="BY15">
        <v>1200</v>
      </c>
      <c r="CA15" t="s">
        <v>178</v>
      </c>
      <c r="CC15" t="s">
        <v>102</v>
      </c>
      <c r="CD15">
        <v>8001</v>
      </c>
      <c r="CE15" t="s">
        <v>88</v>
      </c>
      <c r="CF15" s="1">
        <v>44088</v>
      </c>
      <c r="CI15">
        <v>2</v>
      </c>
      <c r="CJ15">
        <v>3</v>
      </c>
      <c r="CK15" t="s">
        <v>89</v>
      </c>
      <c r="CL15" t="s">
        <v>90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"009940065331"</f>
        <v>009940065331</v>
      </c>
      <c r="F16" s="1">
        <v>44082</v>
      </c>
      <c r="G16">
        <v>202103</v>
      </c>
      <c r="H16" t="s">
        <v>79</v>
      </c>
      <c r="I16" t="s">
        <v>80</v>
      </c>
      <c r="J16" t="s">
        <v>77</v>
      </c>
      <c r="K16" t="s">
        <v>78</v>
      </c>
      <c r="L16" t="s">
        <v>138</v>
      </c>
      <c r="M16" t="s">
        <v>102</v>
      </c>
      <c r="N16" t="s">
        <v>77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18.28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26</v>
      </c>
      <c r="BJ16">
        <v>25</v>
      </c>
      <c r="BK16">
        <v>26</v>
      </c>
      <c r="BL16">
        <v>149.36000000000001</v>
      </c>
      <c r="BM16">
        <v>22.4</v>
      </c>
      <c r="BN16">
        <v>171.76</v>
      </c>
      <c r="BO16">
        <v>171.76</v>
      </c>
      <c r="BQ16" t="s">
        <v>179</v>
      </c>
      <c r="BR16" t="s">
        <v>174</v>
      </c>
      <c r="BS16" s="1">
        <v>44085</v>
      </c>
      <c r="BT16" s="2">
        <v>0.41666666666666669</v>
      </c>
      <c r="BU16" t="s">
        <v>130</v>
      </c>
      <c r="BV16" t="s">
        <v>90</v>
      </c>
      <c r="BW16" t="s">
        <v>176</v>
      </c>
      <c r="BX16" t="s">
        <v>177</v>
      </c>
      <c r="BY16">
        <v>124957.75</v>
      </c>
      <c r="CC16" t="s">
        <v>102</v>
      </c>
      <c r="CD16">
        <v>7800</v>
      </c>
      <c r="CE16" t="s">
        <v>88</v>
      </c>
      <c r="CF16" s="1">
        <v>44088</v>
      </c>
      <c r="CI16">
        <v>2</v>
      </c>
      <c r="CJ16">
        <v>3</v>
      </c>
      <c r="CK16" t="s">
        <v>89</v>
      </c>
      <c r="CL16" t="s">
        <v>90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"009940391222"</f>
        <v>009940391222</v>
      </c>
      <c r="F17" s="1">
        <v>44084</v>
      </c>
      <c r="G17">
        <v>202103</v>
      </c>
      <c r="H17" t="s">
        <v>101</v>
      </c>
      <c r="I17" t="s">
        <v>102</v>
      </c>
      <c r="J17" t="s">
        <v>77</v>
      </c>
      <c r="K17" t="s">
        <v>78</v>
      </c>
      <c r="L17" t="s">
        <v>91</v>
      </c>
      <c r="M17" t="s">
        <v>92</v>
      </c>
      <c r="N17" t="s">
        <v>180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14.8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5.3</v>
      </c>
      <c r="BJ17">
        <v>6.6</v>
      </c>
      <c r="BK17">
        <v>7</v>
      </c>
      <c r="BL17">
        <v>121.86</v>
      </c>
      <c r="BM17">
        <v>18.28</v>
      </c>
      <c r="BN17">
        <v>140.13999999999999</v>
      </c>
      <c r="BO17">
        <v>140.13999999999999</v>
      </c>
      <c r="BQ17" t="s">
        <v>181</v>
      </c>
      <c r="BR17" t="s">
        <v>105</v>
      </c>
      <c r="BS17" s="1">
        <v>44089</v>
      </c>
      <c r="BT17" s="2">
        <v>0.39027777777777778</v>
      </c>
      <c r="BU17" t="s">
        <v>182</v>
      </c>
      <c r="BV17" t="s">
        <v>86</v>
      </c>
      <c r="BY17">
        <v>33164.199999999997</v>
      </c>
      <c r="CA17" t="s">
        <v>183</v>
      </c>
      <c r="CC17" t="s">
        <v>92</v>
      </c>
      <c r="CD17">
        <v>699</v>
      </c>
      <c r="CE17" t="s">
        <v>184</v>
      </c>
      <c r="CF17" s="1">
        <v>44090</v>
      </c>
      <c r="CI17">
        <v>3</v>
      </c>
      <c r="CJ17">
        <v>3</v>
      </c>
      <c r="CK17" t="s">
        <v>145</v>
      </c>
      <c r="CL17" t="s">
        <v>90</v>
      </c>
    </row>
    <row r="18" spans="1:90" x14ac:dyDescent="0.25">
      <c r="A18" t="s">
        <v>72</v>
      </c>
      <c r="B18" t="s">
        <v>73</v>
      </c>
      <c r="C18" t="s">
        <v>74</v>
      </c>
      <c r="E18" t="str">
        <f>"080002714497"</f>
        <v>080002714497</v>
      </c>
      <c r="F18" s="1">
        <v>44083</v>
      </c>
      <c r="G18">
        <v>202103</v>
      </c>
      <c r="H18" t="s">
        <v>79</v>
      </c>
      <c r="I18" t="s">
        <v>80</v>
      </c>
      <c r="J18" t="s">
        <v>81</v>
      </c>
      <c r="K18" t="s">
        <v>78</v>
      </c>
      <c r="L18" t="s">
        <v>75</v>
      </c>
      <c r="M18" t="s">
        <v>76</v>
      </c>
      <c r="N18" t="s">
        <v>131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14.56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14.2</v>
      </c>
      <c r="BJ18">
        <v>18.8</v>
      </c>
      <c r="BK18">
        <v>19</v>
      </c>
      <c r="BL18">
        <v>119.95</v>
      </c>
      <c r="BM18">
        <v>17.989999999999998</v>
      </c>
      <c r="BN18">
        <v>137.94</v>
      </c>
      <c r="BO18">
        <v>137.94</v>
      </c>
      <c r="BQ18" t="s">
        <v>132</v>
      </c>
      <c r="BR18" t="s">
        <v>185</v>
      </c>
      <c r="BS18" s="1">
        <v>44088</v>
      </c>
      <c r="BT18" s="2">
        <v>0.43958333333333338</v>
      </c>
      <c r="BU18" t="s">
        <v>148</v>
      </c>
      <c r="BV18" t="s">
        <v>86</v>
      </c>
      <c r="BY18">
        <v>93955.72</v>
      </c>
      <c r="CA18" t="s">
        <v>107</v>
      </c>
      <c r="CC18" t="s">
        <v>76</v>
      </c>
      <c r="CD18">
        <v>6001</v>
      </c>
      <c r="CE18" t="s">
        <v>88</v>
      </c>
      <c r="CF18" s="1">
        <v>44088</v>
      </c>
      <c r="CI18">
        <v>2</v>
      </c>
      <c r="CJ18">
        <v>2</v>
      </c>
      <c r="CK18" t="s">
        <v>89</v>
      </c>
      <c r="CL18" t="s">
        <v>90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"009940391221"</f>
        <v>009940391221</v>
      </c>
      <c r="F19" s="1">
        <v>44084</v>
      </c>
      <c r="G19">
        <v>202103</v>
      </c>
      <c r="H19" t="s">
        <v>101</v>
      </c>
      <c r="I19" t="s">
        <v>102</v>
      </c>
      <c r="J19" t="s">
        <v>77</v>
      </c>
      <c r="K19" t="s">
        <v>78</v>
      </c>
      <c r="L19" t="s">
        <v>186</v>
      </c>
      <c r="M19" t="s">
        <v>187</v>
      </c>
      <c r="N19" t="s">
        <v>188</v>
      </c>
      <c r="O19" t="s">
        <v>82</v>
      </c>
      <c r="P19" t="str">
        <f>"MT CAPE TOWN                  "</f>
        <v xml:space="preserve">MT CAPE TOWN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17.22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20.9</v>
      </c>
      <c r="BJ19">
        <v>23.9</v>
      </c>
      <c r="BK19">
        <v>24</v>
      </c>
      <c r="BL19">
        <v>140.96</v>
      </c>
      <c r="BM19">
        <v>21.14</v>
      </c>
      <c r="BN19">
        <v>162.1</v>
      </c>
      <c r="BO19">
        <v>162.1</v>
      </c>
      <c r="BQ19" t="s">
        <v>189</v>
      </c>
      <c r="BR19" t="s">
        <v>105</v>
      </c>
      <c r="BS19" s="1">
        <v>44089</v>
      </c>
      <c r="BT19" s="2">
        <v>0.43055555555555558</v>
      </c>
      <c r="BU19" t="s">
        <v>190</v>
      </c>
      <c r="BV19" t="s">
        <v>86</v>
      </c>
      <c r="BY19">
        <v>119720.12</v>
      </c>
      <c r="CA19" t="s">
        <v>191</v>
      </c>
      <c r="CC19" t="s">
        <v>187</v>
      </c>
      <c r="CD19">
        <v>3201</v>
      </c>
      <c r="CE19" t="s">
        <v>184</v>
      </c>
      <c r="CF19" s="1">
        <v>44091</v>
      </c>
      <c r="CI19">
        <v>3</v>
      </c>
      <c r="CJ19">
        <v>3</v>
      </c>
      <c r="CK19" t="s">
        <v>89</v>
      </c>
      <c r="CL19" t="s">
        <v>90</v>
      </c>
    </row>
    <row r="20" spans="1:90" x14ac:dyDescent="0.25">
      <c r="A20" t="s">
        <v>72</v>
      </c>
      <c r="B20" t="s">
        <v>73</v>
      </c>
      <c r="C20" t="s">
        <v>74</v>
      </c>
      <c r="E20" t="str">
        <f>"R009940321715"</f>
        <v>R009940321715</v>
      </c>
      <c r="F20" s="1">
        <v>44083</v>
      </c>
      <c r="G20">
        <v>202103</v>
      </c>
      <c r="H20" t="s">
        <v>163</v>
      </c>
      <c r="I20" t="s">
        <v>164</v>
      </c>
      <c r="J20" t="s">
        <v>77</v>
      </c>
      <c r="K20" t="s">
        <v>78</v>
      </c>
      <c r="L20" t="s">
        <v>156</v>
      </c>
      <c r="M20" t="s">
        <v>157</v>
      </c>
      <c r="N20" t="s">
        <v>158</v>
      </c>
      <c r="O20" t="s">
        <v>118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0.6</v>
      </c>
      <c r="BJ20">
        <v>10.1</v>
      </c>
      <c r="BK20">
        <v>11</v>
      </c>
      <c r="BL20">
        <v>0</v>
      </c>
      <c r="BM20">
        <v>0</v>
      </c>
      <c r="BN20">
        <v>0</v>
      </c>
      <c r="BO20">
        <v>0</v>
      </c>
      <c r="BS20" s="1">
        <v>44084</v>
      </c>
      <c r="BT20" s="2">
        <v>0.5</v>
      </c>
      <c r="BU20" t="s">
        <v>192</v>
      </c>
      <c r="BV20" t="s">
        <v>86</v>
      </c>
      <c r="BY20">
        <v>40305.99</v>
      </c>
      <c r="BZ20" t="s">
        <v>124</v>
      </c>
      <c r="CA20" t="s">
        <v>193</v>
      </c>
      <c r="CC20" t="s">
        <v>157</v>
      </c>
      <c r="CD20">
        <v>9300</v>
      </c>
      <c r="CE20" t="s">
        <v>88</v>
      </c>
      <c r="CF20" s="1">
        <v>44088</v>
      </c>
      <c r="CI20">
        <v>1</v>
      </c>
      <c r="CJ20">
        <v>1</v>
      </c>
      <c r="CK20">
        <v>-1</v>
      </c>
      <c r="CL20" t="s">
        <v>90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"009940203971"</f>
        <v>009940203971</v>
      </c>
      <c r="F21" s="1">
        <v>44085</v>
      </c>
      <c r="G21">
        <v>202103</v>
      </c>
      <c r="H21" t="s">
        <v>75</v>
      </c>
      <c r="I21" t="s">
        <v>76</v>
      </c>
      <c r="J21" t="s">
        <v>77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32.65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24</v>
      </c>
      <c r="BJ21">
        <v>52.8</v>
      </c>
      <c r="BK21">
        <v>53</v>
      </c>
      <c r="BL21">
        <v>262.82</v>
      </c>
      <c r="BM21">
        <v>39.42</v>
      </c>
      <c r="BN21">
        <v>302.24</v>
      </c>
      <c r="BO21">
        <v>302.24</v>
      </c>
      <c r="BQ21" t="s">
        <v>83</v>
      </c>
      <c r="BR21" t="s">
        <v>84</v>
      </c>
      <c r="BS21" s="1">
        <v>44089</v>
      </c>
      <c r="BT21" s="2">
        <v>0.41666666666666669</v>
      </c>
      <c r="BU21" t="s">
        <v>85</v>
      </c>
      <c r="BV21" t="s">
        <v>86</v>
      </c>
      <c r="BY21">
        <v>88000</v>
      </c>
      <c r="CC21" t="s">
        <v>80</v>
      </c>
      <c r="CD21">
        <v>1682</v>
      </c>
      <c r="CE21" t="s">
        <v>88</v>
      </c>
      <c r="CF21" s="1">
        <v>44090</v>
      </c>
      <c r="CI21">
        <v>2</v>
      </c>
      <c r="CJ21">
        <v>2</v>
      </c>
      <c r="CK21" t="s">
        <v>89</v>
      </c>
      <c r="CL21" t="s">
        <v>90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"009940391252"</f>
        <v>009940391252</v>
      </c>
      <c r="F22" s="1">
        <v>44085</v>
      </c>
      <c r="G22">
        <v>202103</v>
      </c>
      <c r="H22" t="s">
        <v>101</v>
      </c>
      <c r="I22" t="s">
        <v>102</v>
      </c>
      <c r="J22" t="s">
        <v>77</v>
      </c>
      <c r="K22" t="s">
        <v>78</v>
      </c>
      <c r="L22" t="s">
        <v>194</v>
      </c>
      <c r="M22" t="s">
        <v>195</v>
      </c>
      <c r="N22" t="s">
        <v>196</v>
      </c>
      <c r="O22" t="s">
        <v>82</v>
      </c>
      <c r="P22" t="str">
        <f>"MT-CT                         "</f>
        <v xml:space="preserve">MT-CT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14.8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11.7</v>
      </c>
      <c r="BJ22">
        <v>11.2</v>
      </c>
      <c r="BK22">
        <v>12</v>
      </c>
      <c r="BL22">
        <v>121.86</v>
      </c>
      <c r="BM22">
        <v>18.28</v>
      </c>
      <c r="BN22">
        <v>140.13999999999999</v>
      </c>
      <c r="BO22">
        <v>140.13999999999999</v>
      </c>
      <c r="BQ22" t="s">
        <v>197</v>
      </c>
      <c r="BR22" t="s">
        <v>105</v>
      </c>
      <c r="BS22" s="1">
        <v>44089</v>
      </c>
      <c r="BT22" s="2">
        <v>0.45833333333333331</v>
      </c>
      <c r="BU22" t="s">
        <v>198</v>
      </c>
      <c r="BV22" t="s">
        <v>86</v>
      </c>
      <c r="BY22">
        <v>56194.6</v>
      </c>
      <c r="CA22" t="s">
        <v>199</v>
      </c>
      <c r="CC22" t="s">
        <v>195</v>
      </c>
      <c r="CD22">
        <v>2571</v>
      </c>
      <c r="CE22" t="s">
        <v>200</v>
      </c>
      <c r="CF22" s="1">
        <v>44090</v>
      </c>
      <c r="CI22">
        <v>3</v>
      </c>
      <c r="CJ22">
        <v>2</v>
      </c>
      <c r="CK22" t="s">
        <v>201</v>
      </c>
      <c r="CL22" t="s">
        <v>90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"009940391251"</f>
        <v>009940391251</v>
      </c>
      <c r="F23" s="1">
        <v>44085</v>
      </c>
      <c r="G23">
        <v>202103</v>
      </c>
      <c r="H23" t="s">
        <v>101</v>
      </c>
      <c r="I23" t="s">
        <v>102</v>
      </c>
      <c r="J23" t="s">
        <v>77</v>
      </c>
      <c r="K23" t="s">
        <v>78</v>
      </c>
      <c r="L23" t="s">
        <v>186</v>
      </c>
      <c r="M23" t="s">
        <v>187</v>
      </c>
      <c r="N23" t="s">
        <v>202</v>
      </c>
      <c r="O23" t="s">
        <v>82</v>
      </c>
      <c r="P23" t="str">
        <f>"MT-CT                         "</f>
        <v xml:space="preserve">MT-CT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5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14.02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14.4</v>
      </c>
      <c r="BJ23">
        <v>17.8</v>
      </c>
      <c r="BK23">
        <v>18</v>
      </c>
      <c r="BL23">
        <v>115.74</v>
      </c>
      <c r="BM23">
        <v>17.36</v>
      </c>
      <c r="BN23">
        <v>133.1</v>
      </c>
      <c r="BO23">
        <v>133.1</v>
      </c>
      <c r="BQ23" t="s">
        <v>203</v>
      </c>
      <c r="BR23" t="s">
        <v>105</v>
      </c>
      <c r="BS23" s="1">
        <v>44089</v>
      </c>
      <c r="BT23" s="2">
        <v>0.54861111111111105</v>
      </c>
      <c r="BU23" t="s">
        <v>204</v>
      </c>
      <c r="BV23" t="s">
        <v>86</v>
      </c>
      <c r="BY23">
        <v>88969.46</v>
      </c>
      <c r="CA23" t="s">
        <v>205</v>
      </c>
      <c r="CC23" t="s">
        <v>187</v>
      </c>
      <c r="CD23">
        <v>3201</v>
      </c>
      <c r="CE23" t="s">
        <v>200</v>
      </c>
      <c r="CF23" s="1">
        <v>44091</v>
      </c>
      <c r="CI23">
        <v>3</v>
      </c>
      <c r="CJ23">
        <v>2</v>
      </c>
      <c r="CK23" t="s">
        <v>89</v>
      </c>
      <c r="CL23" t="s">
        <v>90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"009940391225"</f>
        <v>009940391225</v>
      </c>
      <c r="F24" s="1">
        <v>44085</v>
      </c>
      <c r="G24">
        <v>202103</v>
      </c>
      <c r="H24" t="s">
        <v>101</v>
      </c>
      <c r="I24" t="s">
        <v>102</v>
      </c>
      <c r="J24" t="s">
        <v>77</v>
      </c>
      <c r="K24" t="s">
        <v>78</v>
      </c>
      <c r="L24" t="s">
        <v>75</v>
      </c>
      <c r="M24" t="s">
        <v>76</v>
      </c>
      <c r="N24" t="s">
        <v>206</v>
      </c>
      <c r="O24" t="s">
        <v>82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5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23.18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36</v>
      </c>
      <c r="BJ24">
        <v>36.6</v>
      </c>
      <c r="BK24">
        <v>37</v>
      </c>
      <c r="BL24">
        <v>188.02</v>
      </c>
      <c r="BM24">
        <v>28.2</v>
      </c>
      <c r="BN24">
        <v>216.22</v>
      </c>
      <c r="BO24">
        <v>216.22</v>
      </c>
      <c r="BQ24" t="s">
        <v>84</v>
      </c>
      <c r="BR24" t="s">
        <v>105</v>
      </c>
      <c r="BS24" s="1">
        <v>44092</v>
      </c>
      <c r="BT24" s="2">
        <v>0.41666666666666669</v>
      </c>
      <c r="BU24" t="s">
        <v>148</v>
      </c>
      <c r="BV24" t="s">
        <v>90</v>
      </c>
      <c r="BW24" t="s">
        <v>207</v>
      </c>
      <c r="BX24" t="s">
        <v>208</v>
      </c>
      <c r="BY24">
        <v>182961.28</v>
      </c>
      <c r="CA24" t="s">
        <v>107</v>
      </c>
      <c r="CC24" t="s">
        <v>76</v>
      </c>
      <c r="CD24">
        <v>6001</v>
      </c>
      <c r="CE24" t="s">
        <v>209</v>
      </c>
      <c r="CF24" s="1">
        <v>44092</v>
      </c>
      <c r="CI24">
        <v>2</v>
      </c>
      <c r="CJ24">
        <v>4</v>
      </c>
      <c r="CK24" t="s">
        <v>108</v>
      </c>
      <c r="CL24" t="s">
        <v>90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"009940391223"</f>
        <v>009940391223</v>
      </c>
      <c r="F25" s="1">
        <v>44085</v>
      </c>
      <c r="G25">
        <v>202103</v>
      </c>
      <c r="H25" t="s">
        <v>101</v>
      </c>
      <c r="I25" t="s">
        <v>102</v>
      </c>
      <c r="J25" t="s">
        <v>77</v>
      </c>
      <c r="K25" t="s">
        <v>78</v>
      </c>
      <c r="L25" t="s">
        <v>210</v>
      </c>
      <c r="M25" t="s">
        <v>211</v>
      </c>
      <c r="N25" t="s">
        <v>212</v>
      </c>
      <c r="O25" t="s">
        <v>82</v>
      </c>
      <c r="P25" t="str">
        <f>"MT CAPE TOWN                  "</f>
        <v xml:space="preserve">MT CAPE TOWN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13.49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9.1</v>
      </c>
      <c r="BJ25">
        <v>17</v>
      </c>
      <c r="BK25">
        <v>17</v>
      </c>
      <c r="BL25">
        <v>111.54</v>
      </c>
      <c r="BM25">
        <v>16.73</v>
      </c>
      <c r="BN25">
        <v>128.27000000000001</v>
      </c>
      <c r="BO25">
        <v>128.27000000000001</v>
      </c>
      <c r="BQ25" t="s">
        <v>213</v>
      </c>
      <c r="BR25" t="s">
        <v>105</v>
      </c>
      <c r="BS25" s="1">
        <v>44088</v>
      </c>
      <c r="BT25" s="2">
        <v>0.42708333333333331</v>
      </c>
      <c r="BU25" t="s">
        <v>214</v>
      </c>
      <c r="BV25" t="s">
        <v>86</v>
      </c>
      <c r="BY25">
        <v>85195.5</v>
      </c>
      <c r="CC25" t="s">
        <v>211</v>
      </c>
      <c r="CD25">
        <v>1401</v>
      </c>
      <c r="CE25" t="s">
        <v>88</v>
      </c>
      <c r="CF25" s="1">
        <v>44089</v>
      </c>
      <c r="CI25">
        <v>2</v>
      </c>
      <c r="CJ25">
        <v>1</v>
      </c>
      <c r="CK25" t="s">
        <v>89</v>
      </c>
      <c r="CL25" t="s">
        <v>90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"009940391224"</f>
        <v>009940391224</v>
      </c>
      <c r="F26" s="1">
        <v>44085</v>
      </c>
      <c r="G26">
        <v>202103</v>
      </c>
      <c r="H26" t="s">
        <v>101</v>
      </c>
      <c r="I26" t="s">
        <v>102</v>
      </c>
      <c r="J26" t="s">
        <v>77</v>
      </c>
      <c r="K26" t="s">
        <v>78</v>
      </c>
      <c r="L26" t="s">
        <v>150</v>
      </c>
      <c r="M26" t="s">
        <v>151</v>
      </c>
      <c r="N26" t="s">
        <v>215</v>
      </c>
      <c r="O26" t="s">
        <v>82</v>
      </c>
      <c r="P26" t="str">
        <f>"DURBAN                        "</f>
        <v xml:space="preserve">DURBAN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5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12.96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15.1</v>
      </c>
      <c r="BJ26">
        <v>15.8</v>
      </c>
      <c r="BK26">
        <v>16</v>
      </c>
      <c r="BL26">
        <v>107.34</v>
      </c>
      <c r="BM26">
        <v>16.100000000000001</v>
      </c>
      <c r="BN26">
        <v>123.44</v>
      </c>
      <c r="BO26">
        <v>123.44</v>
      </c>
      <c r="BQ26" t="s">
        <v>216</v>
      </c>
      <c r="BR26" t="s">
        <v>105</v>
      </c>
      <c r="BS26" s="1">
        <v>44092</v>
      </c>
      <c r="BT26" s="2">
        <v>0.34513888888888888</v>
      </c>
      <c r="BU26" t="s">
        <v>217</v>
      </c>
      <c r="BV26" t="s">
        <v>90</v>
      </c>
      <c r="BW26" t="s">
        <v>218</v>
      </c>
      <c r="BX26" t="s">
        <v>219</v>
      </c>
      <c r="BY26">
        <v>79039.8</v>
      </c>
      <c r="CA26" t="s">
        <v>220</v>
      </c>
      <c r="CC26" t="s">
        <v>151</v>
      </c>
      <c r="CD26">
        <v>4300</v>
      </c>
      <c r="CE26" t="s">
        <v>209</v>
      </c>
      <c r="CF26" s="1">
        <v>44092</v>
      </c>
      <c r="CI26">
        <v>2</v>
      </c>
      <c r="CJ26">
        <v>5</v>
      </c>
      <c r="CK26" t="s">
        <v>89</v>
      </c>
      <c r="CL26" t="s">
        <v>90</v>
      </c>
    </row>
    <row r="27" spans="1:90" x14ac:dyDescent="0.25">
      <c r="A27" t="s">
        <v>155</v>
      </c>
      <c r="B27" t="s">
        <v>73</v>
      </c>
      <c r="C27" t="s">
        <v>74</v>
      </c>
      <c r="E27" t="str">
        <f>"069907160839"</f>
        <v>069907160839</v>
      </c>
      <c r="F27" s="1">
        <v>44085</v>
      </c>
      <c r="G27">
        <v>202103</v>
      </c>
      <c r="H27" t="s">
        <v>91</v>
      </c>
      <c r="I27" t="s">
        <v>92</v>
      </c>
      <c r="J27" t="s">
        <v>221</v>
      </c>
      <c r="K27" t="s">
        <v>78</v>
      </c>
      <c r="L27" t="s">
        <v>222</v>
      </c>
      <c r="M27" t="s">
        <v>95</v>
      </c>
      <c r="N27" t="s">
        <v>223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11.38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94.88</v>
      </c>
      <c r="BM27">
        <v>14.23</v>
      </c>
      <c r="BN27">
        <v>109.11</v>
      </c>
      <c r="BO27">
        <v>109.11</v>
      </c>
      <c r="BQ27" t="s">
        <v>224</v>
      </c>
      <c r="BR27" t="s">
        <v>98</v>
      </c>
      <c r="BS27" s="1">
        <v>44088</v>
      </c>
      <c r="BT27" s="2">
        <v>0.56944444444444442</v>
      </c>
      <c r="BU27" t="s">
        <v>225</v>
      </c>
      <c r="BV27" t="s">
        <v>86</v>
      </c>
      <c r="BY27">
        <v>1200</v>
      </c>
      <c r="CA27" t="s">
        <v>226</v>
      </c>
      <c r="CC27" t="s">
        <v>95</v>
      </c>
      <c r="CD27">
        <v>200</v>
      </c>
      <c r="CE27" t="s">
        <v>88</v>
      </c>
      <c r="CF27" s="1">
        <v>44088</v>
      </c>
      <c r="CI27">
        <v>1</v>
      </c>
      <c r="CJ27">
        <v>1</v>
      </c>
      <c r="CK27" t="s">
        <v>100</v>
      </c>
      <c r="CL27" t="s">
        <v>90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"009939921434"</f>
        <v>009939921434</v>
      </c>
      <c r="F28" s="1">
        <v>44088</v>
      </c>
      <c r="G28">
        <v>202103</v>
      </c>
      <c r="H28" t="s">
        <v>156</v>
      </c>
      <c r="I28" t="s">
        <v>157</v>
      </c>
      <c r="J28" t="s">
        <v>158</v>
      </c>
      <c r="K28" t="s">
        <v>78</v>
      </c>
      <c r="L28" t="s">
        <v>75</v>
      </c>
      <c r="M28" t="s">
        <v>76</v>
      </c>
      <c r="N28" t="s">
        <v>109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12.33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102.37</v>
      </c>
      <c r="BM28">
        <v>15.36</v>
      </c>
      <c r="BN28">
        <v>117.73</v>
      </c>
      <c r="BO28">
        <v>117.73</v>
      </c>
      <c r="BQ28" t="s">
        <v>227</v>
      </c>
      <c r="BS28" s="1">
        <v>44090</v>
      </c>
      <c r="BT28" s="2">
        <v>0.35972222222222222</v>
      </c>
      <c r="BU28" t="s">
        <v>228</v>
      </c>
      <c r="BV28" t="s">
        <v>86</v>
      </c>
      <c r="BY28">
        <v>1200</v>
      </c>
      <c r="CA28" t="s">
        <v>229</v>
      </c>
      <c r="CC28" t="s">
        <v>76</v>
      </c>
      <c r="CD28">
        <v>6000</v>
      </c>
      <c r="CE28" t="s">
        <v>88</v>
      </c>
      <c r="CF28" s="1">
        <v>44090</v>
      </c>
      <c r="CI28">
        <v>2</v>
      </c>
      <c r="CJ28">
        <v>2</v>
      </c>
      <c r="CK28" t="s">
        <v>108</v>
      </c>
      <c r="CL28" t="s">
        <v>90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"009940391226"</f>
        <v>009940391226</v>
      </c>
      <c r="F29" s="1">
        <v>44088</v>
      </c>
      <c r="G29">
        <v>202103</v>
      </c>
      <c r="H29" t="s">
        <v>101</v>
      </c>
      <c r="I29" t="s">
        <v>102</v>
      </c>
      <c r="J29" t="s">
        <v>77</v>
      </c>
      <c r="K29" t="s">
        <v>78</v>
      </c>
      <c r="L29" t="s">
        <v>150</v>
      </c>
      <c r="M29" t="s">
        <v>151</v>
      </c>
      <c r="N29" t="s">
        <v>77</v>
      </c>
      <c r="O29" t="s">
        <v>82</v>
      </c>
      <c r="P29" t="str">
        <f>"DBN                           "</f>
        <v xml:space="preserve">DBN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12.43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9.5</v>
      </c>
      <c r="BJ29">
        <v>7.4</v>
      </c>
      <c r="BK29">
        <v>10</v>
      </c>
      <c r="BL29">
        <v>103.14</v>
      </c>
      <c r="BM29">
        <v>15.47</v>
      </c>
      <c r="BN29">
        <v>118.61</v>
      </c>
      <c r="BO29">
        <v>118.61</v>
      </c>
      <c r="BQ29" t="s">
        <v>230</v>
      </c>
      <c r="BR29" t="s">
        <v>105</v>
      </c>
      <c r="BS29" s="1">
        <v>44090</v>
      </c>
      <c r="BT29" s="2">
        <v>0.3576388888888889</v>
      </c>
      <c r="BU29" t="s">
        <v>231</v>
      </c>
      <c r="BV29" t="s">
        <v>86</v>
      </c>
      <c r="BY29">
        <v>37166.85</v>
      </c>
      <c r="CA29" t="s">
        <v>232</v>
      </c>
      <c r="CC29" t="s">
        <v>151</v>
      </c>
      <c r="CD29">
        <v>4300</v>
      </c>
      <c r="CE29" t="s">
        <v>88</v>
      </c>
      <c r="CF29" s="1">
        <v>44090</v>
      </c>
      <c r="CI29">
        <v>2</v>
      </c>
      <c r="CJ29">
        <v>2</v>
      </c>
      <c r="CK29" t="s">
        <v>89</v>
      </c>
      <c r="CL29" t="s">
        <v>90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"009940391172"</f>
        <v>009940391172</v>
      </c>
      <c r="F30" s="1">
        <v>44088</v>
      </c>
      <c r="G30">
        <v>202103</v>
      </c>
      <c r="H30" t="s">
        <v>101</v>
      </c>
      <c r="I30" t="s">
        <v>102</v>
      </c>
      <c r="J30" t="s">
        <v>77</v>
      </c>
      <c r="K30" t="s">
        <v>78</v>
      </c>
      <c r="L30" t="s">
        <v>150</v>
      </c>
      <c r="M30" t="s">
        <v>151</v>
      </c>
      <c r="N30" t="s">
        <v>233</v>
      </c>
      <c r="O30" t="s">
        <v>82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5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12.43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1.7</v>
      </c>
      <c r="BJ30">
        <v>4.2</v>
      </c>
      <c r="BK30">
        <v>5</v>
      </c>
      <c r="BL30">
        <v>103.14</v>
      </c>
      <c r="BM30">
        <v>15.47</v>
      </c>
      <c r="BN30">
        <v>118.61</v>
      </c>
      <c r="BO30">
        <v>118.61</v>
      </c>
      <c r="BQ30" t="s">
        <v>234</v>
      </c>
      <c r="BR30" t="s">
        <v>105</v>
      </c>
      <c r="BS30" s="1">
        <v>44090</v>
      </c>
      <c r="BT30" s="2">
        <v>0.3576388888888889</v>
      </c>
      <c r="BU30" t="s">
        <v>231</v>
      </c>
      <c r="BV30" t="s">
        <v>86</v>
      </c>
      <c r="BY30">
        <v>20815.23</v>
      </c>
      <c r="CA30" t="s">
        <v>232</v>
      </c>
      <c r="CC30" t="s">
        <v>151</v>
      </c>
      <c r="CD30">
        <v>4300</v>
      </c>
      <c r="CE30" t="s">
        <v>88</v>
      </c>
      <c r="CF30" s="1">
        <v>44090</v>
      </c>
      <c r="CI30">
        <v>2</v>
      </c>
      <c r="CJ30">
        <v>2</v>
      </c>
      <c r="CK30" t="s">
        <v>89</v>
      </c>
      <c r="CL30" t="s">
        <v>90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"009940391171"</f>
        <v>009940391171</v>
      </c>
      <c r="F31" s="1">
        <v>44088</v>
      </c>
      <c r="G31">
        <v>202103</v>
      </c>
      <c r="H31" t="s">
        <v>101</v>
      </c>
      <c r="I31" t="s">
        <v>102</v>
      </c>
      <c r="J31" t="s">
        <v>77</v>
      </c>
      <c r="K31" t="s">
        <v>78</v>
      </c>
      <c r="L31" t="s">
        <v>79</v>
      </c>
      <c r="M31" t="s">
        <v>80</v>
      </c>
      <c r="N31" t="s">
        <v>215</v>
      </c>
      <c r="O31" t="s">
        <v>82</v>
      </c>
      <c r="P31" t="str">
        <f>"MT-CPT                        "</f>
        <v xml:space="preserve">MT-CPT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5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12.43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11.3</v>
      </c>
      <c r="BJ31">
        <v>8.9</v>
      </c>
      <c r="BK31">
        <v>12</v>
      </c>
      <c r="BL31">
        <v>103.14</v>
      </c>
      <c r="BM31">
        <v>15.47</v>
      </c>
      <c r="BN31">
        <v>118.61</v>
      </c>
      <c r="BO31">
        <v>118.61</v>
      </c>
      <c r="BQ31" t="s">
        <v>235</v>
      </c>
      <c r="BR31" t="s">
        <v>105</v>
      </c>
      <c r="BS31" s="1">
        <v>44090</v>
      </c>
      <c r="BT31" s="2">
        <v>0.37152777777777773</v>
      </c>
      <c r="BU31" t="s">
        <v>236</v>
      </c>
      <c r="BV31" t="s">
        <v>86</v>
      </c>
      <c r="BY31">
        <v>44328.959999999999</v>
      </c>
      <c r="CA31" t="s">
        <v>237</v>
      </c>
      <c r="CC31" t="s">
        <v>80</v>
      </c>
      <c r="CD31">
        <v>1683</v>
      </c>
      <c r="CE31" t="s">
        <v>88</v>
      </c>
      <c r="CF31" s="1">
        <v>44091</v>
      </c>
      <c r="CI31">
        <v>2</v>
      </c>
      <c r="CJ31">
        <v>2</v>
      </c>
      <c r="CK31" t="s">
        <v>89</v>
      </c>
      <c r="CL31" t="s">
        <v>90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"009940065332"</f>
        <v>009940065332</v>
      </c>
      <c r="F32" s="1">
        <v>44089</v>
      </c>
      <c r="G32">
        <v>202103</v>
      </c>
      <c r="H32" t="s">
        <v>79</v>
      </c>
      <c r="I32" t="s">
        <v>80</v>
      </c>
      <c r="J32" t="s">
        <v>77</v>
      </c>
      <c r="K32" t="s">
        <v>78</v>
      </c>
      <c r="L32" t="s">
        <v>75</v>
      </c>
      <c r="M32" t="s">
        <v>76</v>
      </c>
      <c r="N32" t="s">
        <v>77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13.49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6.2</v>
      </c>
      <c r="BJ32">
        <v>16.8</v>
      </c>
      <c r="BK32">
        <v>17</v>
      </c>
      <c r="BL32">
        <v>111.54</v>
      </c>
      <c r="BM32">
        <v>16.73</v>
      </c>
      <c r="BN32">
        <v>128.27000000000001</v>
      </c>
      <c r="BO32">
        <v>128.27000000000001</v>
      </c>
      <c r="BQ32" t="s">
        <v>146</v>
      </c>
      <c r="BR32" t="s">
        <v>174</v>
      </c>
      <c r="BS32" s="1">
        <v>44091</v>
      </c>
      <c r="BT32" s="2">
        <v>0.42638888888888887</v>
      </c>
      <c r="BU32" t="s">
        <v>148</v>
      </c>
      <c r="BV32" t="s">
        <v>86</v>
      </c>
      <c r="BY32">
        <v>84230.12</v>
      </c>
      <c r="CA32" t="s">
        <v>107</v>
      </c>
      <c r="CC32" t="s">
        <v>76</v>
      </c>
      <c r="CD32">
        <v>6001</v>
      </c>
      <c r="CE32" t="s">
        <v>88</v>
      </c>
      <c r="CF32" s="1">
        <v>44091</v>
      </c>
      <c r="CI32">
        <v>2</v>
      </c>
      <c r="CJ32">
        <v>2</v>
      </c>
      <c r="CK32" t="s">
        <v>89</v>
      </c>
      <c r="CL32" t="s">
        <v>90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"009940298421"</f>
        <v>009940298421</v>
      </c>
      <c r="F33" s="1">
        <v>44090</v>
      </c>
      <c r="G33">
        <v>202103</v>
      </c>
      <c r="H33" t="s">
        <v>79</v>
      </c>
      <c r="I33" t="s">
        <v>80</v>
      </c>
      <c r="J33" t="s">
        <v>77</v>
      </c>
      <c r="K33" t="s">
        <v>78</v>
      </c>
      <c r="L33" t="s">
        <v>238</v>
      </c>
      <c r="M33" t="s">
        <v>239</v>
      </c>
      <c r="N33" t="s">
        <v>240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5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13.96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9</v>
      </c>
      <c r="BJ33">
        <v>33.200000000000003</v>
      </c>
      <c r="BK33">
        <v>34</v>
      </c>
      <c r="BL33">
        <v>115.27</v>
      </c>
      <c r="BM33">
        <v>17.29</v>
      </c>
      <c r="BN33">
        <v>132.56</v>
      </c>
      <c r="BO33">
        <v>132.56</v>
      </c>
      <c r="BQ33" t="s">
        <v>241</v>
      </c>
      <c r="BR33" t="s">
        <v>242</v>
      </c>
      <c r="BS33" s="1">
        <v>44091</v>
      </c>
      <c r="BT33" s="2">
        <v>0.34652777777777777</v>
      </c>
      <c r="BU33" t="s">
        <v>243</v>
      </c>
      <c r="BV33" t="s">
        <v>86</v>
      </c>
      <c r="BY33">
        <v>161950.5</v>
      </c>
      <c r="CA33" t="s">
        <v>244</v>
      </c>
      <c r="CC33" t="s">
        <v>239</v>
      </c>
      <c r="CD33">
        <v>1724</v>
      </c>
      <c r="CE33" t="s">
        <v>88</v>
      </c>
      <c r="CF33" s="1">
        <v>44097</v>
      </c>
      <c r="CI33">
        <v>1</v>
      </c>
      <c r="CJ33">
        <v>1</v>
      </c>
      <c r="CK33" t="s">
        <v>171</v>
      </c>
      <c r="CL33" t="s">
        <v>90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"009940391262"</f>
        <v>009940391262</v>
      </c>
      <c r="F34" s="1">
        <v>44090</v>
      </c>
      <c r="G34">
        <v>202103</v>
      </c>
      <c r="H34" t="s">
        <v>101</v>
      </c>
      <c r="I34" t="s">
        <v>102</v>
      </c>
      <c r="J34" t="s">
        <v>77</v>
      </c>
      <c r="K34" t="s">
        <v>78</v>
      </c>
      <c r="L34" t="s">
        <v>138</v>
      </c>
      <c r="M34" t="s">
        <v>102</v>
      </c>
      <c r="N34" t="s">
        <v>245</v>
      </c>
      <c r="O34" t="s">
        <v>82</v>
      </c>
      <c r="P34" t="str">
        <f>"MT-CT                         "</f>
        <v xml:space="preserve">MT-CT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5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8.5399999999999991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3.1</v>
      </c>
      <c r="BJ34">
        <v>3.3</v>
      </c>
      <c r="BK34">
        <v>4</v>
      </c>
      <c r="BL34">
        <v>72.42</v>
      </c>
      <c r="BM34">
        <v>10.86</v>
      </c>
      <c r="BN34">
        <v>83.28</v>
      </c>
      <c r="BO34">
        <v>83.28</v>
      </c>
      <c r="BQ34" t="s">
        <v>246</v>
      </c>
      <c r="BR34" t="s">
        <v>105</v>
      </c>
      <c r="BS34" s="1">
        <v>44091</v>
      </c>
      <c r="BT34" s="2">
        <v>0.41666666666666669</v>
      </c>
      <c r="BU34" t="s">
        <v>247</v>
      </c>
      <c r="BV34" t="s">
        <v>86</v>
      </c>
      <c r="BY34">
        <v>16715.759999999998</v>
      </c>
      <c r="CC34" t="s">
        <v>102</v>
      </c>
      <c r="CD34">
        <v>7941</v>
      </c>
      <c r="CE34" t="s">
        <v>88</v>
      </c>
      <c r="CF34" s="1">
        <v>44092</v>
      </c>
      <c r="CI34">
        <v>1</v>
      </c>
      <c r="CJ34">
        <v>1</v>
      </c>
      <c r="CK34" t="s">
        <v>171</v>
      </c>
      <c r="CL34" t="s">
        <v>90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"009940391261"</f>
        <v>009940391261</v>
      </c>
      <c r="F35" s="1">
        <v>44090</v>
      </c>
      <c r="G35">
        <v>202103</v>
      </c>
      <c r="H35" t="s">
        <v>101</v>
      </c>
      <c r="I35" t="s">
        <v>102</v>
      </c>
      <c r="J35" t="s">
        <v>77</v>
      </c>
      <c r="K35" t="s">
        <v>78</v>
      </c>
      <c r="L35" t="s">
        <v>79</v>
      </c>
      <c r="M35" t="s">
        <v>80</v>
      </c>
      <c r="N35" t="s">
        <v>248</v>
      </c>
      <c r="O35" t="s">
        <v>82</v>
      </c>
      <c r="P35" t="str">
        <f>"MT-CT                         "</f>
        <v xml:space="preserve">MT-CT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5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12.43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2.6</v>
      </c>
      <c r="BJ35">
        <v>3</v>
      </c>
      <c r="BK35">
        <v>3</v>
      </c>
      <c r="BL35">
        <v>103.14</v>
      </c>
      <c r="BM35">
        <v>15.47</v>
      </c>
      <c r="BN35">
        <v>118.61</v>
      </c>
      <c r="BO35">
        <v>118.61</v>
      </c>
      <c r="BQ35" t="s">
        <v>249</v>
      </c>
      <c r="BR35" t="s">
        <v>105</v>
      </c>
      <c r="BS35" s="1">
        <v>44091</v>
      </c>
      <c r="BT35" s="2">
        <v>0.28472222222222221</v>
      </c>
      <c r="BU35" t="s">
        <v>250</v>
      </c>
      <c r="BV35" t="s">
        <v>86</v>
      </c>
      <c r="BY35">
        <v>15066.24</v>
      </c>
      <c r="CA35" t="s">
        <v>251</v>
      </c>
      <c r="CC35" t="s">
        <v>80</v>
      </c>
      <c r="CD35">
        <v>1682</v>
      </c>
      <c r="CE35" t="s">
        <v>88</v>
      </c>
      <c r="CF35" s="1">
        <v>44092</v>
      </c>
      <c r="CI35">
        <v>2</v>
      </c>
      <c r="CJ35">
        <v>1</v>
      </c>
      <c r="CK35" t="s">
        <v>89</v>
      </c>
      <c r="CL35" t="s">
        <v>90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"009940391227"</f>
        <v>009940391227</v>
      </c>
      <c r="F36" s="1">
        <v>44090</v>
      </c>
      <c r="G36">
        <v>202103</v>
      </c>
      <c r="H36" t="s">
        <v>101</v>
      </c>
      <c r="I36" t="s">
        <v>102</v>
      </c>
      <c r="J36" t="s">
        <v>77</v>
      </c>
      <c r="K36" t="s">
        <v>78</v>
      </c>
      <c r="L36" t="s">
        <v>252</v>
      </c>
      <c r="M36" t="s">
        <v>253</v>
      </c>
      <c r="N36" t="s">
        <v>254</v>
      </c>
      <c r="O36" t="s">
        <v>82</v>
      </c>
      <c r="P36" t="str">
        <f>"MT CPT                        "</f>
        <v xml:space="preserve">MT CPT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5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14.8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13.1</v>
      </c>
      <c r="BJ36">
        <v>13.4</v>
      </c>
      <c r="BK36">
        <v>14</v>
      </c>
      <c r="BL36">
        <v>121.86</v>
      </c>
      <c r="BM36">
        <v>18.28</v>
      </c>
      <c r="BN36">
        <v>140.13999999999999</v>
      </c>
      <c r="BO36">
        <v>140.13999999999999</v>
      </c>
      <c r="BQ36" t="s">
        <v>255</v>
      </c>
      <c r="BR36" t="s">
        <v>105</v>
      </c>
      <c r="BS36" s="1">
        <v>44095</v>
      </c>
      <c r="BT36" s="2">
        <v>0.43055555555555558</v>
      </c>
      <c r="BU36" t="s">
        <v>256</v>
      </c>
      <c r="BV36" t="s">
        <v>86</v>
      </c>
      <c r="BY36">
        <v>66966.11</v>
      </c>
      <c r="CA36" t="s">
        <v>257</v>
      </c>
      <c r="CC36" t="s">
        <v>253</v>
      </c>
      <c r="CD36">
        <v>2531</v>
      </c>
      <c r="CE36" t="s">
        <v>88</v>
      </c>
      <c r="CF36" s="1">
        <v>44096</v>
      </c>
      <c r="CI36">
        <v>3</v>
      </c>
      <c r="CJ36">
        <v>3</v>
      </c>
      <c r="CK36" t="s">
        <v>201</v>
      </c>
      <c r="CL36" t="s">
        <v>90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"009940391255"</f>
        <v>009940391255</v>
      </c>
      <c r="F37" s="1">
        <v>44090</v>
      </c>
      <c r="G37">
        <v>202103</v>
      </c>
      <c r="H37" t="s">
        <v>101</v>
      </c>
      <c r="I37" t="s">
        <v>102</v>
      </c>
      <c r="J37" t="s">
        <v>77</v>
      </c>
      <c r="K37" t="s">
        <v>78</v>
      </c>
      <c r="L37" t="s">
        <v>94</v>
      </c>
      <c r="M37" t="s">
        <v>95</v>
      </c>
      <c r="N37" t="s">
        <v>258</v>
      </c>
      <c r="O37" t="s">
        <v>82</v>
      </c>
      <c r="P37" t="str">
        <f>"MT-CT                         "</f>
        <v xml:space="preserve">MT-CT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5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12.43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5.7</v>
      </c>
      <c r="BJ37">
        <v>4.7</v>
      </c>
      <c r="BK37">
        <v>6</v>
      </c>
      <c r="BL37">
        <v>103.14</v>
      </c>
      <c r="BM37">
        <v>15.47</v>
      </c>
      <c r="BN37">
        <v>118.61</v>
      </c>
      <c r="BO37">
        <v>118.61</v>
      </c>
      <c r="BQ37" t="s">
        <v>259</v>
      </c>
      <c r="BR37" t="s">
        <v>105</v>
      </c>
      <c r="BS37" s="1">
        <v>44095</v>
      </c>
      <c r="BT37" s="2">
        <v>0.49513888888888885</v>
      </c>
      <c r="BU37" t="s">
        <v>260</v>
      </c>
      <c r="BV37" t="s">
        <v>90</v>
      </c>
      <c r="BW37" t="s">
        <v>218</v>
      </c>
      <c r="BX37" t="s">
        <v>261</v>
      </c>
      <c r="BY37">
        <v>23539.95</v>
      </c>
      <c r="CA37" t="s">
        <v>262</v>
      </c>
      <c r="CC37" t="s">
        <v>95</v>
      </c>
      <c r="CD37">
        <v>7</v>
      </c>
      <c r="CE37" t="s">
        <v>88</v>
      </c>
      <c r="CF37" s="1">
        <v>44096</v>
      </c>
      <c r="CI37">
        <v>0</v>
      </c>
      <c r="CJ37">
        <v>0</v>
      </c>
      <c r="CK37" t="s">
        <v>89</v>
      </c>
      <c r="CL37" t="s">
        <v>90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"009940203972"</f>
        <v>009940203972</v>
      </c>
      <c r="F38" s="1">
        <v>44091</v>
      </c>
      <c r="G38">
        <v>202103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5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20.94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29.4</v>
      </c>
      <c r="BJ38">
        <v>30.1</v>
      </c>
      <c r="BK38">
        <v>31</v>
      </c>
      <c r="BL38">
        <v>170.37</v>
      </c>
      <c r="BM38">
        <v>25.56</v>
      </c>
      <c r="BN38">
        <v>195.93</v>
      </c>
      <c r="BO38">
        <v>195.93</v>
      </c>
      <c r="BQ38" t="s">
        <v>83</v>
      </c>
      <c r="BR38" t="s">
        <v>84</v>
      </c>
      <c r="BS38" s="1">
        <v>44095</v>
      </c>
      <c r="BT38" s="2">
        <v>0.36805555555555558</v>
      </c>
      <c r="BU38" t="s">
        <v>263</v>
      </c>
      <c r="BV38" t="s">
        <v>86</v>
      </c>
      <c r="BY38">
        <v>98440.34</v>
      </c>
      <c r="CC38" t="s">
        <v>80</v>
      </c>
      <c r="CD38">
        <v>1682</v>
      </c>
      <c r="CE38" t="s">
        <v>88</v>
      </c>
      <c r="CF38" s="1">
        <v>44096</v>
      </c>
      <c r="CI38">
        <v>2</v>
      </c>
      <c r="CJ38">
        <v>2</v>
      </c>
      <c r="CK38" t="s">
        <v>89</v>
      </c>
      <c r="CL38" t="s">
        <v>90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"009940329000"</f>
        <v>009940329000</v>
      </c>
      <c r="F39" s="1">
        <v>44090</v>
      </c>
      <c r="G39">
        <v>202103</v>
      </c>
      <c r="H39" t="s">
        <v>264</v>
      </c>
      <c r="I39" t="s">
        <v>265</v>
      </c>
      <c r="J39" t="s">
        <v>266</v>
      </c>
      <c r="K39" t="s">
        <v>78</v>
      </c>
      <c r="L39" t="s">
        <v>138</v>
      </c>
      <c r="M39" t="s">
        <v>102</v>
      </c>
      <c r="N39" t="s">
        <v>77</v>
      </c>
      <c r="O39" t="s">
        <v>82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5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12.43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</v>
      </c>
      <c r="BJ39">
        <v>5.0999999999999996</v>
      </c>
      <c r="BK39">
        <v>5</v>
      </c>
      <c r="BL39">
        <v>103.14</v>
      </c>
      <c r="BM39">
        <v>15.47</v>
      </c>
      <c r="BN39">
        <v>118.61</v>
      </c>
      <c r="BO39">
        <v>118.61</v>
      </c>
      <c r="BQ39" t="s">
        <v>267</v>
      </c>
      <c r="BR39" t="s">
        <v>268</v>
      </c>
      <c r="BS39" s="1">
        <v>44095</v>
      </c>
      <c r="BT39" s="2">
        <v>0.41666666666666669</v>
      </c>
      <c r="BU39" t="s">
        <v>269</v>
      </c>
      <c r="BV39" t="s">
        <v>90</v>
      </c>
      <c r="BW39" t="s">
        <v>176</v>
      </c>
      <c r="BX39" t="s">
        <v>270</v>
      </c>
      <c r="BY39">
        <v>25355.74</v>
      </c>
      <c r="CC39" t="s">
        <v>102</v>
      </c>
      <c r="CD39">
        <v>7800</v>
      </c>
      <c r="CE39" t="s">
        <v>88</v>
      </c>
      <c r="CF39" s="1">
        <v>44096</v>
      </c>
      <c r="CI39">
        <v>2</v>
      </c>
      <c r="CJ39">
        <v>3</v>
      </c>
      <c r="CK39" t="s">
        <v>89</v>
      </c>
      <c r="CL39" t="s">
        <v>90</v>
      </c>
    </row>
    <row r="40" spans="1:90" x14ac:dyDescent="0.25">
      <c r="A40" t="s">
        <v>72</v>
      </c>
      <c r="B40" t="s">
        <v>73</v>
      </c>
      <c r="C40" t="s">
        <v>74</v>
      </c>
      <c r="E40" t="str">
        <f>"080002719579"</f>
        <v>080002719579</v>
      </c>
      <c r="F40" s="1">
        <v>44090</v>
      </c>
      <c r="G40">
        <v>202103</v>
      </c>
      <c r="H40" t="s">
        <v>79</v>
      </c>
      <c r="I40" t="s">
        <v>80</v>
      </c>
      <c r="J40" t="s">
        <v>81</v>
      </c>
      <c r="K40" t="s">
        <v>78</v>
      </c>
      <c r="L40" t="s">
        <v>75</v>
      </c>
      <c r="M40" t="s">
        <v>76</v>
      </c>
      <c r="N40" t="s">
        <v>131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5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15.62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20.2</v>
      </c>
      <c r="BJ40">
        <v>17.899999999999999</v>
      </c>
      <c r="BK40">
        <v>21</v>
      </c>
      <c r="BL40">
        <v>128.35</v>
      </c>
      <c r="BM40">
        <v>19.25</v>
      </c>
      <c r="BN40">
        <v>147.6</v>
      </c>
      <c r="BO40">
        <v>147.6</v>
      </c>
      <c r="BP40" t="s">
        <v>271</v>
      </c>
      <c r="BQ40" t="s">
        <v>132</v>
      </c>
      <c r="BR40" t="s">
        <v>133</v>
      </c>
      <c r="BS40" s="1">
        <v>44096</v>
      </c>
      <c r="BT40" s="2">
        <v>0.43055555555555558</v>
      </c>
      <c r="BU40" t="s">
        <v>134</v>
      </c>
      <c r="BV40" t="s">
        <v>90</v>
      </c>
      <c r="BW40" t="s">
        <v>176</v>
      </c>
      <c r="BX40" t="s">
        <v>272</v>
      </c>
      <c r="BY40">
        <v>89507.13</v>
      </c>
      <c r="CA40" t="s">
        <v>107</v>
      </c>
      <c r="CC40" t="s">
        <v>76</v>
      </c>
      <c r="CD40">
        <v>6001</v>
      </c>
      <c r="CE40" t="s">
        <v>144</v>
      </c>
      <c r="CF40" s="1">
        <v>44096</v>
      </c>
      <c r="CI40">
        <v>2</v>
      </c>
      <c r="CJ40">
        <v>3</v>
      </c>
      <c r="CK40" t="s">
        <v>89</v>
      </c>
      <c r="CL40" t="s">
        <v>90</v>
      </c>
    </row>
    <row r="41" spans="1:90" x14ac:dyDescent="0.25">
      <c r="A41" t="s">
        <v>155</v>
      </c>
      <c r="B41" t="s">
        <v>73</v>
      </c>
      <c r="C41" t="s">
        <v>74</v>
      </c>
      <c r="E41" t="str">
        <f>"009939921435"</f>
        <v>009939921435</v>
      </c>
      <c r="F41" s="1">
        <v>44090</v>
      </c>
      <c r="G41">
        <v>202103</v>
      </c>
      <c r="H41" t="s">
        <v>156</v>
      </c>
      <c r="I41" t="s">
        <v>157</v>
      </c>
      <c r="J41" t="s">
        <v>158</v>
      </c>
      <c r="K41" t="s">
        <v>78</v>
      </c>
      <c r="L41" t="s">
        <v>112</v>
      </c>
      <c r="M41" t="s">
        <v>113</v>
      </c>
      <c r="N41" t="s">
        <v>109</v>
      </c>
      <c r="O41" t="s">
        <v>82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5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11.38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6.2</v>
      </c>
      <c r="BJ41">
        <v>2.6</v>
      </c>
      <c r="BK41">
        <v>7</v>
      </c>
      <c r="BL41">
        <v>94.88</v>
      </c>
      <c r="BM41">
        <v>14.23</v>
      </c>
      <c r="BN41">
        <v>109.11</v>
      </c>
      <c r="BO41">
        <v>109.11</v>
      </c>
      <c r="BQ41" t="s">
        <v>273</v>
      </c>
      <c r="BR41" t="s">
        <v>274</v>
      </c>
      <c r="BS41" s="1">
        <v>44091</v>
      </c>
      <c r="BT41" s="2">
        <v>0.34513888888888888</v>
      </c>
      <c r="BU41" t="s">
        <v>275</v>
      </c>
      <c r="BV41" t="s">
        <v>86</v>
      </c>
      <c r="BY41">
        <v>13163.4</v>
      </c>
      <c r="CA41" t="s">
        <v>276</v>
      </c>
      <c r="CC41" t="s">
        <v>113</v>
      </c>
      <c r="CD41">
        <v>2000</v>
      </c>
      <c r="CE41" t="s">
        <v>88</v>
      </c>
      <c r="CF41" s="1">
        <v>44092</v>
      </c>
      <c r="CI41">
        <v>1</v>
      </c>
      <c r="CJ41">
        <v>1</v>
      </c>
      <c r="CK41" t="s">
        <v>100</v>
      </c>
      <c r="CL41" t="s">
        <v>90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"009940391259"</f>
        <v>009940391259</v>
      </c>
      <c r="F42" s="1">
        <v>44091</v>
      </c>
      <c r="G42">
        <v>202103</v>
      </c>
      <c r="H42" t="s">
        <v>101</v>
      </c>
      <c r="I42" t="s">
        <v>102</v>
      </c>
      <c r="J42" t="s">
        <v>77</v>
      </c>
      <c r="K42" t="s">
        <v>78</v>
      </c>
      <c r="L42" t="s">
        <v>94</v>
      </c>
      <c r="M42" t="s">
        <v>95</v>
      </c>
      <c r="N42" t="s">
        <v>277</v>
      </c>
      <c r="O42" t="s">
        <v>82</v>
      </c>
      <c r="P42" t="str">
        <f>"MT-CT                         "</f>
        <v xml:space="preserve">MT-CT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12.43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2.9</v>
      </c>
      <c r="BJ42">
        <v>3.2</v>
      </c>
      <c r="BK42">
        <v>4</v>
      </c>
      <c r="BL42">
        <v>103.14</v>
      </c>
      <c r="BM42">
        <v>15.47</v>
      </c>
      <c r="BN42">
        <v>118.61</v>
      </c>
      <c r="BO42">
        <v>118.61</v>
      </c>
      <c r="BQ42" t="s">
        <v>278</v>
      </c>
      <c r="BR42" t="s">
        <v>105</v>
      </c>
      <c r="BS42" s="1">
        <v>44092</v>
      </c>
      <c r="BT42" s="2">
        <v>0.42708333333333331</v>
      </c>
      <c r="BU42" t="s">
        <v>279</v>
      </c>
      <c r="BV42" t="s">
        <v>86</v>
      </c>
      <c r="BY42">
        <v>15818.43</v>
      </c>
      <c r="CA42" t="s">
        <v>280</v>
      </c>
      <c r="CC42" t="s">
        <v>95</v>
      </c>
      <c r="CD42">
        <v>62</v>
      </c>
      <c r="CE42" t="s">
        <v>88</v>
      </c>
      <c r="CF42" s="1">
        <v>44095</v>
      </c>
      <c r="CI42">
        <v>0</v>
      </c>
      <c r="CJ42">
        <v>0</v>
      </c>
      <c r="CK42" t="s">
        <v>89</v>
      </c>
      <c r="CL42" t="s">
        <v>90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"009940127135"</f>
        <v>009940127135</v>
      </c>
      <c r="F43" s="1">
        <v>44095</v>
      </c>
      <c r="G43">
        <v>202103</v>
      </c>
      <c r="H43" t="s">
        <v>112</v>
      </c>
      <c r="I43" t="s">
        <v>113</v>
      </c>
      <c r="J43" t="s">
        <v>114</v>
      </c>
      <c r="K43" t="s">
        <v>78</v>
      </c>
      <c r="L43" t="s">
        <v>281</v>
      </c>
      <c r="M43" t="s">
        <v>282</v>
      </c>
      <c r="N43" t="s">
        <v>283</v>
      </c>
      <c r="O43" t="s">
        <v>82</v>
      </c>
      <c r="P43" t="str">
        <f>"11005506HR 460040             "</f>
        <v xml:space="preserve">11005506HR 460040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5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14.8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1</v>
      </c>
      <c r="BK43">
        <v>1</v>
      </c>
      <c r="BL43">
        <v>121.86</v>
      </c>
      <c r="BM43">
        <v>18.28</v>
      </c>
      <c r="BN43">
        <v>140.13999999999999</v>
      </c>
      <c r="BO43">
        <v>140.13999999999999</v>
      </c>
      <c r="BQ43" t="s">
        <v>284</v>
      </c>
      <c r="BR43" t="s">
        <v>285</v>
      </c>
      <c r="BS43" s="1">
        <v>44099</v>
      </c>
      <c r="BT43" s="2">
        <v>0.56736111111111109</v>
      </c>
      <c r="BU43" t="s">
        <v>286</v>
      </c>
      <c r="BV43" t="s">
        <v>86</v>
      </c>
      <c r="BY43">
        <v>4829.37</v>
      </c>
      <c r="CA43" t="s">
        <v>287</v>
      </c>
      <c r="CC43" t="s">
        <v>282</v>
      </c>
      <c r="CD43">
        <v>7200</v>
      </c>
      <c r="CE43" t="s">
        <v>88</v>
      </c>
      <c r="CF43" s="1">
        <v>44104</v>
      </c>
      <c r="CI43">
        <v>3</v>
      </c>
      <c r="CJ43">
        <v>4</v>
      </c>
      <c r="CK43" t="s">
        <v>201</v>
      </c>
      <c r="CL43" t="s">
        <v>90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"009940391184"</f>
        <v>009940391184</v>
      </c>
      <c r="F44" s="1">
        <v>44095</v>
      </c>
      <c r="G44">
        <v>202103</v>
      </c>
      <c r="H44" t="s">
        <v>101</v>
      </c>
      <c r="I44" t="s">
        <v>102</v>
      </c>
      <c r="J44" t="s">
        <v>77</v>
      </c>
      <c r="K44" t="s">
        <v>78</v>
      </c>
      <c r="L44" t="s">
        <v>288</v>
      </c>
      <c r="M44" t="s">
        <v>289</v>
      </c>
      <c r="N44" t="s">
        <v>290</v>
      </c>
      <c r="O44" t="s">
        <v>82</v>
      </c>
      <c r="P44" t="str">
        <f>"MT-CT                         "</f>
        <v xml:space="preserve">MT-CT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18.21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8</v>
      </c>
      <c r="BJ44">
        <v>11.5</v>
      </c>
      <c r="BK44">
        <v>12</v>
      </c>
      <c r="BL44">
        <v>148.82</v>
      </c>
      <c r="BM44">
        <v>22.32</v>
      </c>
      <c r="BN44">
        <v>171.14</v>
      </c>
      <c r="BO44">
        <v>171.14</v>
      </c>
      <c r="BQ44" t="s">
        <v>291</v>
      </c>
      <c r="BR44" t="s">
        <v>105</v>
      </c>
      <c r="BS44" s="1">
        <v>44097</v>
      </c>
      <c r="BT44" s="2">
        <v>0.75277777777777777</v>
      </c>
      <c r="BU44" t="s">
        <v>292</v>
      </c>
      <c r="BV44" t="s">
        <v>86</v>
      </c>
      <c r="BY44">
        <v>57584.25</v>
      </c>
      <c r="CA44" t="s">
        <v>293</v>
      </c>
      <c r="CC44" t="s">
        <v>289</v>
      </c>
      <c r="CD44">
        <v>4275</v>
      </c>
      <c r="CE44" t="s">
        <v>88</v>
      </c>
      <c r="CF44" s="1">
        <v>44099</v>
      </c>
      <c r="CI44">
        <v>4</v>
      </c>
      <c r="CJ44">
        <v>2</v>
      </c>
      <c r="CK44" t="s">
        <v>294</v>
      </c>
      <c r="CL44" t="s">
        <v>90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"009940391228"</f>
        <v>009940391228</v>
      </c>
      <c r="F45" s="1">
        <v>44092</v>
      </c>
      <c r="G45">
        <v>202103</v>
      </c>
      <c r="H45" t="s">
        <v>101</v>
      </c>
      <c r="I45" t="s">
        <v>102</v>
      </c>
      <c r="J45" t="s">
        <v>77</v>
      </c>
      <c r="K45" t="s">
        <v>78</v>
      </c>
      <c r="L45" t="s">
        <v>150</v>
      </c>
      <c r="M45" t="s">
        <v>151</v>
      </c>
      <c r="N45" t="s">
        <v>77</v>
      </c>
      <c r="O45" t="s">
        <v>82</v>
      </c>
      <c r="P45" t="str">
        <f>"DBN                           "</f>
        <v xml:space="preserve">DBN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5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13.49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16.5</v>
      </c>
      <c r="BJ45">
        <v>14.1</v>
      </c>
      <c r="BK45">
        <v>17</v>
      </c>
      <c r="BL45">
        <v>111.54</v>
      </c>
      <c r="BM45">
        <v>16.73</v>
      </c>
      <c r="BN45">
        <v>128.27000000000001</v>
      </c>
      <c r="BO45">
        <v>128.27000000000001</v>
      </c>
      <c r="BQ45" t="s">
        <v>295</v>
      </c>
      <c r="BR45" t="s">
        <v>105</v>
      </c>
      <c r="BS45" s="1">
        <v>44095</v>
      </c>
      <c r="BT45" s="2">
        <v>0.38680555555555557</v>
      </c>
      <c r="BU45" t="s">
        <v>296</v>
      </c>
      <c r="BV45" t="s">
        <v>86</v>
      </c>
      <c r="BY45">
        <v>70386.240000000005</v>
      </c>
      <c r="CA45" t="s">
        <v>232</v>
      </c>
      <c r="CC45" t="s">
        <v>151</v>
      </c>
      <c r="CD45">
        <v>4300</v>
      </c>
      <c r="CE45" t="s">
        <v>88</v>
      </c>
      <c r="CF45" s="1">
        <v>44095</v>
      </c>
      <c r="CI45">
        <v>2</v>
      </c>
      <c r="CJ45">
        <v>1</v>
      </c>
      <c r="CK45" t="s">
        <v>89</v>
      </c>
      <c r="CL45" t="s">
        <v>90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"009940391229"</f>
        <v>009940391229</v>
      </c>
      <c r="F46" s="1">
        <v>44092</v>
      </c>
      <c r="G46">
        <v>202103</v>
      </c>
      <c r="H46" t="s">
        <v>101</v>
      </c>
      <c r="I46" t="s">
        <v>102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82</v>
      </c>
      <c r="P46" t="str">
        <f>"MT-CT                         "</f>
        <v xml:space="preserve">MT-CT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5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12.43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0.3</v>
      </c>
      <c r="BJ46">
        <v>0.7</v>
      </c>
      <c r="BK46">
        <v>1</v>
      </c>
      <c r="BL46">
        <v>103.14</v>
      </c>
      <c r="BM46">
        <v>15.47</v>
      </c>
      <c r="BN46">
        <v>118.61</v>
      </c>
      <c r="BO46">
        <v>118.61</v>
      </c>
      <c r="BQ46" t="s">
        <v>297</v>
      </c>
      <c r="BR46" t="s">
        <v>105</v>
      </c>
      <c r="BS46" s="1">
        <v>44095</v>
      </c>
      <c r="BT46" s="2">
        <v>0.35416666666666669</v>
      </c>
      <c r="BU46" t="s">
        <v>298</v>
      </c>
      <c r="BV46" t="s">
        <v>86</v>
      </c>
      <c r="BY46">
        <v>3398.85</v>
      </c>
      <c r="CA46" t="s">
        <v>237</v>
      </c>
      <c r="CC46" t="s">
        <v>80</v>
      </c>
      <c r="CD46">
        <v>1683</v>
      </c>
      <c r="CE46" t="s">
        <v>88</v>
      </c>
      <c r="CF46" s="1">
        <v>44096</v>
      </c>
      <c r="CI46">
        <v>2</v>
      </c>
      <c r="CJ46">
        <v>1</v>
      </c>
      <c r="CK46" t="s">
        <v>89</v>
      </c>
      <c r="CL46" t="s">
        <v>90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"009940391231"</f>
        <v>009940391231</v>
      </c>
      <c r="F47" s="1">
        <v>44092</v>
      </c>
      <c r="G47">
        <v>202103</v>
      </c>
      <c r="H47" t="s">
        <v>101</v>
      </c>
      <c r="I47" t="s">
        <v>102</v>
      </c>
      <c r="J47" t="s">
        <v>77</v>
      </c>
      <c r="K47" t="s">
        <v>78</v>
      </c>
      <c r="L47" t="s">
        <v>75</v>
      </c>
      <c r="M47" t="s">
        <v>76</v>
      </c>
      <c r="N47" t="s">
        <v>299</v>
      </c>
      <c r="O47" t="s">
        <v>82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12.33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3.3</v>
      </c>
      <c r="BJ47">
        <v>7.2</v>
      </c>
      <c r="BK47">
        <v>8</v>
      </c>
      <c r="BL47">
        <v>102.37</v>
      </c>
      <c r="BM47">
        <v>15.36</v>
      </c>
      <c r="BN47">
        <v>117.73</v>
      </c>
      <c r="BO47">
        <v>117.73</v>
      </c>
      <c r="BQ47" t="s">
        <v>84</v>
      </c>
      <c r="BR47" t="s">
        <v>105</v>
      </c>
      <c r="BS47" s="1">
        <v>44096</v>
      </c>
      <c r="BT47" s="2">
        <v>0.43055555555555558</v>
      </c>
      <c r="BU47" t="s">
        <v>134</v>
      </c>
      <c r="BV47" t="s">
        <v>86</v>
      </c>
      <c r="BY47">
        <v>35750.400000000001</v>
      </c>
      <c r="CA47" t="s">
        <v>107</v>
      </c>
      <c r="CC47" t="s">
        <v>76</v>
      </c>
      <c r="CD47">
        <v>6001</v>
      </c>
      <c r="CE47" t="s">
        <v>88</v>
      </c>
      <c r="CF47" s="1">
        <v>44096</v>
      </c>
      <c r="CI47">
        <v>2</v>
      </c>
      <c r="CJ47">
        <v>2</v>
      </c>
      <c r="CK47" t="s">
        <v>108</v>
      </c>
      <c r="CL47" t="s">
        <v>90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"009940391230"</f>
        <v>009940391230</v>
      </c>
      <c r="F48" s="1">
        <v>44092</v>
      </c>
      <c r="G48">
        <v>202103</v>
      </c>
      <c r="H48" t="s">
        <v>101</v>
      </c>
      <c r="I48" t="s">
        <v>102</v>
      </c>
      <c r="J48" t="s">
        <v>77</v>
      </c>
      <c r="K48" t="s">
        <v>78</v>
      </c>
      <c r="L48" t="s">
        <v>115</v>
      </c>
      <c r="M48" t="s">
        <v>116</v>
      </c>
      <c r="N48" t="s">
        <v>300</v>
      </c>
      <c r="O48" t="s">
        <v>82</v>
      </c>
      <c r="P48" t="str">
        <f>"MT-CT                         "</f>
        <v xml:space="preserve">MT-CT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5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12.43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2.6</v>
      </c>
      <c r="BJ48">
        <v>2.9</v>
      </c>
      <c r="BK48">
        <v>3</v>
      </c>
      <c r="BL48">
        <v>103.14</v>
      </c>
      <c r="BM48">
        <v>15.47</v>
      </c>
      <c r="BN48">
        <v>118.61</v>
      </c>
      <c r="BO48">
        <v>118.61</v>
      </c>
      <c r="BQ48" t="s">
        <v>301</v>
      </c>
      <c r="BR48" t="s">
        <v>105</v>
      </c>
      <c r="BS48" s="1">
        <v>44095</v>
      </c>
      <c r="BT48" s="2">
        <v>0.47361111111111115</v>
      </c>
      <c r="BU48" t="s">
        <v>302</v>
      </c>
      <c r="BV48" t="s">
        <v>86</v>
      </c>
      <c r="BY48">
        <v>14317.2</v>
      </c>
      <c r="CA48" t="s">
        <v>303</v>
      </c>
      <c r="CC48" t="s">
        <v>116</v>
      </c>
      <c r="CD48">
        <v>4000</v>
      </c>
      <c r="CE48" t="s">
        <v>88</v>
      </c>
      <c r="CF48" s="1">
        <v>44095</v>
      </c>
      <c r="CI48">
        <v>2</v>
      </c>
      <c r="CJ48">
        <v>1</v>
      </c>
      <c r="CK48" t="s">
        <v>89</v>
      </c>
      <c r="CL48" t="s">
        <v>90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"009940391258"</f>
        <v>009940391258</v>
      </c>
      <c r="F49" s="1">
        <v>44092</v>
      </c>
      <c r="G49">
        <v>202103</v>
      </c>
      <c r="H49" t="s">
        <v>101</v>
      </c>
      <c r="I49" t="s">
        <v>102</v>
      </c>
      <c r="J49" t="s">
        <v>77</v>
      </c>
      <c r="K49" t="s">
        <v>78</v>
      </c>
      <c r="L49" t="s">
        <v>304</v>
      </c>
      <c r="M49" t="s">
        <v>305</v>
      </c>
      <c r="N49" t="s">
        <v>306</v>
      </c>
      <c r="O49" t="s">
        <v>82</v>
      </c>
      <c r="P49" t="str">
        <f>"MT-CT                         "</f>
        <v xml:space="preserve">MT-CT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5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27.89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23.6</v>
      </c>
      <c r="BJ49">
        <v>29.4</v>
      </c>
      <c r="BK49">
        <v>30</v>
      </c>
      <c r="BL49">
        <v>225.25</v>
      </c>
      <c r="BM49">
        <v>33.79</v>
      </c>
      <c r="BN49">
        <v>259.04000000000002</v>
      </c>
      <c r="BO49">
        <v>259.04000000000002</v>
      </c>
      <c r="BQ49" t="s">
        <v>307</v>
      </c>
      <c r="BR49" t="s">
        <v>105</v>
      </c>
      <c r="BS49" s="1">
        <v>44096</v>
      </c>
      <c r="BT49" s="2">
        <v>0.5</v>
      </c>
      <c r="BU49" t="s">
        <v>308</v>
      </c>
      <c r="BV49" t="s">
        <v>86</v>
      </c>
      <c r="BY49">
        <v>147150</v>
      </c>
      <c r="CA49" t="s">
        <v>309</v>
      </c>
      <c r="CC49" t="s">
        <v>305</v>
      </c>
      <c r="CD49">
        <v>8301</v>
      </c>
      <c r="CE49" t="s">
        <v>88</v>
      </c>
      <c r="CF49" s="1">
        <v>44096</v>
      </c>
      <c r="CI49">
        <v>2</v>
      </c>
      <c r="CJ49">
        <v>2</v>
      </c>
      <c r="CK49" t="s">
        <v>201</v>
      </c>
      <c r="CL49" t="s">
        <v>90</v>
      </c>
    </row>
    <row r="50" spans="1:90" x14ac:dyDescent="0.25">
      <c r="A50" t="s">
        <v>155</v>
      </c>
      <c r="B50" t="s">
        <v>73</v>
      </c>
      <c r="C50" t="s">
        <v>74</v>
      </c>
      <c r="E50" t="str">
        <f>"009940142063"</f>
        <v>009940142063</v>
      </c>
      <c r="F50" s="1">
        <v>44092</v>
      </c>
      <c r="G50">
        <v>202103</v>
      </c>
      <c r="H50" t="s">
        <v>310</v>
      </c>
      <c r="I50" t="s">
        <v>311</v>
      </c>
      <c r="J50" t="s">
        <v>312</v>
      </c>
      <c r="K50" t="s">
        <v>78</v>
      </c>
      <c r="L50" t="s">
        <v>138</v>
      </c>
      <c r="M50" t="s">
        <v>102</v>
      </c>
      <c r="N50" t="s">
        <v>313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5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12.33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1.4</v>
      </c>
      <c r="BJ50">
        <v>5.7</v>
      </c>
      <c r="BK50">
        <v>6</v>
      </c>
      <c r="BL50">
        <v>102.37</v>
      </c>
      <c r="BM50">
        <v>15.36</v>
      </c>
      <c r="BN50">
        <v>117.73</v>
      </c>
      <c r="BO50">
        <v>117.73</v>
      </c>
      <c r="BR50" t="s">
        <v>314</v>
      </c>
      <c r="BS50" s="1">
        <v>44096</v>
      </c>
      <c r="BT50" s="2">
        <v>0.38055555555555554</v>
      </c>
      <c r="BU50" t="s">
        <v>315</v>
      </c>
      <c r="BV50" t="s">
        <v>90</v>
      </c>
      <c r="BW50" t="s">
        <v>176</v>
      </c>
      <c r="BX50" t="s">
        <v>316</v>
      </c>
      <c r="BY50">
        <v>33280.75</v>
      </c>
      <c r="CA50" t="s">
        <v>317</v>
      </c>
      <c r="CC50" t="s">
        <v>102</v>
      </c>
      <c r="CD50">
        <v>8000</v>
      </c>
      <c r="CE50" t="s">
        <v>88</v>
      </c>
      <c r="CF50" s="1">
        <v>44097</v>
      </c>
      <c r="CI50">
        <v>0</v>
      </c>
      <c r="CJ50">
        <v>0</v>
      </c>
      <c r="CK50" t="s">
        <v>108</v>
      </c>
      <c r="CL50" t="s">
        <v>90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"009939638538"</f>
        <v>009939638538</v>
      </c>
      <c r="F51" s="1">
        <v>44084</v>
      </c>
      <c r="G51">
        <v>202103</v>
      </c>
      <c r="H51" t="s">
        <v>75</v>
      </c>
      <c r="I51" t="s">
        <v>76</v>
      </c>
      <c r="J51" t="s">
        <v>109</v>
      </c>
      <c r="K51" t="s">
        <v>78</v>
      </c>
      <c r="L51" t="s">
        <v>101</v>
      </c>
      <c r="M51" t="s">
        <v>102</v>
      </c>
      <c r="N51" t="s">
        <v>318</v>
      </c>
      <c r="O51" t="s">
        <v>319</v>
      </c>
      <c r="P51" t="str">
        <f>"11912270 FM                   "</f>
        <v xml:space="preserve">11912270 FM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48.15</v>
      </c>
      <c r="BM51">
        <v>7.22</v>
      </c>
      <c r="BN51">
        <v>55.37</v>
      </c>
      <c r="BO51">
        <v>55.37</v>
      </c>
      <c r="BP51">
        <v>19911060810</v>
      </c>
      <c r="BQ51" t="s">
        <v>320</v>
      </c>
      <c r="BR51" t="s">
        <v>321</v>
      </c>
      <c r="BS51" s="1">
        <v>44085</v>
      </c>
      <c r="BT51" s="2">
        <v>0.4375</v>
      </c>
      <c r="BU51" t="s">
        <v>322</v>
      </c>
      <c r="BV51" t="s">
        <v>86</v>
      </c>
      <c r="BY51">
        <v>1200</v>
      </c>
      <c r="BZ51" t="s">
        <v>323</v>
      </c>
      <c r="CA51" t="s">
        <v>162</v>
      </c>
      <c r="CC51" t="s">
        <v>102</v>
      </c>
      <c r="CD51">
        <v>8000</v>
      </c>
      <c r="CE51" t="s">
        <v>88</v>
      </c>
      <c r="CF51" s="1">
        <v>44088</v>
      </c>
      <c r="CI51">
        <v>1</v>
      </c>
      <c r="CJ51">
        <v>1</v>
      </c>
      <c r="CK51">
        <v>21</v>
      </c>
      <c r="CL51" t="s">
        <v>90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"009940391270"</f>
        <v>009940391270</v>
      </c>
      <c r="F52" s="1">
        <v>44078</v>
      </c>
      <c r="G52">
        <v>202103</v>
      </c>
      <c r="H52" t="s">
        <v>101</v>
      </c>
      <c r="I52" t="s">
        <v>102</v>
      </c>
      <c r="J52" t="s">
        <v>77</v>
      </c>
      <c r="K52" t="s">
        <v>78</v>
      </c>
      <c r="L52" t="s">
        <v>156</v>
      </c>
      <c r="M52" t="s">
        <v>157</v>
      </c>
      <c r="N52" t="s">
        <v>324</v>
      </c>
      <c r="O52" t="s">
        <v>325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2.6</v>
      </c>
      <c r="BK52">
        <v>3</v>
      </c>
      <c r="BL52">
        <v>90.28</v>
      </c>
      <c r="BM52">
        <v>13.54</v>
      </c>
      <c r="BN52">
        <v>103.82</v>
      </c>
      <c r="BO52">
        <v>103.82</v>
      </c>
      <c r="BQ52" t="s">
        <v>326</v>
      </c>
      <c r="BR52" t="s">
        <v>105</v>
      </c>
      <c r="BS52" s="1">
        <v>44081</v>
      </c>
      <c r="BT52" s="2">
        <v>0.41666666666666669</v>
      </c>
      <c r="BU52" t="s">
        <v>327</v>
      </c>
      <c r="BV52" t="s">
        <v>86</v>
      </c>
      <c r="BY52">
        <v>13170.6</v>
      </c>
      <c r="BZ52" t="s">
        <v>328</v>
      </c>
      <c r="CC52" t="s">
        <v>157</v>
      </c>
      <c r="CD52">
        <v>9301</v>
      </c>
      <c r="CE52" t="s">
        <v>88</v>
      </c>
      <c r="CF52" s="1">
        <v>44084</v>
      </c>
      <c r="CI52">
        <v>1</v>
      </c>
      <c r="CJ52">
        <v>1</v>
      </c>
      <c r="CK52">
        <v>31</v>
      </c>
      <c r="CL52" t="s">
        <v>90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"009940391220"</f>
        <v>009940391220</v>
      </c>
      <c r="F53" s="1">
        <v>44084</v>
      </c>
      <c r="G53">
        <v>202103</v>
      </c>
      <c r="H53" t="s">
        <v>101</v>
      </c>
      <c r="I53" t="s">
        <v>102</v>
      </c>
      <c r="J53" t="s">
        <v>77</v>
      </c>
      <c r="K53" t="s">
        <v>78</v>
      </c>
      <c r="L53" t="s">
        <v>329</v>
      </c>
      <c r="M53" t="s">
        <v>330</v>
      </c>
      <c r="N53" t="s">
        <v>331</v>
      </c>
      <c r="O53" t="s">
        <v>319</v>
      </c>
      <c r="P53" t="str">
        <f>"MT CAPE TOWN                  "</f>
        <v xml:space="preserve">MT CAPE TOWN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0.6</v>
      </c>
      <c r="BJ53">
        <v>1</v>
      </c>
      <c r="BK53">
        <v>1</v>
      </c>
      <c r="BL53">
        <v>93.29</v>
      </c>
      <c r="BM53">
        <v>13.99</v>
      </c>
      <c r="BN53">
        <v>107.28</v>
      </c>
      <c r="BO53">
        <v>107.28</v>
      </c>
      <c r="BQ53" t="s">
        <v>332</v>
      </c>
      <c r="BR53" t="s">
        <v>105</v>
      </c>
      <c r="BS53" s="1">
        <v>44085</v>
      </c>
      <c r="BT53" s="2">
        <v>0.50486111111111109</v>
      </c>
      <c r="BU53" t="s">
        <v>333</v>
      </c>
      <c r="BV53" t="s">
        <v>86</v>
      </c>
      <c r="BY53">
        <v>5226.6499999999996</v>
      </c>
      <c r="BZ53" t="s">
        <v>323</v>
      </c>
      <c r="CC53" t="s">
        <v>330</v>
      </c>
      <c r="CD53">
        <v>6500</v>
      </c>
      <c r="CE53" t="s">
        <v>334</v>
      </c>
      <c r="CF53" s="1">
        <v>44089</v>
      </c>
      <c r="CI53">
        <v>1</v>
      </c>
      <c r="CJ53">
        <v>1</v>
      </c>
      <c r="CK53">
        <v>23</v>
      </c>
      <c r="CL53" t="s">
        <v>90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"009939638537"</f>
        <v>009939638537</v>
      </c>
      <c r="F54" s="1">
        <v>44076</v>
      </c>
      <c r="G54">
        <v>202103</v>
      </c>
      <c r="H54" t="s">
        <v>75</v>
      </c>
      <c r="I54" t="s">
        <v>76</v>
      </c>
      <c r="J54" t="s">
        <v>109</v>
      </c>
      <c r="K54" t="s">
        <v>78</v>
      </c>
      <c r="L54" t="s">
        <v>156</v>
      </c>
      <c r="M54" t="s">
        <v>157</v>
      </c>
      <c r="N54" t="s">
        <v>109</v>
      </c>
      <c r="O54" t="s">
        <v>319</v>
      </c>
      <c r="P54" t="str">
        <f>"11912270 FM                   "</f>
        <v xml:space="preserve">11912270 FM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0.7</v>
      </c>
      <c r="BK54">
        <v>1</v>
      </c>
      <c r="BL54">
        <v>48.15</v>
      </c>
      <c r="BM54">
        <v>7.22</v>
      </c>
      <c r="BN54">
        <v>55.37</v>
      </c>
      <c r="BO54">
        <v>55.37</v>
      </c>
      <c r="BQ54" t="s">
        <v>335</v>
      </c>
      <c r="BR54" t="s">
        <v>321</v>
      </c>
      <c r="BS54" s="1">
        <v>44077</v>
      </c>
      <c r="BT54" s="2">
        <v>0.41666666666666669</v>
      </c>
      <c r="BU54" t="s">
        <v>130</v>
      </c>
      <c r="BV54" t="s">
        <v>86</v>
      </c>
      <c r="BY54">
        <v>3600</v>
      </c>
      <c r="BZ54" t="s">
        <v>323</v>
      </c>
      <c r="CC54" t="s">
        <v>157</v>
      </c>
      <c r="CD54">
        <v>9300</v>
      </c>
      <c r="CE54" t="s">
        <v>88</v>
      </c>
      <c r="CF54" s="1">
        <v>44078</v>
      </c>
      <c r="CI54">
        <v>1</v>
      </c>
      <c r="CJ54">
        <v>1</v>
      </c>
      <c r="CK54">
        <v>21</v>
      </c>
      <c r="CL54" t="s">
        <v>90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"009940391249"</f>
        <v>009940391249</v>
      </c>
      <c r="F55" s="1">
        <v>44084</v>
      </c>
      <c r="G55">
        <v>202103</v>
      </c>
      <c r="H55" t="s">
        <v>101</v>
      </c>
      <c r="I55" t="s">
        <v>102</v>
      </c>
      <c r="J55" t="s">
        <v>77</v>
      </c>
      <c r="K55" t="s">
        <v>78</v>
      </c>
      <c r="L55" t="s">
        <v>222</v>
      </c>
      <c r="M55" t="s">
        <v>95</v>
      </c>
      <c r="N55" t="s">
        <v>336</v>
      </c>
      <c r="O55" t="s">
        <v>325</v>
      </c>
      <c r="P55" t="str">
        <f>"MT-CT                         "</f>
        <v xml:space="preserve">MT-CT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1</v>
      </c>
      <c r="BK55">
        <v>1</v>
      </c>
      <c r="BL55">
        <v>90.28</v>
      </c>
      <c r="BM55">
        <v>13.54</v>
      </c>
      <c r="BN55">
        <v>103.82</v>
      </c>
      <c r="BO55">
        <v>103.82</v>
      </c>
      <c r="BQ55" t="s">
        <v>278</v>
      </c>
      <c r="BR55" t="s">
        <v>105</v>
      </c>
      <c r="BS55" s="1">
        <v>44085</v>
      </c>
      <c r="BT55" s="2">
        <v>0.54166666666666663</v>
      </c>
      <c r="BU55" t="s">
        <v>337</v>
      </c>
      <c r="BV55" t="s">
        <v>86</v>
      </c>
      <c r="BY55">
        <v>4880.4799999999996</v>
      </c>
      <c r="BZ55" t="s">
        <v>328</v>
      </c>
      <c r="CA55" t="s">
        <v>280</v>
      </c>
      <c r="CC55" t="s">
        <v>95</v>
      </c>
      <c r="CD55">
        <v>62</v>
      </c>
      <c r="CE55" t="s">
        <v>149</v>
      </c>
      <c r="CF55" s="1">
        <v>44085</v>
      </c>
      <c r="CI55">
        <v>1</v>
      </c>
      <c r="CJ55">
        <v>1</v>
      </c>
      <c r="CK55">
        <v>31</v>
      </c>
      <c r="CL55" t="s">
        <v>90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"009940391267"</f>
        <v>009940391267</v>
      </c>
      <c r="F56" s="1">
        <v>44078</v>
      </c>
      <c r="G56">
        <v>202103</v>
      </c>
      <c r="H56" t="s">
        <v>101</v>
      </c>
      <c r="I56" t="s">
        <v>102</v>
      </c>
      <c r="J56" t="s">
        <v>77</v>
      </c>
      <c r="K56" t="s">
        <v>78</v>
      </c>
      <c r="L56" t="s">
        <v>101</v>
      </c>
      <c r="M56" t="s">
        <v>102</v>
      </c>
      <c r="N56" t="s">
        <v>338</v>
      </c>
      <c r="O56" t="s">
        <v>325</v>
      </c>
      <c r="P56" t="str">
        <f>"MT-CT                         "</f>
        <v xml:space="preserve">MT-CT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0.9</v>
      </c>
      <c r="BJ56">
        <v>1.4</v>
      </c>
      <c r="BK56">
        <v>2</v>
      </c>
      <c r="BL56">
        <v>37.619999999999997</v>
      </c>
      <c r="BM56">
        <v>5.64</v>
      </c>
      <c r="BN56">
        <v>43.26</v>
      </c>
      <c r="BO56">
        <v>43.26</v>
      </c>
      <c r="BQ56" t="s">
        <v>339</v>
      </c>
      <c r="BR56" t="s">
        <v>105</v>
      </c>
      <c r="BS56" s="1">
        <v>44082</v>
      </c>
      <c r="BT56" s="2">
        <v>0.51874999999999993</v>
      </c>
      <c r="BU56" t="s">
        <v>340</v>
      </c>
      <c r="BV56" t="s">
        <v>90</v>
      </c>
      <c r="BW56" t="s">
        <v>341</v>
      </c>
      <c r="BX56" t="s">
        <v>177</v>
      </c>
      <c r="BY56">
        <v>6993.35</v>
      </c>
      <c r="BZ56" t="s">
        <v>342</v>
      </c>
      <c r="CA56" t="s">
        <v>343</v>
      </c>
      <c r="CC56" t="s">
        <v>102</v>
      </c>
      <c r="CD56">
        <v>7784</v>
      </c>
      <c r="CE56" t="s">
        <v>88</v>
      </c>
      <c r="CF56" s="1">
        <v>44083</v>
      </c>
      <c r="CI56">
        <v>1</v>
      </c>
      <c r="CJ56">
        <v>2</v>
      </c>
      <c r="CK56">
        <v>32</v>
      </c>
      <c r="CL56" t="s">
        <v>90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"009940391248"</f>
        <v>009940391248</v>
      </c>
      <c r="F57" s="1">
        <v>44084</v>
      </c>
      <c r="G57">
        <v>202103</v>
      </c>
      <c r="H57" t="s">
        <v>101</v>
      </c>
      <c r="I57" t="s">
        <v>102</v>
      </c>
      <c r="J57" t="s">
        <v>77</v>
      </c>
      <c r="K57" t="s">
        <v>78</v>
      </c>
      <c r="L57" t="s">
        <v>115</v>
      </c>
      <c r="M57" t="s">
        <v>116</v>
      </c>
      <c r="N57" t="s">
        <v>344</v>
      </c>
      <c r="O57" t="s">
        <v>319</v>
      </c>
      <c r="P57" t="str">
        <f>"MT-CT                         "</f>
        <v xml:space="preserve">MT-CT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0.2</v>
      </c>
      <c r="BK57">
        <v>0.5</v>
      </c>
      <c r="BL57">
        <v>48.15</v>
      </c>
      <c r="BM57">
        <v>7.22</v>
      </c>
      <c r="BN57">
        <v>55.37</v>
      </c>
      <c r="BO57">
        <v>55.37</v>
      </c>
      <c r="BQ57" t="s">
        <v>345</v>
      </c>
      <c r="BR57" t="s">
        <v>105</v>
      </c>
      <c r="BS57" s="1">
        <v>44088</v>
      </c>
      <c r="BT57" s="2">
        <v>0.3576388888888889</v>
      </c>
      <c r="BU57" t="s">
        <v>346</v>
      </c>
      <c r="BV57" t="s">
        <v>90</v>
      </c>
      <c r="BW57" t="s">
        <v>218</v>
      </c>
      <c r="BX57" t="s">
        <v>219</v>
      </c>
      <c r="BY57">
        <v>1108.53</v>
      </c>
      <c r="BZ57" t="s">
        <v>323</v>
      </c>
      <c r="CA57" t="s">
        <v>347</v>
      </c>
      <c r="CC57" t="s">
        <v>116</v>
      </c>
      <c r="CD57">
        <v>4017</v>
      </c>
      <c r="CE57" t="s">
        <v>149</v>
      </c>
      <c r="CF57" s="1">
        <v>44088</v>
      </c>
      <c r="CI57">
        <v>1</v>
      </c>
      <c r="CJ57">
        <v>2</v>
      </c>
      <c r="CK57">
        <v>21</v>
      </c>
      <c r="CL57" t="s">
        <v>90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"009940078334"</f>
        <v>009940078334</v>
      </c>
      <c r="F58" s="1">
        <v>44076</v>
      </c>
      <c r="G58">
        <v>202103</v>
      </c>
      <c r="H58" t="s">
        <v>101</v>
      </c>
      <c r="I58" t="s">
        <v>102</v>
      </c>
      <c r="J58" t="s">
        <v>109</v>
      </c>
      <c r="K58" t="s">
        <v>78</v>
      </c>
      <c r="L58" t="s">
        <v>222</v>
      </c>
      <c r="M58" t="s">
        <v>95</v>
      </c>
      <c r="N58" t="s">
        <v>348</v>
      </c>
      <c r="O58" t="s">
        <v>325</v>
      </c>
      <c r="P58" t="str">
        <f>"JNB2009220935                 "</f>
        <v xml:space="preserve">JNB2009220935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0.1</v>
      </c>
      <c r="BJ58">
        <v>0.3</v>
      </c>
      <c r="BK58">
        <v>1</v>
      </c>
      <c r="BL58">
        <v>90.28</v>
      </c>
      <c r="BM58">
        <v>13.54</v>
      </c>
      <c r="BN58">
        <v>103.82</v>
      </c>
      <c r="BO58">
        <v>103.82</v>
      </c>
      <c r="BQ58" t="s">
        <v>349</v>
      </c>
      <c r="BR58" t="s">
        <v>350</v>
      </c>
      <c r="BS58" s="1">
        <v>44077</v>
      </c>
      <c r="BT58" s="2">
        <v>0.43402777777777773</v>
      </c>
      <c r="BU58" t="s">
        <v>351</v>
      </c>
      <c r="BV58" t="s">
        <v>86</v>
      </c>
      <c r="BY58">
        <v>1473.96</v>
      </c>
      <c r="BZ58" t="s">
        <v>328</v>
      </c>
      <c r="CA58" t="s">
        <v>352</v>
      </c>
      <c r="CC58" t="s">
        <v>95</v>
      </c>
      <c r="CD58">
        <v>157</v>
      </c>
      <c r="CE58" t="s">
        <v>88</v>
      </c>
      <c r="CF58" s="1">
        <v>44077</v>
      </c>
      <c r="CI58">
        <v>1</v>
      </c>
      <c r="CJ58">
        <v>1</v>
      </c>
      <c r="CK58">
        <v>31</v>
      </c>
      <c r="CL58" t="s">
        <v>90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"009940391250"</f>
        <v>009940391250</v>
      </c>
      <c r="F59" s="1">
        <v>44084</v>
      </c>
      <c r="G59">
        <v>202103</v>
      </c>
      <c r="H59" t="s">
        <v>101</v>
      </c>
      <c r="I59" t="s">
        <v>102</v>
      </c>
      <c r="J59" t="s">
        <v>77</v>
      </c>
      <c r="K59" t="s">
        <v>78</v>
      </c>
      <c r="L59" t="s">
        <v>222</v>
      </c>
      <c r="M59" t="s">
        <v>95</v>
      </c>
      <c r="N59" t="s">
        <v>353</v>
      </c>
      <c r="O59" t="s">
        <v>325</v>
      </c>
      <c r="P59" t="str">
        <f>"MT-CT                         "</f>
        <v xml:space="preserve">MT-CT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1.1000000000000001</v>
      </c>
      <c r="BJ59">
        <v>1.8</v>
      </c>
      <c r="BK59">
        <v>2</v>
      </c>
      <c r="BL59">
        <v>90.28</v>
      </c>
      <c r="BM59">
        <v>13.54</v>
      </c>
      <c r="BN59">
        <v>103.82</v>
      </c>
      <c r="BO59">
        <v>103.82</v>
      </c>
      <c r="BQ59" t="s">
        <v>354</v>
      </c>
      <c r="BR59" t="s">
        <v>105</v>
      </c>
      <c r="BS59" s="1">
        <v>44085</v>
      </c>
      <c r="BT59" s="2">
        <v>0.34791666666666665</v>
      </c>
      <c r="BU59" t="s">
        <v>355</v>
      </c>
      <c r="BV59" t="s">
        <v>86</v>
      </c>
      <c r="BY59">
        <v>8789.2199999999993</v>
      </c>
      <c r="BZ59" t="s">
        <v>328</v>
      </c>
      <c r="CA59" t="s">
        <v>356</v>
      </c>
      <c r="CC59" t="s">
        <v>95</v>
      </c>
      <c r="CD59">
        <v>83</v>
      </c>
      <c r="CE59" t="s">
        <v>149</v>
      </c>
      <c r="CF59" s="1">
        <v>44085</v>
      </c>
      <c r="CI59">
        <v>1</v>
      </c>
      <c r="CJ59">
        <v>1</v>
      </c>
      <c r="CK59">
        <v>31</v>
      </c>
      <c r="CL59" t="s">
        <v>90</v>
      </c>
    </row>
    <row r="60" spans="1:90" x14ac:dyDescent="0.25">
      <c r="A60" t="s">
        <v>72</v>
      </c>
      <c r="B60" t="s">
        <v>73</v>
      </c>
      <c r="C60" t="s">
        <v>74</v>
      </c>
      <c r="E60" t="str">
        <f>"080002710397"</f>
        <v>080002710397</v>
      </c>
      <c r="F60" s="1">
        <v>44077</v>
      </c>
      <c r="G60">
        <v>202103</v>
      </c>
      <c r="H60" t="s">
        <v>357</v>
      </c>
      <c r="I60" t="s">
        <v>358</v>
      </c>
      <c r="J60" t="s">
        <v>359</v>
      </c>
      <c r="K60" t="s">
        <v>78</v>
      </c>
      <c r="L60" t="s">
        <v>360</v>
      </c>
      <c r="M60" t="s">
        <v>360</v>
      </c>
      <c r="N60" t="s">
        <v>361</v>
      </c>
      <c r="O60" t="s">
        <v>319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18.2</v>
      </c>
      <c r="BJ60">
        <v>5.7</v>
      </c>
      <c r="BK60">
        <v>18.5</v>
      </c>
      <c r="BL60">
        <v>788.53</v>
      </c>
      <c r="BM60">
        <v>118.28</v>
      </c>
      <c r="BN60">
        <v>906.81</v>
      </c>
      <c r="BO60">
        <v>906.81</v>
      </c>
      <c r="BP60" t="s">
        <v>362</v>
      </c>
      <c r="BQ60" t="s">
        <v>363</v>
      </c>
      <c r="BR60" t="s">
        <v>364</v>
      </c>
      <c r="BS60" s="1">
        <v>44078</v>
      </c>
      <c r="BT60" s="2">
        <v>0.45763888888888887</v>
      </c>
      <c r="BU60" t="s">
        <v>365</v>
      </c>
      <c r="BV60" t="s">
        <v>86</v>
      </c>
      <c r="BY60">
        <v>28257.5</v>
      </c>
      <c r="BZ60" t="s">
        <v>323</v>
      </c>
      <c r="CA60" t="s">
        <v>366</v>
      </c>
      <c r="CC60" t="s">
        <v>360</v>
      </c>
      <c r="CD60">
        <v>7620</v>
      </c>
      <c r="CE60" t="s">
        <v>144</v>
      </c>
      <c r="CF60" s="1">
        <v>44081</v>
      </c>
      <c r="CI60">
        <v>0</v>
      </c>
      <c r="CJ60">
        <v>0</v>
      </c>
      <c r="CK60">
        <v>23</v>
      </c>
      <c r="CL60" t="s">
        <v>90</v>
      </c>
    </row>
    <row r="61" spans="1:90" x14ac:dyDescent="0.25">
      <c r="A61" t="s">
        <v>72</v>
      </c>
      <c r="B61" t="s">
        <v>73</v>
      </c>
      <c r="C61" t="s">
        <v>74</v>
      </c>
      <c r="E61" t="str">
        <f>"080002715674"</f>
        <v>080002715674</v>
      </c>
      <c r="F61" s="1">
        <v>44084</v>
      </c>
      <c r="G61">
        <v>202103</v>
      </c>
      <c r="H61" t="s">
        <v>156</v>
      </c>
      <c r="I61" t="s">
        <v>157</v>
      </c>
      <c r="J61" t="s">
        <v>109</v>
      </c>
      <c r="K61" t="s">
        <v>78</v>
      </c>
      <c r="L61" t="s">
        <v>101</v>
      </c>
      <c r="M61" t="s">
        <v>102</v>
      </c>
      <c r="N61" t="s">
        <v>139</v>
      </c>
      <c r="O61" t="s">
        <v>319</v>
      </c>
      <c r="P61" t="str">
        <f>"009940321715                  "</f>
        <v xml:space="preserve">009940321715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0.4</v>
      </c>
      <c r="BK61">
        <v>1</v>
      </c>
      <c r="BL61">
        <v>48.15</v>
      </c>
      <c r="BM61">
        <v>7.22</v>
      </c>
      <c r="BN61">
        <v>55.37</v>
      </c>
      <c r="BO61">
        <v>55.37</v>
      </c>
      <c r="BP61" t="s">
        <v>367</v>
      </c>
      <c r="BQ61" t="s">
        <v>105</v>
      </c>
      <c r="BR61" t="s">
        <v>368</v>
      </c>
      <c r="BS61" s="1">
        <v>44085</v>
      </c>
      <c r="BT61" s="2">
        <v>0.51736111111111105</v>
      </c>
      <c r="BU61" t="s">
        <v>369</v>
      </c>
      <c r="BV61" t="s">
        <v>86</v>
      </c>
      <c r="BY61">
        <v>1800</v>
      </c>
      <c r="BZ61" t="s">
        <v>323</v>
      </c>
      <c r="CA61" t="s">
        <v>317</v>
      </c>
      <c r="CC61" t="s">
        <v>102</v>
      </c>
      <c r="CD61">
        <v>7824</v>
      </c>
      <c r="CE61" t="s">
        <v>370</v>
      </c>
      <c r="CF61" s="1">
        <v>44088</v>
      </c>
      <c r="CI61">
        <v>2</v>
      </c>
      <c r="CJ61">
        <v>1</v>
      </c>
      <c r="CK61">
        <v>21</v>
      </c>
      <c r="CL61" t="s">
        <v>90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"009939486899"</f>
        <v>009939486899</v>
      </c>
      <c r="F62" s="1">
        <v>44078</v>
      </c>
      <c r="G62">
        <v>202103</v>
      </c>
      <c r="H62" t="s">
        <v>357</v>
      </c>
      <c r="I62" t="s">
        <v>358</v>
      </c>
      <c r="J62" t="s">
        <v>371</v>
      </c>
      <c r="K62" t="s">
        <v>78</v>
      </c>
      <c r="L62" t="s">
        <v>101</v>
      </c>
      <c r="M62" t="s">
        <v>102</v>
      </c>
      <c r="N62" t="s">
        <v>159</v>
      </c>
      <c r="O62" t="s">
        <v>319</v>
      </c>
      <c r="P62" t="str">
        <f>"...                           "</f>
        <v xml:space="preserve">...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0.6</v>
      </c>
      <c r="BK62">
        <v>1</v>
      </c>
      <c r="BL62">
        <v>48.15</v>
      </c>
      <c r="BM62">
        <v>7.22</v>
      </c>
      <c r="BN62">
        <v>55.37</v>
      </c>
      <c r="BO62">
        <v>55.37</v>
      </c>
      <c r="BQ62" t="s">
        <v>372</v>
      </c>
      <c r="BR62" t="s">
        <v>373</v>
      </c>
      <c r="BS62" s="1">
        <v>44081</v>
      </c>
      <c r="BT62" s="2">
        <v>0.41250000000000003</v>
      </c>
      <c r="BU62" t="s">
        <v>374</v>
      </c>
      <c r="BV62" t="s">
        <v>86</v>
      </c>
      <c r="BY62">
        <v>3027.46</v>
      </c>
      <c r="BZ62" t="s">
        <v>323</v>
      </c>
      <c r="CA62" t="s">
        <v>162</v>
      </c>
      <c r="CC62" t="s">
        <v>102</v>
      </c>
      <c r="CD62">
        <v>8000</v>
      </c>
      <c r="CE62" t="s">
        <v>88</v>
      </c>
      <c r="CF62" s="1">
        <v>44082</v>
      </c>
      <c r="CI62">
        <v>1</v>
      </c>
      <c r="CJ62">
        <v>1</v>
      </c>
      <c r="CK62">
        <v>21</v>
      </c>
      <c r="CL62" t="s">
        <v>90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"009940391265"</f>
        <v>009940391265</v>
      </c>
      <c r="F63" s="1">
        <v>44081</v>
      </c>
      <c r="G63">
        <v>202103</v>
      </c>
      <c r="H63" t="s">
        <v>101</v>
      </c>
      <c r="I63" t="s">
        <v>102</v>
      </c>
      <c r="J63" t="s">
        <v>77</v>
      </c>
      <c r="K63" t="s">
        <v>78</v>
      </c>
      <c r="L63" t="s">
        <v>115</v>
      </c>
      <c r="M63" t="s">
        <v>116</v>
      </c>
      <c r="N63" t="s">
        <v>375</v>
      </c>
      <c r="O63" t="s">
        <v>319</v>
      </c>
      <c r="P63" t="str">
        <f>"MT-CT                         "</f>
        <v xml:space="preserve">MT-CT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1.1000000000000001</v>
      </c>
      <c r="BK63">
        <v>1.5</v>
      </c>
      <c r="BL63">
        <v>48.15</v>
      </c>
      <c r="BM63">
        <v>7.22</v>
      </c>
      <c r="BN63">
        <v>55.37</v>
      </c>
      <c r="BO63">
        <v>55.37</v>
      </c>
      <c r="BQ63" t="s">
        <v>376</v>
      </c>
      <c r="BR63" t="s">
        <v>105</v>
      </c>
      <c r="BS63" s="1">
        <v>44083</v>
      </c>
      <c r="BT63" s="2">
        <v>0.45902777777777781</v>
      </c>
      <c r="BU63" t="s">
        <v>377</v>
      </c>
      <c r="BV63" t="s">
        <v>90</v>
      </c>
      <c r="BW63" t="s">
        <v>218</v>
      </c>
      <c r="BX63" t="s">
        <v>219</v>
      </c>
      <c r="BY63">
        <v>5400.96</v>
      </c>
      <c r="BZ63" t="s">
        <v>323</v>
      </c>
      <c r="CA63" t="s">
        <v>347</v>
      </c>
      <c r="CC63" t="s">
        <v>116</v>
      </c>
      <c r="CD63">
        <v>4017</v>
      </c>
      <c r="CE63" t="s">
        <v>88</v>
      </c>
      <c r="CF63" s="1">
        <v>44083</v>
      </c>
      <c r="CI63">
        <v>1</v>
      </c>
      <c r="CJ63">
        <v>2</v>
      </c>
      <c r="CK63">
        <v>21</v>
      </c>
      <c r="CL63" t="s">
        <v>90</v>
      </c>
    </row>
    <row r="64" spans="1:90" x14ac:dyDescent="0.25">
      <c r="A64" t="s">
        <v>72</v>
      </c>
      <c r="B64" t="s">
        <v>73</v>
      </c>
      <c r="C64" t="s">
        <v>74</v>
      </c>
      <c r="E64" t="str">
        <f>"080002713746"</f>
        <v>080002713746</v>
      </c>
      <c r="F64" s="1">
        <v>44083</v>
      </c>
      <c r="G64">
        <v>202103</v>
      </c>
      <c r="H64" t="s">
        <v>101</v>
      </c>
      <c r="I64" t="s">
        <v>102</v>
      </c>
      <c r="J64" t="s">
        <v>378</v>
      </c>
      <c r="K64" t="s">
        <v>78</v>
      </c>
      <c r="L64" t="s">
        <v>101</v>
      </c>
      <c r="M64" t="s">
        <v>102</v>
      </c>
      <c r="N64" t="s">
        <v>139</v>
      </c>
      <c r="O64" t="s">
        <v>319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4</v>
      </c>
      <c r="BJ64">
        <v>3.4</v>
      </c>
      <c r="BK64">
        <v>4</v>
      </c>
      <c r="BL64">
        <v>37.619999999999997</v>
      </c>
      <c r="BM64">
        <v>5.64</v>
      </c>
      <c r="BN64">
        <v>43.26</v>
      </c>
      <c r="BO64">
        <v>43.26</v>
      </c>
      <c r="BP64" t="s">
        <v>379</v>
      </c>
      <c r="BQ64" t="s">
        <v>380</v>
      </c>
      <c r="BR64" t="s">
        <v>381</v>
      </c>
      <c r="BS64" s="1">
        <v>44083</v>
      </c>
      <c r="BT64" s="2">
        <v>0.41666666666666669</v>
      </c>
      <c r="BU64" t="s">
        <v>382</v>
      </c>
      <c r="BV64" t="s">
        <v>86</v>
      </c>
      <c r="BY64">
        <v>17000.55</v>
      </c>
      <c r="CC64" t="s">
        <v>102</v>
      </c>
      <c r="CD64">
        <v>7824</v>
      </c>
      <c r="CE64" t="s">
        <v>383</v>
      </c>
      <c r="CF64" s="1">
        <v>44084</v>
      </c>
      <c r="CI64">
        <v>1</v>
      </c>
      <c r="CJ64">
        <v>1</v>
      </c>
      <c r="CK64">
        <v>22</v>
      </c>
      <c r="CL64" t="s">
        <v>90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"009940391256"</f>
        <v>009940391256</v>
      </c>
      <c r="F65" s="1">
        <v>44090</v>
      </c>
      <c r="G65">
        <v>202103</v>
      </c>
      <c r="H65" t="s">
        <v>101</v>
      </c>
      <c r="I65" t="s">
        <v>102</v>
      </c>
      <c r="J65" t="s">
        <v>77</v>
      </c>
      <c r="K65" t="s">
        <v>78</v>
      </c>
      <c r="L65" t="s">
        <v>222</v>
      </c>
      <c r="M65" t="s">
        <v>95</v>
      </c>
      <c r="N65" t="s">
        <v>353</v>
      </c>
      <c r="O65" t="s">
        <v>325</v>
      </c>
      <c r="P65" t="str">
        <f>"MT-CT                         "</f>
        <v xml:space="preserve">MT-CT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1.4</v>
      </c>
      <c r="BJ65">
        <v>2</v>
      </c>
      <c r="BK65">
        <v>2</v>
      </c>
      <c r="BL65">
        <v>90.28</v>
      </c>
      <c r="BM65">
        <v>13.54</v>
      </c>
      <c r="BN65">
        <v>103.82</v>
      </c>
      <c r="BO65">
        <v>103.82</v>
      </c>
      <c r="BQ65" t="s">
        <v>354</v>
      </c>
      <c r="BR65" t="s">
        <v>105</v>
      </c>
      <c r="BS65" s="1">
        <v>44091</v>
      </c>
      <c r="BT65" s="2">
        <v>0.35416666666666669</v>
      </c>
      <c r="BU65" t="s">
        <v>355</v>
      </c>
      <c r="BV65" t="s">
        <v>86</v>
      </c>
      <c r="BY65">
        <v>9929.92</v>
      </c>
      <c r="BZ65" t="s">
        <v>328</v>
      </c>
      <c r="CA65" t="s">
        <v>356</v>
      </c>
      <c r="CC65" t="s">
        <v>95</v>
      </c>
      <c r="CD65">
        <v>28</v>
      </c>
      <c r="CE65" t="s">
        <v>88</v>
      </c>
      <c r="CF65" s="1">
        <v>44095</v>
      </c>
      <c r="CI65">
        <v>1</v>
      </c>
      <c r="CJ65">
        <v>1</v>
      </c>
      <c r="CK65">
        <v>31</v>
      </c>
      <c r="CL65" t="s">
        <v>90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"009938822211"</f>
        <v>009938822211</v>
      </c>
      <c r="F66" s="1">
        <v>44089</v>
      </c>
      <c r="G66">
        <v>202103</v>
      </c>
      <c r="H66" t="s">
        <v>357</v>
      </c>
      <c r="I66" t="s">
        <v>358</v>
      </c>
      <c r="J66" t="s">
        <v>384</v>
      </c>
      <c r="K66" t="s">
        <v>78</v>
      </c>
      <c r="L66" t="s">
        <v>385</v>
      </c>
      <c r="M66" t="s">
        <v>386</v>
      </c>
      <c r="N66" t="s">
        <v>109</v>
      </c>
      <c r="O66" t="s">
        <v>319</v>
      </c>
      <c r="P66" t="str">
        <f>"...                           "</f>
        <v xml:space="preserve">...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1.5</v>
      </c>
      <c r="BJ66">
        <v>1.8</v>
      </c>
      <c r="BK66">
        <v>2</v>
      </c>
      <c r="BL66">
        <v>48.15</v>
      </c>
      <c r="BM66">
        <v>7.22</v>
      </c>
      <c r="BN66">
        <v>55.37</v>
      </c>
      <c r="BO66">
        <v>55.37</v>
      </c>
      <c r="BQ66" t="s">
        <v>387</v>
      </c>
      <c r="BR66" t="s">
        <v>388</v>
      </c>
      <c r="BS66" s="1">
        <v>44090</v>
      </c>
      <c r="BT66" s="2">
        <v>0.4291666666666667</v>
      </c>
      <c r="BU66" t="s">
        <v>389</v>
      </c>
      <c r="BV66" t="s">
        <v>86</v>
      </c>
      <c r="BY66">
        <v>9171.4699999999993</v>
      </c>
      <c r="BZ66" t="s">
        <v>323</v>
      </c>
      <c r="CA66" t="s">
        <v>390</v>
      </c>
      <c r="CC66" t="s">
        <v>386</v>
      </c>
      <c r="CD66">
        <v>1200</v>
      </c>
      <c r="CE66" t="s">
        <v>88</v>
      </c>
      <c r="CF66" s="1">
        <v>44091</v>
      </c>
      <c r="CI66">
        <v>1</v>
      </c>
      <c r="CJ66">
        <v>1</v>
      </c>
      <c r="CK66">
        <v>21</v>
      </c>
      <c r="CL66" t="s">
        <v>90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"009940391257"</f>
        <v>009940391257</v>
      </c>
      <c r="F67" s="1">
        <v>44090</v>
      </c>
      <c r="G67">
        <v>202103</v>
      </c>
      <c r="H67" t="s">
        <v>101</v>
      </c>
      <c r="I67" t="s">
        <v>102</v>
      </c>
      <c r="J67" t="s">
        <v>77</v>
      </c>
      <c r="K67" t="s">
        <v>78</v>
      </c>
      <c r="L67" t="s">
        <v>101</v>
      </c>
      <c r="M67" t="s">
        <v>102</v>
      </c>
      <c r="N67" t="s">
        <v>391</v>
      </c>
      <c r="O67" t="s">
        <v>325</v>
      </c>
      <c r="P67" t="str">
        <f>"MT-CT                         "</f>
        <v xml:space="preserve">MT-CT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2.2999999999999998</v>
      </c>
      <c r="BJ67">
        <v>2.5</v>
      </c>
      <c r="BK67">
        <v>3</v>
      </c>
      <c r="BL67">
        <v>37.619999999999997</v>
      </c>
      <c r="BM67">
        <v>5.64</v>
      </c>
      <c r="BN67">
        <v>43.26</v>
      </c>
      <c r="BO67">
        <v>43.26</v>
      </c>
      <c r="BQ67" t="s">
        <v>392</v>
      </c>
      <c r="BR67" t="s">
        <v>105</v>
      </c>
      <c r="BS67" s="1">
        <v>44091</v>
      </c>
      <c r="BT67" s="2">
        <v>0.36249999999999999</v>
      </c>
      <c r="BU67" t="s">
        <v>393</v>
      </c>
      <c r="BV67" t="s">
        <v>86</v>
      </c>
      <c r="BY67">
        <v>12367.76</v>
      </c>
      <c r="BZ67" t="s">
        <v>328</v>
      </c>
      <c r="CA67" t="s">
        <v>394</v>
      </c>
      <c r="CC67" t="s">
        <v>102</v>
      </c>
      <c r="CD67">
        <v>7460</v>
      </c>
      <c r="CE67" t="s">
        <v>88</v>
      </c>
      <c r="CF67" s="1">
        <v>44092</v>
      </c>
      <c r="CI67">
        <v>1</v>
      </c>
      <c r="CJ67">
        <v>1</v>
      </c>
      <c r="CK67">
        <v>32</v>
      </c>
      <c r="CL67" t="s">
        <v>90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"009940391263"</f>
        <v>009940391263</v>
      </c>
      <c r="F68" s="1">
        <v>44089</v>
      </c>
      <c r="G68">
        <v>202103</v>
      </c>
      <c r="H68" t="s">
        <v>101</v>
      </c>
      <c r="I68" t="s">
        <v>102</v>
      </c>
      <c r="J68" t="s">
        <v>77</v>
      </c>
      <c r="K68" t="s">
        <v>78</v>
      </c>
      <c r="L68" t="s">
        <v>101</v>
      </c>
      <c r="M68" t="s">
        <v>102</v>
      </c>
      <c r="N68" t="s">
        <v>395</v>
      </c>
      <c r="O68" t="s">
        <v>325</v>
      </c>
      <c r="P68" t="str">
        <f>"MT-CT                         "</f>
        <v xml:space="preserve">MT-CT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1.3</v>
      </c>
      <c r="BJ68">
        <v>1.8</v>
      </c>
      <c r="BK68">
        <v>2</v>
      </c>
      <c r="BL68">
        <v>37.619999999999997</v>
      </c>
      <c r="BM68">
        <v>5.64</v>
      </c>
      <c r="BN68">
        <v>43.26</v>
      </c>
      <c r="BO68">
        <v>43.26</v>
      </c>
      <c r="BQ68" t="s">
        <v>396</v>
      </c>
      <c r="BR68" t="s">
        <v>105</v>
      </c>
      <c r="BS68" s="1">
        <v>44090</v>
      </c>
      <c r="BT68" s="2">
        <v>0.36736111111111108</v>
      </c>
      <c r="BU68" t="s">
        <v>397</v>
      </c>
      <c r="BV68" t="s">
        <v>86</v>
      </c>
      <c r="BY68">
        <v>9016.8799999999992</v>
      </c>
      <c r="BZ68" t="s">
        <v>328</v>
      </c>
      <c r="CA68" t="s">
        <v>398</v>
      </c>
      <c r="CC68" t="s">
        <v>102</v>
      </c>
      <c r="CD68">
        <v>7530</v>
      </c>
      <c r="CE68" t="s">
        <v>88</v>
      </c>
      <c r="CF68" s="1">
        <v>44091</v>
      </c>
      <c r="CI68">
        <v>1</v>
      </c>
      <c r="CJ68">
        <v>1</v>
      </c>
      <c r="CK68">
        <v>32</v>
      </c>
      <c r="CL68" t="s">
        <v>90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"009940391254"</f>
        <v>009940391254</v>
      </c>
      <c r="F69" s="1">
        <v>44089</v>
      </c>
      <c r="G69">
        <v>202103</v>
      </c>
      <c r="H69" t="s">
        <v>101</v>
      </c>
      <c r="I69" t="s">
        <v>102</v>
      </c>
      <c r="J69" t="s">
        <v>77</v>
      </c>
      <c r="K69" t="s">
        <v>78</v>
      </c>
      <c r="L69" t="s">
        <v>101</v>
      </c>
      <c r="M69" t="s">
        <v>102</v>
      </c>
      <c r="N69" t="s">
        <v>399</v>
      </c>
      <c r="O69" t="s">
        <v>325</v>
      </c>
      <c r="P69" t="str">
        <f>"MT-CT                         "</f>
        <v xml:space="preserve">MT-CT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0.8</v>
      </c>
      <c r="BJ69">
        <v>1.2</v>
      </c>
      <c r="BK69">
        <v>2</v>
      </c>
      <c r="BL69">
        <v>37.619999999999997</v>
      </c>
      <c r="BM69">
        <v>5.64</v>
      </c>
      <c r="BN69">
        <v>43.26</v>
      </c>
      <c r="BO69">
        <v>43.26</v>
      </c>
      <c r="BQ69" t="s">
        <v>400</v>
      </c>
      <c r="BR69" t="s">
        <v>105</v>
      </c>
      <c r="BS69" s="1">
        <v>44096</v>
      </c>
      <c r="BT69" s="2">
        <v>0.51944444444444449</v>
      </c>
      <c r="BU69" t="s">
        <v>401</v>
      </c>
      <c r="BV69" t="s">
        <v>90</v>
      </c>
      <c r="BW69" t="s">
        <v>341</v>
      </c>
      <c r="BX69" t="s">
        <v>402</v>
      </c>
      <c r="BY69">
        <v>5810.81</v>
      </c>
      <c r="BZ69" t="s">
        <v>328</v>
      </c>
      <c r="CA69" t="s">
        <v>403</v>
      </c>
      <c r="CC69" t="s">
        <v>102</v>
      </c>
      <c r="CD69">
        <v>7580</v>
      </c>
      <c r="CE69" t="s">
        <v>88</v>
      </c>
      <c r="CF69" s="1">
        <v>44097</v>
      </c>
      <c r="CI69">
        <v>1</v>
      </c>
      <c r="CJ69">
        <v>5</v>
      </c>
      <c r="CK69">
        <v>32</v>
      </c>
      <c r="CL69" t="s">
        <v>90</v>
      </c>
    </row>
    <row r="70" spans="1:90" x14ac:dyDescent="0.25">
      <c r="A70" t="s">
        <v>72</v>
      </c>
      <c r="B70" t="s">
        <v>73</v>
      </c>
      <c r="C70" t="s">
        <v>74</v>
      </c>
      <c r="E70" t="str">
        <f>"080002719759"</f>
        <v>080002719759</v>
      </c>
      <c r="F70" s="1">
        <v>44090</v>
      </c>
      <c r="G70">
        <v>202103</v>
      </c>
      <c r="H70" t="s">
        <v>357</v>
      </c>
      <c r="I70" t="s">
        <v>358</v>
      </c>
      <c r="J70" t="s">
        <v>359</v>
      </c>
      <c r="K70" t="s">
        <v>78</v>
      </c>
      <c r="L70" t="s">
        <v>360</v>
      </c>
      <c r="M70" t="s">
        <v>360</v>
      </c>
      <c r="N70" t="s">
        <v>404</v>
      </c>
      <c r="O70" t="s">
        <v>325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6.1</v>
      </c>
      <c r="BJ70">
        <v>2.5</v>
      </c>
      <c r="BK70">
        <v>7</v>
      </c>
      <c r="BL70">
        <v>166.64</v>
      </c>
      <c r="BM70">
        <v>25</v>
      </c>
      <c r="BN70">
        <v>191.64</v>
      </c>
      <c r="BO70">
        <v>191.64</v>
      </c>
      <c r="BP70" t="s">
        <v>405</v>
      </c>
      <c r="BQ70" t="s">
        <v>363</v>
      </c>
      <c r="BR70" t="s">
        <v>364</v>
      </c>
      <c r="BS70" s="1">
        <v>44091</v>
      </c>
      <c r="BT70" s="2">
        <v>0.50069444444444444</v>
      </c>
      <c r="BU70" t="s">
        <v>406</v>
      </c>
      <c r="BV70" t="s">
        <v>86</v>
      </c>
      <c r="BY70">
        <v>12367.14</v>
      </c>
      <c r="CA70" t="s">
        <v>366</v>
      </c>
      <c r="CC70" t="s">
        <v>360</v>
      </c>
      <c r="CD70">
        <v>7620</v>
      </c>
      <c r="CE70" t="s">
        <v>144</v>
      </c>
      <c r="CF70" s="1">
        <v>44092</v>
      </c>
      <c r="CI70">
        <v>1</v>
      </c>
      <c r="CJ70">
        <v>1</v>
      </c>
      <c r="CK70">
        <v>33</v>
      </c>
      <c r="CL70" t="s">
        <v>90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"009940065333"</f>
        <v>009940065333</v>
      </c>
      <c r="F71" s="1">
        <v>44090</v>
      </c>
      <c r="G71">
        <v>202103</v>
      </c>
      <c r="H71" t="s">
        <v>79</v>
      </c>
      <c r="I71" t="s">
        <v>80</v>
      </c>
      <c r="J71" t="s">
        <v>77</v>
      </c>
      <c r="K71" t="s">
        <v>78</v>
      </c>
      <c r="L71" t="s">
        <v>101</v>
      </c>
      <c r="M71" t="s">
        <v>102</v>
      </c>
      <c r="N71" t="s">
        <v>407</v>
      </c>
      <c r="O71" t="s">
        <v>319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2.6</v>
      </c>
      <c r="BK71">
        <v>3</v>
      </c>
      <c r="BL71">
        <v>72.209999999999994</v>
      </c>
      <c r="BM71">
        <v>10.83</v>
      </c>
      <c r="BN71">
        <v>83.04</v>
      </c>
      <c r="BO71">
        <v>83.04</v>
      </c>
      <c r="BQ71" t="s">
        <v>408</v>
      </c>
      <c r="BR71" t="s">
        <v>409</v>
      </c>
      <c r="BS71" s="1">
        <v>44091</v>
      </c>
      <c r="BT71" s="2">
        <v>0.34930555555555554</v>
      </c>
      <c r="BU71" t="s">
        <v>369</v>
      </c>
      <c r="BV71" t="s">
        <v>86</v>
      </c>
      <c r="BY71">
        <v>12822.17</v>
      </c>
      <c r="BZ71" t="s">
        <v>323</v>
      </c>
      <c r="CA71" t="s">
        <v>317</v>
      </c>
      <c r="CC71" t="s">
        <v>102</v>
      </c>
      <c r="CD71">
        <v>7800</v>
      </c>
      <c r="CE71" t="s">
        <v>88</v>
      </c>
      <c r="CF71" s="1">
        <v>44092</v>
      </c>
      <c r="CI71">
        <v>1</v>
      </c>
      <c r="CJ71">
        <v>1</v>
      </c>
      <c r="CK71">
        <v>21</v>
      </c>
      <c r="CL71" t="s">
        <v>90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"009940391181"</f>
        <v>009940391181</v>
      </c>
      <c r="F72" s="1">
        <v>44099</v>
      </c>
      <c r="G72">
        <v>202103</v>
      </c>
      <c r="H72" t="s">
        <v>101</v>
      </c>
      <c r="I72" t="s">
        <v>102</v>
      </c>
      <c r="J72" t="s">
        <v>77</v>
      </c>
      <c r="K72" t="s">
        <v>78</v>
      </c>
      <c r="L72" t="s">
        <v>101</v>
      </c>
      <c r="M72" t="s">
        <v>102</v>
      </c>
      <c r="N72" t="s">
        <v>410</v>
      </c>
      <c r="O72" t="s">
        <v>325</v>
      </c>
      <c r="P72" t="str">
        <f>"MT-CT                         "</f>
        <v xml:space="preserve">MT-CT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1.3</v>
      </c>
      <c r="BJ72">
        <v>2.1</v>
      </c>
      <c r="BK72">
        <v>3</v>
      </c>
      <c r="BL72">
        <v>37.619999999999997</v>
      </c>
      <c r="BM72">
        <v>5.64</v>
      </c>
      <c r="BN72">
        <v>43.26</v>
      </c>
      <c r="BO72">
        <v>43.26</v>
      </c>
      <c r="BQ72" t="s">
        <v>411</v>
      </c>
      <c r="BR72" t="s">
        <v>105</v>
      </c>
      <c r="BS72" s="1">
        <v>44103</v>
      </c>
      <c r="BT72" s="2">
        <v>0.70833333333333337</v>
      </c>
      <c r="BU72" t="s">
        <v>412</v>
      </c>
      <c r="BV72" t="s">
        <v>90</v>
      </c>
      <c r="BW72" t="s">
        <v>341</v>
      </c>
      <c r="BX72" t="s">
        <v>177</v>
      </c>
      <c r="BY72">
        <v>10434.93</v>
      </c>
      <c r="BZ72" t="s">
        <v>413</v>
      </c>
      <c r="CA72" t="s">
        <v>343</v>
      </c>
      <c r="CC72" t="s">
        <v>102</v>
      </c>
      <c r="CD72">
        <v>7784</v>
      </c>
      <c r="CE72" t="s">
        <v>88</v>
      </c>
      <c r="CF72" s="1">
        <v>44104</v>
      </c>
      <c r="CI72">
        <v>1</v>
      </c>
      <c r="CJ72">
        <v>2</v>
      </c>
      <c r="CK72">
        <v>32</v>
      </c>
      <c r="CL72" t="s">
        <v>90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"009939486901"</f>
        <v>009939486901</v>
      </c>
      <c r="F73" s="1">
        <v>44091</v>
      </c>
      <c r="G73">
        <v>202103</v>
      </c>
      <c r="H73" t="s">
        <v>357</v>
      </c>
      <c r="I73" t="s">
        <v>358</v>
      </c>
      <c r="J73" t="s">
        <v>384</v>
      </c>
      <c r="K73" t="s">
        <v>78</v>
      </c>
      <c r="L73" t="s">
        <v>101</v>
      </c>
      <c r="M73" t="s">
        <v>102</v>
      </c>
      <c r="N73" t="s">
        <v>159</v>
      </c>
      <c r="O73" t="s">
        <v>319</v>
      </c>
      <c r="P73" t="str">
        <f>"....                          "</f>
        <v xml:space="preserve">....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48.15</v>
      </c>
      <c r="BM73">
        <v>7.22</v>
      </c>
      <c r="BN73">
        <v>55.37</v>
      </c>
      <c r="BO73">
        <v>55.37</v>
      </c>
      <c r="BQ73" t="s">
        <v>372</v>
      </c>
      <c r="BR73" t="s">
        <v>373</v>
      </c>
      <c r="BS73" s="1">
        <v>44092</v>
      </c>
      <c r="BT73" s="2">
        <v>0.4381944444444445</v>
      </c>
      <c r="BU73" t="s">
        <v>414</v>
      </c>
      <c r="BV73" t="s">
        <v>90</v>
      </c>
      <c r="BW73" t="s">
        <v>176</v>
      </c>
      <c r="BX73" t="s">
        <v>402</v>
      </c>
      <c r="BY73">
        <v>1200</v>
      </c>
      <c r="BZ73" t="s">
        <v>323</v>
      </c>
      <c r="CA73" t="s">
        <v>162</v>
      </c>
      <c r="CC73" t="s">
        <v>102</v>
      </c>
      <c r="CD73">
        <v>8000</v>
      </c>
      <c r="CE73" t="s">
        <v>88</v>
      </c>
      <c r="CF73" s="1">
        <v>44095</v>
      </c>
      <c r="CI73">
        <v>1</v>
      </c>
      <c r="CJ73">
        <v>1</v>
      </c>
      <c r="CK73">
        <v>21</v>
      </c>
      <c r="CL73" t="s">
        <v>90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"009940391182"</f>
        <v>009940391182</v>
      </c>
      <c r="F74" s="1">
        <v>44097</v>
      </c>
      <c r="G74">
        <v>202103</v>
      </c>
      <c r="H74" t="s">
        <v>101</v>
      </c>
      <c r="I74" t="s">
        <v>102</v>
      </c>
      <c r="J74" t="s">
        <v>77</v>
      </c>
      <c r="K74" t="s">
        <v>78</v>
      </c>
      <c r="L74" t="s">
        <v>112</v>
      </c>
      <c r="M74" t="s">
        <v>113</v>
      </c>
      <c r="N74" t="s">
        <v>415</v>
      </c>
      <c r="O74" t="s">
        <v>325</v>
      </c>
      <c r="P74" t="str">
        <f>"MT CT                         "</f>
        <v xml:space="preserve">MT CT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0.8</v>
      </c>
      <c r="BK74">
        <v>1</v>
      </c>
      <c r="BL74">
        <v>90.28</v>
      </c>
      <c r="BM74">
        <v>13.54</v>
      </c>
      <c r="BN74">
        <v>103.82</v>
      </c>
      <c r="BO74">
        <v>103.82</v>
      </c>
      <c r="BQ74" t="s">
        <v>416</v>
      </c>
      <c r="BR74" t="s">
        <v>105</v>
      </c>
      <c r="BS74" s="1">
        <v>44099</v>
      </c>
      <c r="BT74" s="2">
        <v>0.41111111111111115</v>
      </c>
      <c r="BU74" t="s">
        <v>417</v>
      </c>
      <c r="BV74" t="s">
        <v>86</v>
      </c>
      <c r="BY74">
        <v>4240.76</v>
      </c>
      <c r="BZ74" t="s">
        <v>328</v>
      </c>
      <c r="CA74" t="s">
        <v>418</v>
      </c>
      <c r="CC74" t="s">
        <v>113</v>
      </c>
      <c r="CD74">
        <v>2196</v>
      </c>
      <c r="CE74" t="s">
        <v>88</v>
      </c>
      <c r="CI74">
        <v>1</v>
      </c>
      <c r="CJ74">
        <v>2</v>
      </c>
      <c r="CK74">
        <v>31</v>
      </c>
      <c r="CL74" t="s">
        <v>90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"009940391260"</f>
        <v>009940391260</v>
      </c>
      <c r="F75" s="1">
        <v>44091</v>
      </c>
      <c r="G75">
        <v>202103</v>
      </c>
      <c r="H75" t="s">
        <v>101</v>
      </c>
      <c r="I75" t="s">
        <v>102</v>
      </c>
      <c r="J75" t="s">
        <v>77</v>
      </c>
      <c r="K75" t="s">
        <v>78</v>
      </c>
      <c r="L75" t="s">
        <v>101</v>
      </c>
      <c r="M75" t="s">
        <v>102</v>
      </c>
      <c r="N75" t="s">
        <v>419</v>
      </c>
      <c r="O75" t="s">
        <v>325</v>
      </c>
      <c r="P75" t="str">
        <f>"MT-CT                         "</f>
        <v xml:space="preserve">MT-CT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37.619999999999997</v>
      </c>
      <c r="BM75">
        <v>5.64</v>
      </c>
      <c r="BN75">
        <v>43.26</v>
      </c>
      <c r="BO75">
        <v>43.26</v>
      </c>
      <c r="BQ75" t="s">
        <v>420</v>
      </c>
      <c r="BR75" t="s">
        <v>105</v>
      </c>
      <c r="BS75" s="1">
        <v>44092</v>
      </c>
      <c r="BT75" s="2">
        <v>0.3923611111111111</v>
      </c>
      <c r="BU75" t="s">
        <v>421</v>
      </c>
      <c r="BV75" t="s">
        <v>86</v>
      </c>
      <c r="BY75">
        <v>1200</v>
      </c>
      <c r="BZ75" t="s">
        <v>328</v>
      </c>
      <c r="CA75" t="s">
        <v>398</v>
      </c>
      <c r="CC75" t="s">
        <v>102</v>
      </c>
      <c r="CD75">
        <v>7551</v>
      </c>
      <c r="CE75" t="s">
        <v>88</v>
      </c>
      <c r="CF75" s="1">
        <v>44095</v>
      </c>
      <c r="CI75">
        <v>1</v>
      </c>
      <c r="CJ75">
        <v>1</v>
      </c>
      <c r="CK75">
        <v>32</v>
      </c>
      <c r="CL75" t="s">
        <v>90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"009940391178"</f>
        <v>009940391178</v>
      </c>
      <c r="F76" s="1">
        <v>44097</v>
      </c>
      <c r="G76">
        <v>202103</v>
      </c>
      <c r="H76" t="s">
        <v>101</v>
      </c>
      <c r="I76" t="s">
        <v>102</v>
      </c>
      <c r="J76" t="s">
        <v>77</v>
      </c>
      <c r="K76" t="s">
        <v>78</v>
      </c>
      <c r="L76" t="s">
        <v>126</v>
      </c>
      <c r="M76" t="s">
        <v>127</v>
      </c>
      <c r="N76" t="s">
        <v>422</v>
      </c>
      <c r="O76" t="s">
        <v>319</v>
      </c>
      <c r="P76" t="str">
        <f>"MT CT                         "</f>
        <v xml:space="preserve">MT CT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1.9</v>
      </c>
      <c r="BJ76">
        <v>2.7</v>
      </c>
      <c r="BK76">
        <v>3</v>
      </c>
      <c r="BL76">
        <v>135.41999999999999</v>
      </c>
      <c r="BM76">
        <v>20.309999999999999</v>
      </c>
      <c r="BN76">
        <v>155.72999999999999</v>
      </c>
      <c r="BO76">
        <v>155.72999999999999</v>
      </c>
      <c r="BQ76" t="s">
        <v>423</v>
      </c>
      <c r="BR76" t="s">
        <v>105</v>
      </c>
      <c r="BS76" s="1">
        <v>44099</v>
      </c>
      <c r="BT76" s="2">
        <v>0.54166666666666663</v>
      </c>
      <c r="BU76" t="s">
        <v>424</v>
      </c>
      <c r="BV76" t="s">
        <v>86</v>
      </c>
      <c r="BY76">
        <v>13330.8</v>
      </c>
      <c r="BZ76" t="s">
        <v>323</v>
      </c>
      <c r="CC76" t="s">
        <v>127</v>
      </c>
      <c r="CD76">
        <v>1739</v>
      </c>
      <c r="CE76" t="s">
        <v>88</v>
      </c>
      <c r="CI76">
        <v>1</v>
      </c>
      <c r="CJ76">
        <v>2</v>
      </c>
      <c r="CK76">
        <v>23</v>
      </c>
      <c r="CL76" t="s">
        <v>90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"009938634425"</f>
        <v>009938634425</v>
      </c>
      <c r="F77" s="1">
        <v>44091</v>
      </c>
      <c r="G77">
        <v>202103</v>
      </c>
      <c r="H77" t="s">
        <v>222</v>
      </c>
      <c r="I77" t="s">
        <v>95</v>
      </c>
      <c r="J77" t="s">
        <v>109</v>
      </c>
      <c r="K77" t="s">
        <v>78</v>
      </c>
      <c r="L77" t="s">
        <v>101</v>
      </c>
      <c r="M77" t="s">
        <v>102</v>
      </c>
      <c r="N77" t="s">
        <v>425</v>
      </c>
      <c r="O77" t="s">
        <v>319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0.5</v>
      </c>
      <c r="BK77">
        <v>1</v>
      </c>
      <c r="BL77">
        <v>48.15</v>
      </c>
      <c r="BM77">
        <v>7.22</v>
      </c>
      <c r="BN77">
        <v>55.37</v>
      </c>
      <c r="BO77">
        <v>55.37</v>
      </c>
      <c r="BQ77" t="s">
        <v>372</v>
      </c>
      <c r="BR77" t="s">
        <v>99</v>
      </c>
      <c r="BS77" s="1">
        <v>44095</v>
      </c>
      <c r="BT77" s="2">
        <v>0.43124999999999997</v>
      </c>
      <c r="BU77" t="s">
        <v>426</v>
      </c>
      <c r="BV77" t="s">
        <v>90</v>
      </c>
      <c r="BW77" t="s">
        <v>176</v>
      </c>
      <c r="BX77" t="s">
        <v>402</v>
      </c>
      <c r="BY77">
        <v>2400</v>
      </c>
      <c r="BZ77" t="s">
        <v>323</v>
      </c>
      <c r="CA77" t="s">
        <v>162</v>
      </c>
      <c r="CC77" t="s">
        <v>102</v>
      </c>
      <c r="CD77">
        <v>8000</v>
      </c>
      <c r="CE77" t="s">
        <v>88</v>
      </c>
      <c r="CF77" s="1">
        <v>44096</v>
      </c>
      <c r="CI77">
        <v>1</v>
      </c>
      <c r="CJ77">
        <v>2</v>
      </c>
      <c r="CK77">
        <v>21</v>
      </c>
      <c r="CL77" t="s">
        <v>90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"009940078335"</f>
        <v>009940078335</v>
      </c>
      <c r="F78" s="1">
        <v>44096</v>
      </c>
      <c r="G78">
        <v>202103</v>
      </c>
      <c r="H78" t="s">
        <v>101</v>
      </c>
      <c r="I78" t="s">
        <v>102</v>
      </c>
      <c r="J78" t="s">
        <v>109</v>
      </c>
      <c r="K78" t="s">
        <v>78</v>
      </c>
      <c r="L78" t="s">
        <v>112</v>
      </c>
      <c r="M78" t="s">
        <v>113</v>
      </c>
      <c r="N78" t="s">
        <v>427</v>
      </c>
      <c r="O78" t="s">
        <v>319</v>
      </c>
      <c r="P78" t="str">
        <f>"11252350FS GL460040           "</f>
        <v xml:space="preserve">11252350FS GL460040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</v>
      </c>
      <c r="BJ78">
        <v>13.7</v>
      </c>
      <c r="BK78">
        <v>14</v>
      </c>
      <c r="BL78">
        <v>336.85</v>
      </c>
      <c r="BM78">
        <v>50.53</v>
      </c>
      <c r="BN78">
        <v>387.38</v>
      </c>
      <c r="BO78">
        <v>387.38</v>
      </c>
      <c r="BQ78" t="s">
        <v>428</v>
      </c>
      <c r="BR78" t="s">
        <v>429</v>
      </c>
      <c r="BS78" s="1">
        <v>44097</v>
      </c>
      <c r="BT78" s="2">
        <v>0.32291666666666669</v>
      </c>
      <c r="BU78" t="s">
        <v>430</v>
      </c>
      <c r="BV78" t="s">
        <v>86</v>
      </c>
      <c r="BY78">
        <v>68630.28</v>
      </c>
      <c r="BZ78" t="s">
        <v>323</v>
      </c>
      <c r="CA78" t="s">
        <v>431</v>
      </c>
      <c r="CC78" t="s">
        <v>113</v>
      </c>
      <c r="CD78">
        <v>2021</v>
      </c>
      <c r="CE78" t="s">
        <v>88</v>
      </c>
      <c r="CF78" s="1">
        <v>44097</v>
      </c>
      <c r="CI78">
        <v>1</v>
      </c>
      <c r="CJ78">
        <v>1</v>
      </c>
      <c r="CK78">
        <v>21</v>
      </c>
      <c r="CL78" t="s">
        <v>90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"009940127136"</f>
        <v>009940127136</v>
      </c>
      <c r="F79" s="1">
        <v>44095</v>
      </c>
      <c r="G79">
        <v>202103</v>
      </c>
      <c r="H79" t="s">
        <v>112</v>
      </c>
      <c r="I79" t="s">
        <v>113</v>
      </c>
      <c r="J79" t="s">
        <v>432</v>
      </c>
      <c r="K79" t="s">
        <v>78</v>
      </c>
      <c r="L79" t="s">
        <v>433</v>
      </c>
      <c r="M79" t="s">
        <v>434</v>
      </c>
      <c r="N79" t="s">
        <v>435</v>
      </c>
      <c r="O79" t="s">
        <v>319</v>
      </c>
      <c r="P79" t="str">
        <f>"1100506HR 460040              "</f>
        <v xml:space="preserve">1100506HR 460040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1.1000000000000001</v>
      </c>
      <c r="BJ79">
        <v>1.3</v>
      </c>
      <c r="BK79">
        <v>1.5</v>
      </c>
      <c r="BL79">
        <v>93.29</v>
      </c>
      <c r="BM79">
        <v>13.99</v>
      </c>
      <c r="BN79">
        <v>107.28</v>
      </c>
      <c r="BO79">
        <v>107.28</v>
      </c>
      <c r="BQ79" t="s">
        <v>436</v>
      </c>
      <c r="BR79" t="s">
        <v>285</v>
      </c>
      <c r="BS79" s="1">
        <v>44097</v>
      </c>
      <c r="BT79" s="2">
        <v>0.4513888888888889</v>
      </c>
      <c r="BU79" t="s">
        <v>437</v>
      </c>
      <c r="BV79" t="s">
        <v>86</v>
      </c>
      <c r="BY79">
        <v>6704.15</v>
      </c>
      <c r="BZ79" t="s">
        <v>323</v>
      </c>
      <c r="CC79" t="s">
        <v>434</v>
      </c>
      <c r="CD79">
        <v>7220</v>
      </c>
      <c r="CE79" t="s">
        <v>88</v>
      </c>
      <c r="CF79" s="1">
        <v>44102</v>
      </c>
      <c r="CI79">
        <v>3</v>
      </c>
      <c r="CJ79">
        <v>2</v>
      </c>
      <c r="CK79">
        <v>23</v>
      </c>
      <c r="CL79" t="s">
        <v>90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"009939486902"</f>
        <v>009939486902</v>
      </c>
      <c r="F80" s="1">
        <v>44095</v>
      </c>
      <c r="G80">
        <v>202103</v>
      </c>
      <c r="H80" t="s">
        <v>357</v>
      </c>
      <c r="I80" t="s">
        <v>358</v>
      </c>
      <c r="J80" t="s">
        <v>371</v>
      </c>
      <c r="K80" t="s">
        <v>78</v>
      </c>
      <c r="L80" t="s">
        <v>101</v>
      </c>
      <c r="M80" t="s">
        <v>102</v>
      </c>
      <c r="N80" t="s">
        <v>159</v>
      </c>
      <c r="O80" t="s">
        <v>319</v>
      </c>
      <c r="P80" t="str">
        <f>".....                         "</f>
        <v xml:space="preserve">.....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48.15</v>
      </c>
      <c r="BM80">
        <v>7.22</v>
      </c>
      <c r="BN80">
        <v>55.37</v>
      </c>
      <c r="BO80">
        <v>55.37</v>
      </c>
      <c r="BQ80" t="s">
        <v>372</v>
      </c>
      <c r="BR80" t="s">
        <v>438</v>
      </c>
      <c r="BS80" s="1">
        <v>44096</v>
      </c>
      <c r="BT80" s="2">
        <v>0.44791666666666669</v>
      </c>
      <c r="BU80" t="s">
        <v>439</v>
      </c>
      <c r="BV80" t="s">
        <v>90</v>
      </c>
      <c r="BW80" t="s">
        <v>176</v>
      </c>
      <c r="BX80" t="s">
        <v>402</v>
      </c>
      <c r="BY80">
        <v>1200</v>
      </c>
      <c r="BZ80" t="s">
        <v>323</v>
      </c>
      <c r="CA80" t="s">
        <v>440</v>
      </c>
      <c r="CC80" t="s">
        <v>102</v>
      </c>
      <c r="CD80">
        <v>8000</v>
      </c>
      <c r="CE80" t="s">
        <v>88</v>
      </c>
      <c r="CF80" s="1">
        <v>44097</v>
      </c>
      <c r="CI80">
        <v>1</v>
      </c>
      <c r="CJ80">
        <v>1</v>
      </c>
      <c r="CK80">
        <v>21</v>
      </c>
      <c r="CL80" t="s">
        <v>90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"009940391177"</f>
        <v>009940391177</v>
      </c>
      <c r="F81" s="1">
        <v>44095</v>
      </c>
      <c r="G81">
        <v>202103</v>
      </c>
      <c r="H81" t="s">
        <v>101</v>
      </c>
      <c r="I81" t="s">
        <v>102</v>
      </c>
      <c r="J81" t="s">
        <v>77</v>
      </c>
      <c r="K81" t="s">
        <v>78</v>
      </c>
      <c r="L81" t="s">
        <v>194</v>
      </c>
      <c r="M81" t="s">
        <v>195</v>
      </c>
      <c r="N81" t="s">
        <v>441</v>
      </c>
      <c r="O81" t="s">
        <v>325</v>
      </c>
      <c r="P81" t="str">
        <f>"MT-CT                         "</f>
        <v xml:space="preserve">MT-CT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1.6</v>
      </c>
      <c r="BK81">
        <v>2</v>
      </c>
      <c r="BL81">
        <v>93.29</v>
      </c>
      <c r="BM81">
        <v>13.99</v>
      </c>
      <c r="BN81">
        <v>107.28</v>
      </c>
      <c r="BO81">
        <v>107.28</v>
      </c>
      <c r="BQ81" t="s">
        <v>197</v>
      </c>
      <c r="BR81" t="s">
        <v>105</v>
      </c>
      <c r="BS81" s="1">
        <v>44097</v>
      </c>
      <c r="BT81" s="2">
        <v>0.43055555555555558</v>
      </c>
      <c r="BU81" t="s">
        <v>130</v>
      </c>
      <c r="BV81" t="s">
        <v>90</v>
      </c>
      <c r="BY81">
        <v>7824.6</v>
      </c>
      <c r="BZ81" t="s">
        <v>328</v>
      </c>
      <c r="CA81" t="s">
        <v>442</v>
      </c>
      <c r="CC81" t="s">
        <v>195</v>
      </c>
      <c r="CD81">
        <v>2571</v>
      </c>
      <c r="CE81" t="s">
        <v>88</v>
      </c>
      <c r="CF81" s="1">
        <v>44099</v>
      </c>
      <c r="CI81">
        <v>1</v>
      </c>
      <c r="CJ81">
        <v>2</v>
      </c>
      <c r="CK81">
        <v>33</v>
      </c>
      <c r="CL81" t="s">
        <v>90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"009940391174"</f>
        <v>009940391174</v>
      </c>
      <c r="F82" s="1">
        <v>44095</v>
      </c>
      <c r="G82">
        <v>202103</v>
      </c>
      <c r="H82" t="s">
        <v>101</v>
      </c>
      <c r="I82" t="s">
        <v>102</v>
      </c>
      <c r="J82" t="s">
        <v>77</v>
      </c>
      <c r="K82" t="s">
        <v>78</v>
      </c>
      <c r="L82" t="s">
        <v>112</v>
      </c>
      <c r="M82" t="s">
        <v>113</v>
      </c>
      <c r="N82" t="s">
        <v>443</v>
      </c>
      <c r="O82" t="s">
        <v>325</v>
      </c>
      <c r="P82" t="str">
        <f>"MT-CT                         "</f>
        <v xml:space="preserve">MT-CT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2.1</v>
      </c>
      <c r="BJ82">
        <v>2.2999999999999998</v>
      </c>
      <c r="BK82">
        <v>3</v>
      </c>
      <c r="BL82">
        <v>90.28</v>
      </c>
      <c r="BM82">
        <v>13.54</v>
      </c>
      <c r="BN82">
        <v>103.82</v>
      </c>
      <c r="BO82">
        <v>103.82</v>
      </c>
      <c r="BQ82" t="s">
        <v>444</v>
      </c>
      <c r="BR82" t="s">
        <v>105</v>
      </c>
      <c r="BS82" s="1">
        <v>44097</v>
      </c>
      <c r="BT82" s="2">
        <v>0.52083333333333337</v>
      </c>
      <c r="BU82" t="s">
        <v>445</v>
      </c>
      <c r="BV82" t="s">
        <v>90</v>
      </c>
      <c r="BW82" t="s">
        <v>218</v>
      </c>
      <c r="BX82" t="s">
        <v>446</v>
      </c>
      <c r="BY82">
        <v>11406.99</v>
      </c>
      <c r="BZ82" t="s">
        <v>328</v>
      </c>
      <c r="CC82" t="s">
        <v>113</v>
      </c>
      <c r="CD82">
        <v>2196</v>
      </c>
      <c r="CE82" t="s">
        <v>88</v>
      </c>
      <c r="CF82" s="1">
        <v>44098</v>
      </c>
      <c r="CI82">
        <v>1</v>
      </c>
      <c r="CJ82">
        <v>2</v>
      </c>
      <c r="CK82">
        <v>31</v>
      </c>
      <c r="CL82" t="s">
        <v>90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"009940391176"</f>
        <v>009940391176</v>
      </c>
      <c r="F83" s="1">
        <v>44095</v>
      </c>
      <c r="G83">
        <v>202103</v>
      </c>
      <c r="H83" t="s">
        <v>101</v>
      </c>
      <c r="I83" t="s">
        <v>102</v>
      </c>
      <c r="J83" t="s">
        <v>77</v>
      </c>
      <c r="K83" t="s">
        <v>78</v>
      </c>
      <c r="L83" t="s">
        <v>101</v>
      </c>
      <c r="M83" t="s">
        <v>102</v>
      </c>
      <c r="N83" t="s">
        <v>447</v>
      </c>
      <c r="O83" t="s">
        <v>325</v>
      </c>
      <c r="P83" t="str">
        <f>"MT-CT                         "</f>
        <v xml:space="preserve">MT-CT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1.5</v>
      </c>
      <c r="BJ83">
        <v>2.4</v>
      </c>
      <c r="BK83">
        <v>3</v>
      </c>
      <c r="BL83">
        <v>37.619999999999997</v>
      </c>
      <c r="BM83">
        <v>5.64</v>
      </c>
      <c r="BN83">
        <v>43.26</v>
      </c>
      <c r="BO83">
        <v>43.26</v>
      </c>
      <c r="BR83" t="s">
        <v>105</v>
      </c>
      <c r="BS83" s="1">
        <v>44096</v>
      </c>
      <c r="BT83" s="2">
        <v>0.51736111111111105</v>
      </c>
      <c r="BU83" t="s">
        <v>448</v>
      </c>
      <c r="BV83" t="s">
        <v>86</v>
      </c>
      <c r="BY83">
        <v>11808.75</v>
      </c>
      <c r="BZ83" t="s">
        <v>328</v>
      </c>
      <c r="CC83" t="s">
        <v>102</v>
      </c>
      <c r="CD83">
        <v>7441</v>
      </c>
      <c r="CE83" t="s">
        <v>88</v>
      </c>
      <c r="CF83" s="1">
        <v>44097</v>
      </c>
      <c r="CI83">
        <v>1</v>
      </c>
      <c r="CJ83">
        <v>1</v>
      </c>
      <c r="CK83">
        <v>32</v>
      </c>
      <c r="CL83" t="s">
        <v>90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"009940391245"</f>
        <v>009940391245</v>
      </c>
      <c r="F84" s="1">
        <v>44095</v>
      </c>
      <c r="G84">
        <v>202103</v>
      </c>
      <c r="H84" t="s">
        <v>101</v>
      </c>
      <c r="I84" t="s">
        <v>102</v>
      </c>
      <c r="J84" t="s">
        <v>77</v>
      </c>
      <c r="K84" t="s">
        <v>78</v>
      </c>
      <c r="L84" t="s">
        <v>150</v>
      </c>
      <c r="M84" t="s">
        <v>151</v>
      </c>
      <c r="N84" t="s">
        <v>77</v>
      </c>
      <c r="O84" t="s">
        <v>319</v>
      </c>
      <c r="P84" t="str">
        <f>"MT CT                         "</f>
        <v xml:space="preserve">MT CT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1.5</v>
      </c>
      <c r="BJ84">
        <v>0.5</v>
      </c>
      <c r="BK84">
        <v>1.5</v>
      </c>
      <c r="BL84">
        <v>48.15</v>
      </c>
      <c r="BM84">
        <v>7.22</v>
      </c>
      <c r="BN84">
        <v>55.37</v>
      </c>
      <c r="BO84">
        <v>55.37</v>
      </c>
      <c r="BQ84" t="s">
        <v>449</v>
      </c>
      <c r="BR84" t="s">
        <v>105</v>
      </c>
      <c r="BS84" s="1">
        <v>44097</v>
      </c>
      <c r="BT84" s="2">
        <v>0.37083333333333335</v>
      </c>
      <c r="BU84" t="s">
        <v>450</v>
      </c>
      <c r="BV84" t="s">
        <v>90</v>
      </c>
      <c r="BW84" t="s">
        <v>218</v>
      </c>
      <c r="BX84" t="s">
        <v>219</v>
      </c>
      <c r="BY84">
        <v>2400</v>
      </c>
      <c r="BZ84" t="s">
        <v>323</v>
      </c>
      <c r="CA84" t="s">
        <v>232</v>
      </c>
      <c r="CC84" t="s">
        <v>151</v>
      </c>
      <c r="CD84">
        <v>4300</v>
      </c>
      <c r="CE84" t="s">
        <v>88</v>
      </c>
      <c r="CF84" s="1">
        <v>44097</v>
      </c>
      <c r="CI84">
        <v>1</v>
      </c>
      <c r="CJ84">
        <v>2</v>
      </c>
      <c r="CK84">
        <v>21</v>
      </c>
      <c r="CL84" t="s">
        <v>90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"009940391183"</f>
        <v>009940391183</v>
      </c>
      <c r="F85" s="1">
        <v>44095</v>
      </c>
      <c r="G85">
        <v>202103</v>
      </c>
      <c r="H85" t="s">
        <v>101</v>
      </c>
      <c r="I85" t="s">
        <v>102</v>
      </c>
      <c r="J85" t="s">
        <v>77</v>
      </c>
      <c r="K85" t="s">
        <v>78</v>
      </c>
      <c r="L85" t="s">
        <v>451</v>
      </c>
      <c r="M85" t="s">
        <v>452</v>
      </c>
      <c r="N85" t="s">
        <v>453</v>
      </c>
      <c r="O85" t="s">
        <v>325</v>
      </c>
      <c r="P85" t="str">
        <f>"MT-CT                         "</f>
        <v xml:space="preserve">MT-CT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1.4</v>
      </c>
      <c r="BJ85">
        <v>1.6</v>
      </c>
      <c r="BK85">
        <v>2</v>
      </c>
      <c r="BL85">
        <v>93.29</v>
      </c>
      <c r="BM85">
        <v>13.99</v>
      </c>
      <c r="BN85">
        <v>107.28</v>
      </c>
      <c r="BO85">
        <v>107.28</v>
      </c>
      <c r="BQ85" t="s">
        <v>454</v>
      </c>
      <c r="BR85" t="s">
        <v>105</v>
      </c>
      <c r="BS85" s="1">
        <v>44097</v>
      </c>
      <c r="BT85" s="2">
        <v>0.4145833333333333</v>
      </c>
      <c r="BU85" t="s">
        <v>455</v>
      </c>
      <c r="BV85" t="s">
        <v>90</v>
      </c>
      <c r="BW85" t="s">
        <v>218</v>
      </c>
      <c r="BX85" t="s">
        <v>456</v>
      </c>
      <c r="BY85">
        <v>8107.75</v>
      </c>
      <c r="BZ85" t="s">
        <v>328</v>
      </c>
      <c r="CA85" t="s">
        <v>457</v>
      </c>
      <c r="CC85" t="s">
        <v>452</v>
      </c>
      <c r="CD85">
        <v>300</v>
      </c>
      <c r="CE85" t="s">
        <v>88</v>
      </c>
      <c r="CF85" s="1">
        <v>44097</v>
      </c>
      <c r="CI85">
        <v>1</v>
      </c>
      <c r="CJ85">
        <v>2</v>
      </c>
      <c r="CK85">
        <v>33</v>
      </c>
      <c r="CL85" t="s">
        <v>90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"009940391175"</f>
        <v>009940391175</v>
      </c>
      <c r="F86" s="1">
        <v>44095</v>
      </c>
      <c r="G86">
        <v>202103</v>
      </c>
      <c r="H86" t="s">
        <v>101</v>
      </c>
      <c r="I86" t="s">
        <v>102</v>
      </c>
      <c r="J86" t="s">
        <v>77</v>
      </c>
      <c r="K86" t="s">
        <v>78</v>
      </c>
      <c r="L86" t="s">
        <v>238</v>
      </c>
      <c r="M86" t="s">
        <v>239</v>
      </c>
      <c r="N86" t="s">
        <v>458</v>
      </c>
      <c r="O86" t="s">
        <v>325</v>
      </c>
      <c r="P86" t="str">
        <f>"MT-CT                         "</f>
        <v xml:space="preserve">MT-CT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0.5</v>
      </c>
      <c r="BJ86">
        <v>1</v>
      </c>
      <c r="BK86">
        <v>1</v>
      </c>
      <c r="BL86">
        <v>90.28</v>
      </c>
      <c r="BM86">
        <v>13.54</v>
      </c>
      <c r="BN86">
        <v>103.82</v>
      </c>
      <c r="BO86">
        <v>103.82</v>
      </c>
      <c r="BQ86" t="s">
        <v>459</v>
      </c>
      <c r="BR86" t="s">
        <v>105</v>
      </c>
      <c r="BS86" s="1">
        <v>44097</v>
      </c>
      <c r="BT86" s="2">
        <v>0.3611111111111111</v>
      </c>
      <c r="BU86" t="s">
        <v>460</v>
      </c>
      <c r="BV86" t="s">
        <v>90</v>
      </c>
      <c r="BW86" t="s">
        <v>122</v>
      </c>
      <c r="BX86" t="s">
        <v>461</v>
      </c>
      <c r="BY86">
        <v>4977.24</v>
      </c>
      <c r="BZ86" t="s">
        <v>328</v>
      </c>
      <c r="CA86" t="s">
        <v>462</v>
      </c>
      <c r="CC86" t="s">
        <v>239</v>
      </c>
      <c r="CD86">
        <v>1700</v>
      </c>
      <c r="CE86" t="s">
        <v>88</v>
      </c>
      <c r="CI86">
        <v>1</v>
      </c>
      <c r="CJ86">
        <v>2</v>
      </c>
      <c r="CK86">
        <v>31</v>
      </c>
      <c r="CL86" t="s">
        <v>90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"009940391253"</f>
        <v>009940391253</v>
      </c>
      <c r="F87" s="1">
        <v>44088</v>
      </c>
      <c r="G87">
        <v>202103</v>
      </c>
      <c r="H87" t="s">
        <v>101</v>
      </c>
      <c r="I87" t="s">
        <v>102</v>
      </c>
      <c r="J87" t="s">
        <v>77</v>
      </c>
      <c r="K87" t="s">
        <v>78</v>
      </c>
      <c r="L87" t="s">
        <v>101</v>
      </c>
      <c r="M87" t="s">
        <v>102</v>
      </c>
      <c r="N87" t="s">
        <v>463</v>
      </c>
      <c r="O87" t="s">
        <v>325</v>
      </c>
      <c r="P87" t="str">
        <f>"MT-CT                         "</f>
        <v xml:space="preserve">MT-CT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0.5</v>
      </c>
      <c r="BJ87">
        <v>1.2</v>
      </c>
      <c r="BK87">
        <v>2</v>
      </c>
      <c r="BL87">
        <v>37.619999999999997</v>
      </c>
      <c r="BM87">
        <v>5.64</v>
      </c>
      <c r="BN87">
        <v>43.26</v>
      </c>
      <c r="BO87">
        <v>43.26</v>
      </c>
      <c r="BQ87" t="s">
        <v>464</v>
      </c>
      <c r="BR87" t="s">
        <v>105</v>
      </c>
      <c r="BS87" s="1">
        <v>44089</v>
      </c>
      <c r="BT87" s="2">
        <v>0.43472222222222223</v>
      </c>
      <c r="BU87" t="s">
        <v>465</v>
      </c>
      <c r="BV87" t="s">
        <v>86</v>
      </c>
      <c r="BY87">
        <v>5896.28</v>
      </c>
      <c r="BZ87" t="s">
        <v>328</v>
      </c>
      <c r="CA87" t="s">
        <v>466</v>
      </c>
      <c r="CC87" t="s">
        <v>102</v>
      </c>
      <c r="CD87">
        <v>7708</v>
      </c>
      <c r="CE87" t="s">
        <v>88</v>
      </c>
      <c r="CF87" s="1">
        <v>44090</v>
      </c>
      <c r="CI87">
        <v>1</v>
      </c>
      <c r="CJ87">
        <v>1</v>
      </c>
      <c r="CK87">
        <v>32</v>
      </c>
      <c r="CL87" t="s">
        <v>90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"009939638536"</f>
        <v>009939638536</v>
      </c>
      <c r="F88" s="1">
        <v>44075</v>
      </c>
      <c r="G88">
        <v>202103</v>
      </c>
      <c r="H88" t="s">
        <v>75</v>
      </c>
      <c r="I88" t="s">
        <v>76</v>
      </c>
      <c r="J88" t="s">
        <v>109</v>
      </c>
      <c r="K88" t="s">
        <v>78</v>
      </c>
      <c r="L88" t="s">
        <v>101</v>
      </c>
      <c r="M88" t="s">
        <v>102</v>
      </c>
      <c r="N88" t="s">
        <v>318</v>
      </c>
      <c r="O88" t="s">
        <v>319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48.15</v>
      </c>
      <c r="BM88">
        <v>7.22</v>
      </c>
      <c r="BN88">
        <v>55.37</v>
      </c>
      <c r="BO88">
        <v>55.37</v>
      </c>
      <c r="BQ88" t="s">
        <v>467</v>
      </c>
      <c r="BR88" t="s">
        <v>321</v>
      </c>
      <c r="BS88" s="1">
        <v>44076</v>
      </c>
      <c r="BT88" s="2">
        <v>0.43541666666666662</v>
      </c>
      <c r="BU88" t="s">
        <v>468</v>
      </c>
      <c r="BV88" t="s">
        <v>86</v>
      </c>
      <c r="BY88">
        <v>1200</v>
      </c>
      <c r="BZ88" t="s">
        <v>323</v>
      </c>
      <c r="CA88" t="s">
        <v>162</v>
      </c>
      <c r="CC88" t="s">
        <v>102</v>
      </c>
      <c r="CD88">
        <v>8000</v>
      </c>
      <c r="CE88" t="s">
        <v>88</v>
      </c>
      <c r="CF88" s="1">
        <v>44077</v>
      </c>
      <c r="CI88">
        <v>1</v>
      </c>
      <c r="CJ88">
        <v>1</v>
      </c>
      <c r="CK88">
        <v>21</v>
      </c>
      <c r="CL88" t="s">
        <v>90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"009939975316"</f>
        <v>009939975316</v>
      </c>
      <c r="F89" s="1">
        <v>44084</v>
      </c>
      <c r="G89">
        <v>202103</v>
      </c>
      <c r="H89" t="s">
        <v>469</v>
      </c>
      <c r="I89" t="s">
        <v>470</v>
      </c>
      <c r="J89" t="s">
        <v>471</v>
      </c>
      <c r="K89" t="s">
        <v>78</v>
      </c>
      <c r="L89" t="s">
        <v>75</v>
      </c>
      <c r="M89" t="s">
        <v>76</v>
      </c>
      <c r="N89" t="s">
        <v>109</v>
      </c>
      <c r="O89" t="s">
        <v>319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0.4</v>
      </c>
      <c r="BK89">
        <v>1</v>
      </c>
      <c r="BL89">
        <v>48.15</v>
      </c>
      <c r="BM89">
        <v>7.22</v>
      </c>
      <c r="BN89">
        <v>55.37</v>
      </c>
      <c r="BO89">
        <v>55.37</v>
      </c>
      <c r="BQ89" t="s">
        <v>472</v>
      </c>
      <c r="BR89" t="s">
        <v>473</v>
      </c>
      <c r="BS89" s="1">
        <v>44085</v>
      </c>
      <c r="BT89" s="2">
        <v>0.37152777777777773</v>
      </c>
      <c r="BU89" t="s">
        <v>474</v>
      </c>
      <c r="BV89" t="s">
        <v>86</v>
      </c>
      <c r="BY89">
        <v>1786</v>
      </c>
      <c r="BZ89" t="s">
        <v>323</v>
      </c>
      <c r="CA89" t="s">
        <v>229</v>
      </c>
      <c r="CC89" t="s">
        <v>76</v>
      </c>
      <c r="CD89">
        <v>6000</v>
      </c>
      <c r="CE89" t="s">
        <v>88</v>
      </c>
      <c r="CF89" s="1">
        <v>44085</v>
      </c>
      <c r="CI89">
        <v>1</v>
      </c>
      <c r="CJ89">
        <v>1</v>
      </c>
      <c r="CK89">
        <v>21</v>
      </c>
      <c r="CL89" t="s">
        <v>90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"009939780642"</f>
        <v>009939780642</v>
      </c>
      <c r="F90" s="1">
        <v>44082</v>
      </c>
      <c r="G90">
        <v>202103</v>
      </c>
      <c r="H90" t="s">
        <v>79</v>
      </c>
      <c r="I90" t="s">
        <v>80</v>
      </c>
      <c r="J90" t="s">
        <v>77</v>
      </c>
      <c r="K90" t="s">
        <v>78</v>
      </c>
      <c r="L90" t="s">
        <v>112</v>
      </c>
      <c r="M90" t="s">
        <v>113</v>
      </c>
      <c r="N90" t="s">
        <v>475</v>
      </c>
      <c r="O90" t="s">
        <v>319</v>
      </c>
      <c r="P90" t="str">
        <f>"NA                            "</f>
        <v xml:space="preserve">NA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37.619999999999997</v>
      </c>
      <c r="BM90">
        <v>5.64</v>
      </c>
      <c r="BN90">
        <v>43.26</v>
      </c>
      <c r="BO90">
        <v>43.26</v>
      </c>
      <c r="BQ90" t="s">
        <v>476</v>
      </c>
      <c r="BR90" t="s">
        <v>477</v>
      </c>
      <c r="BS90" s="1">
        <v>44084</v>
      </c>
      <c r="BT90" s="2">
        <v>0.54166666666666663</v>
      </c>
      <c r="BU90" t="s">
        <v>478</v>
      </c>
      <c r="BV90" t="s">
        <v>90</v>
      </c>
      <c r="BW90" t="s">
        <v>218</v>
      </c>
      <c r="BX90" t="s">
        <v>479</v>
      </c>
      <c r="BY90">
        <v>1200</v>
      </c>
      <c r="BZ90" t="s">
        <v>323</v>
      </c>
      <c r="CA90" t="s">
        <v>480</v>
      </c>
      <c r="CC90" t="s">
        <v>113</v>
      </c>
      <c r="CD90">
        <v>2000</v>
      </c>
      <c r="CE90" t="s">
        <v>88</v>
      </c>
      <c r="CF90" s="1">
        <v>44084</v>
      </c>
      <c r="CI90">
        <v>1</v>
      </c>
      <c r="CJ90">
        <v>2</v>
      </c>
      <c r="CK90">
        <v>22</v>
      </c>
      <c r="CL90" t="s">
        <v>90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"009940391173"</f>
        <v>009940391173</v>
      </c>
      <c r="F91" s="1">
        <v>44088</v>
      </c>
      <c r="G91">
        <v>202103</v>
      </c>
      <c r="H91" t="s">
        <v>101</v>
      </c>
      <c r="I91" t="s">
        <v>102</v>
      </c>
      <c r="J91" t="s">
        <v>77</v>
      </c>
      <c r="K91" t="s">
        <v>78</v>
      </c>
      <c r="L91" t="s">
        <v>75</v>
      </c>
      <c r="M91" t="s">
        <v>76</v>
      </c>
      <c r="N91" t="s">
        <v>481</v>
      </c>
      <c r="O91" t="s">
        <v>319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2.2999999999999998</v>
      </c>
      <c r="BK91">
        <v>2.5</v>
      </c>
      <c r="BL91">
        <v>60.18</v>
      </c>
      <c r="BM91">
        <v>9.0299999999999994</v>
      </c>
      <c r="BN91">
        <v>69.209999999999994</v>
      </c>
      <c r="BO91">
        <v>69.209999999999994</v>
      </c>
      <c r="BQ91" t="s">
        <v>84</v>
      </c>
      <c r="BR91" t="s">
        <v>105</v>
      </c>
      <c r="BS91" s="1">
        <v>44089</v>
      </c>
      <c r="BT91" s="2">
        <v>0.40277777777777773</v>
      </c>
      <c r="BU91" t="s">
        <v>148</v>
      </c>
      <c r="BV91" t="s">
        <v>86</v>
      </c>
      <c r="BY91">
        <v>11582.4</v>
      </c>
      <c r="BZ91" t="s">
        <v>323</v>
      </c>
      <c r="CA91" t="s">
        <v>107</v>
      </c>
      <c r="CC91" t="s">
        <v>76</v>
      </c>
      <c r="CD91">
        <v>6001</v>
      </c>
      <c r="CE91" t="s">
        <v>88</v>
      </c>
      <c r="CF91" s="1">
        <v>44089</v>
      </c>
      <c r="CI91">
        <v>1</v>
      </c>
      <c r="CJ91">
        <v>1</v>
      </c>
      <c r="CK91">
        <v>21</v>
      </c>
      <c r="CL91" t="s">
        <v>90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"009940413013"</f>
        <v>009940413013</v>
      </c>
      <c r="F92" s="1">
        <v>44075</v>
      </c>
      <c r="G92">
        <v>202103</v>
      </c>
      <c r="H92" t="s">
        <v>101</v>
      </c>
      <c r="I92" t="s">
        <v>102</v>
      </c>
      <c r="J92" t="s">
        <v>77</v>
      </c>
      <c r="K92" t="s">
        <v>78</v>
      </c>
      <c r="L92" t="s">
        <v>210</v>
      </c>
      <c r="M92" t="s">
        <v>211</v>
      </c>
      <c r="N92" t="s">
        <v>482</v>
      </c>
      <c r="O92" t="s">
        <v>325</v>
      </c>
      <c r="P92" t="str">
        <f>"MT CAPE TOWN                  "</f>
        <v xml:space="preserve">MT CAPE TOWN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0.4</v>
      </c>
      <c r="BK92">
        <v>1</v>
      </c>
      <c r="BL92">
        <v>90.28</v>
      </c>
      <c r="BM92">
        <v>13.54</v>
      </c>
      <c r="BN92">
        <v>103.82</v>
      </c>
      <c r="BO92">
        <v>103.82</v>
      </c>
      <c r="BQ92" t="s">
        <v>483</v>
      </c>
      <c r="BR92" t="s">
        <v>484</v>
      </c>
      <c r="BS92" s="1">
        <v>44076</v>
      </c>
      <c r="BT92" s="2">
        <v>0.4145833333333333</v>
      </c>
      <c r="BU92" t="s">
        <v>485</v>
      </c>
      <c r="BV92" t="s">
        <v>86</v>
      </c>
      <c r="BY92">
        <v>1914</v>
      </c>
      <c r="BZ92" t="s">
        <v>328</v>
      </c>
      <c r="CA92" t="s">
        <v>486</v>
      </c>
      <c r="CC92" t="s">
        <v>211</v>
      </c>
      <c r="CD92">
        <v>1422</v>
      </c>
      <c r="CE92" t="s">
        <v>487</v>
      </c>
      <c r="CF92" s="1">
        <v>44077</v>
      </c>
      <c r="CI92">
        <v>1</v>
      </c>
      <c r="CJ92">
        <v>1</v>
      </c>
      <c r="CK92">
        <v>31</v>
      </c>
      <c r="CL92" t="s">
        <v>90</v>
      </c>
    </row>
    <row r="93" spans="1:90" x14ac:dyDescent="0.25">
      <c r="A93" t="s">
        <v>155</v>
      </c>
      <c r="B93" t="s">
        <v>73</v>
      </c>
      <c r="C93" t="s">
        <v>74</v>
      </c>
      <c r="E93" t="str">
        <f>"039902828722"</f>
        <v>039902828722</v>
      </c>
      <c r="F93" s="1">
        <v>44083</v>
      </c>
      <c r="G93">
        <v>202103</v>
      </c>
      <c r="H93" t="s">
        <v>488</v>
      </c>
      <c r="I93" t="s">
        <v>489</v>
      </c>
      <c r="J93" t="s">
        <v>490</v>
      </c>
      <c r="K93" t="s">
        <v>78</v>
      </c>
      <c r="L93" t="s">
        <v>75</v>
      </c>
      <c r="M93" t="s">
        <v>76</v>
      </c>
      <c r="N93" t="s">
        <v>109</v>
      </c>
      <c r="O93" t="s">
        <v>319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48.15</v>
      </c>
      <c r="BM93">
        <v>7.22</v>
      </c>
      <c r="BN93">
        <v>55.37</v>
      </c>
      <c r="BO93">
        <v>55.37</v>
      </c>
      <c r="BR93" t="s">
        <v>491</v>
      </c>
      <c r="BS93" s="1">
        <v>44084</v>
      </c>
      <c r="BT93" s="2">
        <v>0.34375</v>
      </c>
      <c r="BU93" t="s">
        <v>228</v>
      </c>
      <c r="BV93" t="s">
        <v>86</v>
      </c>
      <c r="BY93">
        <v>1200</v>
      </c>
      <c r="BZ93" t="s">
        <v>323</v>
      </c>
      <c r="CA93" t="s">
        <v>229</v>
      </c>
      <c r="CC93" t="s">
        <v>76</v>
      </c>
      <c r="CD93">
        <v>6000</v>
      </c>
      <c r="CE93" t="s">
        <v>88</v>
      </c>
      <c r="CF93" s="1">
        <v>44084</v>
      </c>
      <c r="CI93">
        <v>1</v>
      </c>
      <c r="CJ93">
        <v>1</v>
      </c>
      <c r="CK93">
        <v>21</v>
      </c>
      <c r="CL93" t="s">
        <v>90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"009940065330"</f>
        <v>009940065330</v>
      </c>
      <c r="F94" s="1">
        <v>44081</v>
      </c>
      <c r="G94">
        <v>202103</v>
      </c>
      <c r="H94" t="s">
        <v>79</v>
      </c>
      <c r="I94" t="s">
        <v>80</v>
      </c>
      <c r="J94" t="s">
        <v>77</v>
      </c>
      <c r="K94" t="s">
        <v>78</v>
      </c>
      <c r="L94" t="s">
        <v>150</v>
      </c>
      <c r="M94" t="s">
        <v>151</v>
      </c>
      <c r="N94" t="s">
        <v>77</v>
      </c>
      <c r="O94" t="s">
        <v>319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48.15</v>
      </c>
      <c r="BM94">
        <v>7.22</v>
      </c>
      <c r="BN94">
        <v>55.37</v>
      </c>
      <c r="BO94">
        <v>55.37</v>
      </c>
      <c r="BQ94" t="s">
        <v>492</v>
      </c>
      <c r="BR94" t="s">
        <v>174</v>
      </c>
      <c r="BS94" s="1">
        <v>44082</v>
      </c>
      <c r="BT94" s="2">
        <v>0.36180555555555555</v>
      </c>
      <c r="BU94" t="s">
        <v>493</v>
      </c>
      <c r="BV94" t="s">
        <v>86</v>
      </c>
      <c r="BY94">
        <v>1200</v>
      </c>
      <c r="BZ94" t="s">
        <v>323</v>
      </c>
      <c r="CA94" t="s">
        <v>232</v>
      </c>
      <c r="CC94" t="s">
        <v>151</v>
      </c>
      <c r="CD94">
        <v>4300</v>
      </c>
      <c r="CE94" t="s">
        <v>88</v>
      </c>
      <c r="CF94" s="1">
        <v>44082</v>
      </c>
      <c r="CI94">
        <v>1</v>
      </c>
      <c r="CJ94">
        <v>1</v>
      </c>
      <c r="CK94">
        <v>21</v>
      </c>
      <c r="CL94" t="s">
        <v>90</v>
      </c>
    </row>
    <row r="95" spans="1:90" x14ac:dyDescent="0.25">
      <c r="A95" t="s">
        <v>72</v>
      </c>
      <c r="B95" t="s">
        <v>73</v>
      </c>
      <c r="C95" t="s">
        <v>74</v>
      </c>
      <c r="E95" t="str">
        <f>"029908452226"</f>
        <v>029908452226</v>
      </c>
      <c r="F95" s="1">
        <v>44088</v>
      </c>
      <c r="G95">
        <v>202103</v>
      </c>
      <c r="H95" t="s">
        <v>115</v>
      </c>
      <c r="I95" t="s">
        <v>116</v>
      </c>
      <c r="J95" t="s">
        <v>109</v>
      </c>
      <c r="K95" t="s">
        <v>78</v>
      </c>
      <c r="L95" t="s">
        <v>101</v>
      </c>
      <c r="M95" t="s">
        <v>102</v>
      </c>
      <c r="N95" t="s">
        <v>159</v>
      </c>
      <c r="O95" t="s">
        <v>319</v>
      </c>
      <c r="P95" t="str">
        <f>"119 422 70FM                  "</f>
        <v xml:space="preserve">119 422 70FM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2.2999999999999998</v>
      </c>
      <c r="BJ95">
        <v>1.7</v>
      </c>
      <c r="BK95">
        <v>2.5</v>
      </c>
      <c r="BL95">
        <v>60.18</v>
      </c>
      <c r="BM95">
        <v>9.0299999999999994</v>
      </c>
      <c r="BN95">
        <v>69.209999999999994</v>
      </c>
      <c r="BO95">
        <v>69.209999999999994</v>
      </c>
      <c r="BQ95" t="s">
        <v>494</v>
      </c>
      <c r="BR95" t="s">
        <v>495</v>
      </c>
      <c r="BS95" s="1">
        <v>44090</v>
      </c>
      <c r="BT95" s="2">
        <v>0.44027777777777777</v>
      </c>
      <c r="BU95" t="s">
        <v>496</v>
      </c>
      <c r="BV95" t="s">
        <v>90</v>
      </c>
      <c r="BW95" t="s">
        <v>176</v>
      </c>
      <c r="BX95" t="s">
        <v>402</v>
      </c>
      <c r="BY95">
        <v>8349</v>
      </c>
      <c r="BZ95" t="s">
        <v>323</v>
      </c>
      <c r="CA95" t="s">
        <v>440</v>
      </c>
      <c r="CC95" t="s">
        <v>102</v>
      </c>
      <c r="CD95">
        <v>8001</v>
      </c>
      <c r="CE95" t="s">
        <v>88</v>
      </c>
      <c r="CF95" s="1">
        <v>44091</v>
      </c>
      <c r="CI95">
        <v>1</v>
      </c>
      <c r="CJ95">
        <v>2</v>
      </c>
      <c r="CK95">
        <v>21</v>
      </c>
      <c r="CL95" t="s">
        <v>90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"009940413012"</f>
        <v>009940413012</v>
      </c>
      <c r="F96" s="1">
        <v>44076</v>
      </c>
      <c r="G96">
        <v>202103</v>
      </c>
      <c r="H96" t="s">
        <v>101</v>
      </c>
      <c r="I96" t="s">
        <v>102</v>
      </c>
      <c r="J96" t="s">
        <v>77</v>
      </c>
      <c r="K96" t="s">
        <v>78</v>
      </c>
      <c r="L96" t="s">
        <v>497</v>
      </c>
      <c r="M96" t="s">
        <v>498</v>
      </c>
      <c r="N96" t="s">
        <v>499</v>
      </c>
      <c r="O96" t="s">
        <v>319</v>
      </c>
      <c r="P96" t="str">
        <f>"MT CPT                        "</f>
        <v xml:space="preserve">MT CPT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</v>
      </c>
      <c r="BJ96">
        <v>4.7</v>
      </c>
      <c r="BK96">
        <v>5</v>
      </c>
      <c r="BL96">
        <v>120.32</v>
      </c>
      <c r="BM96">
        <v>18.05</v>
      </c>
      <c r="BN96">
        <v>138.37</v>
      </c>
      <c r="BO96">
        <v>138.37</v>
      </c>
      <c r="BQ96" t="s">
        <v>500</v>
      </c>
      <c r="BR96" t="s">
        <v>484</v>
      </c>
      <c r="BS96" s="1">
        <v>44077</v>
      </c>
      <c r="BT96" s="2">
        <v>0.3923611111111111</v>
      </c>
      <c r="BU96" t="s">
        <v>501</v>
      </c>
      <c r="BV96" t="s">
        <v>86</v>
      </c>
      <c r="BY96">
        <v>23263.200000000001</v>
      </c>
      <c r="BZ96" t="s">
        <v>323</v>
      </c>
      <c r="CA96" t="s">
        <v>502</v>
      </c>
      <c r="CC96" t="s">
        <v>498</v>
      </c>
      <c r="CD96">
        <v>2194</v>
      </c>
      <c r="CE96" t="s">
        <v>88</v>
      </c>
      <c r="CF96" s="1">
        <v>44078</v>
      </c>
      <c r="CI96">
        <v>1</v>
      </c>
      <c r="CJ96">
        <v>1</v>
      </c>
      <c r="CK96">
        <v>21</v>
      </c>
      <c r="CL96" t="s">
        <v>90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"009938822210"</f>
        <v>009938822210</v>
      </c>
      <c r="F97" s="1">
        <v>44084</v>
      </c>
      <c r="G97">
        <v>202103</v>
      </c>
      <c r="H97" t="s">
        <v>357</v>
      </c>
      <c r="I97" t="s">
        <v>358</v>
      </c>
      <c r="J97" t="s">
        <v>371</v>
      </c>
      <c r="K97" t="s">
        <v>78</v>
      </c>
      <c r="L97" t="s">
        <v>101</v>
      </c>
      <c r="M97" t="s">
        <v>102</v>
      </c>
      <c r="N97" t="s">
        <v>159</v>
      </c>
      <c r="O97" t="s">
        <v>319</v>
      </c>
      <c r="P97" t="str">
        <f>"...                           "</f>
        <v xml:space="preserve">...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48.15</v>
      </c>
      <c r="BM97">
        <v>7.22</v>
      </c>
      <c r="BN97">
        <v>55.37</v>
      </c>
      <c r="BO97">
        <v>55.37</v>
      </c>
      <c r="BQ97" t="s">
        <v>503</v>
      </c>
      <c r="BR97" t="s">
        <v>504</v>
      </c>
      <c r="BS97" s="1">
        <v>44085</v>
      </c>
      <c r="BT97" s="2">
        <v>0.4375</v>
      </c>
      <c r="BU97" t="s">
        <v>322</v>
      </c>
      <c r="BV97" t="s">
        <v>86</v>
      </c>
      <c r="BY97">
        <v>1200</v>
      </c>
      <c r="BZ97" t="s">
        <v>323</v>
      </c>
      <c r="CA97" t="s">
        <v>162</v>
      </c>
      <c r="CC97" t="s">
        <v>102</v>
      </c>
      <c r="CD97">
        <v>7460</v>
      </c>
      <c r="CE97" t="s">
        <v>88</v>
      </c>
      <c r="CF97" s="1">
        <v>44088</v>
      </c>
      <c r="CI97">
        <v>1</v>
      </c>
      <c r="CJ97">
        <v>1</v>
      </c>
      <c r="CK97">
        <v>21</v>
      </c>
      <c r="CL97" t="s">
        <v>90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"009939947251"</f>
        <v>009939947251</v>
      </c>
      <c r="F98" s="1">
        <v>44082</v>
      </c>
      <c r="G98">
        <v>202103</v>
      </c>
      <c r="H98" t="s">
        <v>115</v>
      </c>
      <c r="I98" t="s">
        <v>116</v>
      </c>
      <c r="J98" t="s">
        <v>505</v>
      </c>
      <c r="K98" t="s">
        <v>78</v>
      </c>
      <c r="L98" t="s">
        <v>112</v>
      </c>
      <c r="M98" t="s">
        <v>113</v>
      </c>
      <c r="N98" t="s">
        <v>506</v>
      </c>
      <c r="O98" t="s">
        <v>319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2</v>
      </c>
      <c r="BK98">
        <v>2</v>
      </c>
      <c r="BL98">
        <v>48.15</v>
      </c>
      <c r="BM98">
        <v>7.22</v>
      </c>
      <c r="BN98">
        <v>55.37</v>
      </c>
      <c r="BO98">
        <v>55.37</v>
      </c>
      <c r="BS98" s="1">
        <v>44085</v>
      </c>
      <c r="BT98" s="2">
        <v>0.51666666666666672</v>
      </c>
      <c r="BU98" t="s">
        <v>369</v>
      </c>
      <c r="BV98" t="s">
        <v>90</v>
      </c>
      <c r="BW98" t="s">
        <v>507</v>
      </c>
      <c r="BX98" t="s">
        <v>177</v>
      </c>
      <c r="BY98">
        <v>9753.74</v>
      </c>
      <c r="BZ98" t="s">
        <v>323</v>
      </c>
      <c r="CA98" t="s">
        <v>317</v>
      </c>
      <c r="CC98" t="s">
        <v>113</v>
      </c>
      <c r="CD98">
        <v>2090</v>
      </c>
      <c r="CE98" t="s">
        <v>88</v>
      </c>
      <c r="CF98" s="1">
        <v>44088</v>
      </c>
      <c r="CI98">
        <v>1</v>
      </c>
      <c r="CJ98">
        <v>3</v>
      </c>
      <c r="CK98">
        <v>21</v>
      </c>
      <c r="CL98" t="s">
        <v>90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"009939638542"</f>
        <v>009939638542</v>
      </c>
      <c r="F99" s="1">
        <v>44088</v>
      </c>
      <c r="G99">
        <v>202103</v>
      </c>
      <c r="H99" t="s">
        <v>75</v>
      </c>
      <c r="I99" t="s">
        <v>76</v>
      </c>
      <c r="J99" t="s">
        <v>109</v>
      </c>
      <c r="K99" t="s">
        <v>78</v>
      </c>
      <c r="L99" t="s">
        <v>222</v>
      </c>
      <c r="M99" t="s">
        <v>95</v>
      </c>
      <c r="N99" t="s">
        <v>508</v>
      </c>
      <c r="O99" t="s">
        <v>319</v>
      </c>
      <c r="P99" t="str">
        <f>"11912270 FM                   "</f>
        <v xml:space="preserve">11912270 FM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48.15</v>
      </c>
      <c r="BM99">
        <v>7.22</v>
      </c>
      <c r="BN99">
        <v>55.37</v>
      </c>
      <c r="BO99">
        <v>55.37</v>
      </c>
      <c r="BQ99" t="s">
        <v>509</v>
      </c>
      <c r="BR99" t="s">
        <v>321</v>
      </c>
      <c r="BS99" s="1">
        <v>44089</v>
      </c>
      <c r="BT99" s="2">
        <v>0.50624999999999998</v>
      </c>
      <c r="BU99" t="s">
        <v>510</v>
      </c>
      <c r="BV99" t="s">
        <v>90</v>
      </c>
      <c r="BY99">
        <v>1200</v>
      </c>
      <c r="BZ99" t="s">
        <v>323</v>
      </c>
      <c r="CA99" t="s">
        <v>352</v>
      </c>
      <c r="CC99" t="s">
        <v>95</v>
      </c>
      <c r="CD99">
        <v>140</v>
      </c>
      <c r="CE99" t="s">
        <v>88</v>
      </c>
      <c r="CF99" s="1">
        <v>44090</v>
      </c>
      <c r="CI99">
        <v>1</v>
      </c>
      <c r="CJ99">
        <v>1</v>
      </c>
      <c r="CK99">
        <v>21</v>
      </c>
      <c r="CL99" t="s">
        <v>90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"080002711774"</f>
        <v>080002711774</v>
      </c>
      <c r="F100" s="1">
        <v>44081</v>
      </c>
      <c r="G100">
        <v>202103</v>
      </c>
      <c r="H100" t="s">
        <v>101</v>
      </c>
      <c r="I100" t="s">
        <v>102</v>
      </c>
      <c r="J100" t="s">
        <v>166</v>
      </c>
      <c r="K100" t="s">
        <v>78</v>
      </c>
      <c r="L100" t="s">
        <v>101</v>
      </c>
      <c r="M100" t="s">
        <v>102</v>
      </c>
      <c r="N100" t="s">
        <v>139</v>
      </c>
      <c r="O100" t="s">
        <v>319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5</v>
      </c>
      <c r="BJ100">
        <v>4.9000000000000004</v>
      </c>
      <c r="BK100">
        <v>5</v>
      </c>
      <c r="BL100">
        <v>37.619999999999997</v>
      </c>
      <c r="BM100">
        <v>5.64</v>
      </c>
      <c r="BN100">
        <v>43.26</v>
      </c>
      <c r="BO100">
        <v>43.26</v>
      </c>
      <c r="BQ100" t="s">
        <v>511</v>
      </c>
      <c r="BR100" t="s">
        <v>512</v>
      </c>
      <c r="BS100" s="1">
        <v>44083</v>
      </c>
      <c r="BT100" s="2">
        <v>0.47152777777777777</v>
      </c>
      <c r="BU100" t="s">
        <v>369</v>
      </c>
      <c r="BV100" t="s">
        <v>90</v>
      </c>
      <c r="BW100" t="s">
        <v>176</v>
      </c>
      <c r="BX100" t="s">
        <v>513</v>
      </c>
      <c r="BY100">
        <v>24343.99</v>
      </c>
      <c r="CA100" t="s">
        <v>317</v>
      </c>
      <c r="CC100" t="s">
        <v>102</v>
      </c>
      <c r="CD100">
        <v>7824</v>
      </c>
      <c r="CE100" t="s">
        <v>370</v>
      </c>
      <c r="CF100" s="1">
        <v>44084</v>
      </c>
      <c r="CI100">
        <v>1</v>
      </c>
      <c r="CJ100">
        <v>1</v>
      </c>
      <c r="CK100">
        <v>22</v>
      </c>
      <c r="CL100" t="s">
        <v>90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"080002714680"</f>
        <v>080002714680</v>
      </c>
      <c r="F101" s="1">
        <v>44084</v>
      </c>
      <c r="G101">
        <v>202103</v>
      </c>
      <c r="H101" t="s">
        <v>304</v>
      </c>
      <c r="I101" t="s">
        <v>305</v>
      </c>
      <c r="J101" t="s">
        <v>514</v>
      </c>
      <c r="K101" t="s">
        <v>78</v>
      </c>
      <c r="L101" t="s">
        <v>515</v>
      </c>
      <c r="M101" t="s">
        <v>516</v>
      </c>
      <c r="N101" t="s">
        <v>517</v>
      </c>
      <c r="O101" t="s">
        <v>319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3.1</v>
      </c>
      <c r="BJ101">
        <v>2.4</v>
      </c>
      <c r="BK101">
        <v>3.5</v>
      </c>
      <c r="BL101">
        <v>156.49</v>
      </c>
      <c r="BM101">
        <v>23.47</v>
      </c>
      <c r="BN101">
        <v>179.96</v>
      </c>
      <c r="BO101">
        <v>179.96</v>
      </c>
      <c r="BP101" t="s">
        <v>518</v>
      </c>
      <c r="BQ101" t="s">
        <v>519</v>
      </c>
      <c r="BR101" t="s">
        <v>520</v>
      </c>
      <c r="BS101" s="1">
        <v>44086</v>
      </c>
      <c r="BT101" s="2">
        <v>0.55902777777777779</v>
      </c>
      <c r="BU101" t="s">
        <v>521</v>
      </c>
      <c r="BV101" t="s">
        <v>86</v>
      </c>
      <c r="BY101">
        <v>12240</v>
      </c>
      <c r="BZ101" t="s">
        <v>323</v>
      </c>
      <c r="CC101" t="s">
        <v>516</v>
      </c>
      <c r="CD101">
        <v>3880</v>
      </c>
      <c r="CE101">
        <v>40</v>
      </c>
      <c r="CF101" s="1">
        <v>44087</v>
      </c>
      <c r="CI101">
        <v>2</v>
      </c>
      <c r="CJ101">
        <v>1</v>
      </c>
      <c r="CK101">
        <v>23</v>
      </c>
      <c r="CL101" t="s">
        <v>90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"009940391269"</f>
        <v>009940391269</v>
      </c>
      <c r="F102" s="1">
        <v>44078</v>
      </c>
      <c r="G102">
        <v>202103</v>
      </c>
      <c r="H102" t="s">
        <v>101</v>
      </c>
      <c r="I102" t="s">
        <v>102</v>
      </c>
      <c r="J102" t="s">
        <v>77</v>
      </c>
      <c r="K102" t="s">
        <v>78</v>
      </c>
      <c r="L102" t="s">
        <v>360</v>
      </c>
      <c r="M102" t="s">
        <v>360</v>
      </c>
      <c r="N102" t="s">
        <v>522</v>
      </c>
      <c r="O102" t="s">
        <v>325</v>
      </c>
      <c r="P102" t="str">
        <f>"MT-CT                         "</f>
        <v xml:space="preserve">MT-CT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7.1</v>
      </c>
      <c r="BJ102">
        <v>4.5999999999999996</v>
      </c>
      <c r="BK102">
        <v>8</v>
      </c>
      <c r="BL102">
        <v>148.99</v>
      </c>
      <c r="BM102">
        <v>22.35</v>
      </c>
      <c r="BN102">
        <v>171.34</v>
      </c>
      <c r="BO102">
        <v>171.34</v>
      </c>
      <c r="BQ102" t="s">
        <v>523</v>
      </c>
      <c r="BR102" t="s">
        <v>105</v>
      </c>
      <c r="BS102" s="1">
        <v>44083</v>
      </c>
      <c r="BT102" s="2">
        <v>0.41666666666666669</v>
      </c>
      <c r="BU102" t="s">
        <v>524</v>
      </c>
      <c r="BV102" t="s">
        <v>90</v>
      </c>
      <c r="BW102" t="s">
        <v>525</v>
      </c>
      <c r="BX102" t="s">
        <v>177</v>
      </c>
      <c r="BY102">
        <v>23145.54</v>
      </c>
      <c r="BZ102" t="s">
        <v>328</v>
      </c>
      <c r="CC102" t="s">
        <v>360</v>
      </c>
      <c r="CD102">
        <v>7646</v>
      </c>
      <c r="CE102" t="s">
        <v>88</v>
      </c>
      <c r="CF102" s="1">
        <v>44084</v>
      </c>
      <c r="CI102">
        <v>1</v>
      </c>
      <c r="CJ102">
        <v>3</v>
      </c>
      <c r="CK102">
        <v>34</v>
      </c>
      <c r="CL102" t="s">
        <v>90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"009939486900"</f>
        <v>009939486900</v>
      </c>
      <c r="F103" s="1">
        <v>44084</v>
      </c>
      <c r="G103">
        <v>202103</v>
      </c>
      <c r="H103" t="s">
        <v>357</v>
      </c>
      <c r="I103" t="s">
        <v>358</v>
      </c>
      <c r="J103" t="s">
        <v>371</v>
      </c>
      <c r="K103" t="s">
        <v>78</v>
      </c>
      <c r="L103" t="s">
        <v>101</v>
      </c>
      <c r="M103" t="s">
        <v>102</v>
      </c>
      <c r="N103" t="s">
        <v>159</v>
      </c>
      <c r="O103" t="s">
        <v>319</v>
      </c>
      <c r="P103" t="str">
        <f>"...                           "</f>
        <v xml:space="preserve">...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48.15</v>
      </c>
      <c r="BM103">
        <v>7.22</v>
      </c>
      <c r="BN103">
        <v>55.37</v>
      </c>
      <c r="BO103">
        <v>55.37</v>
      </c>
      <c r="BQ103" t="s">
        <v>526</v>
      </c>
      <c r="BR103" t="s">
        <v>267</v>
      </c>
      <c r="BS103" s="1">
        <v>44085</v>
      </c>
      <c r="BT103" s="2">
        <v>0.4375</v>
      </c>
      <c r="BU103" t="s">
        <v>322</v>
      </c>
      <c r="BV103" t="s">
        <v>86</v>
      </c>
      <c r="BY103">
        <v>1200</v>
      </c>
      <c r="BZ103" t="s">
        <v>323</v>
      </c>
      <c r="CA103" t="s">
        <v>162</v>
      </c>
      <c r="CC103" t="s">
        <v>102</v>
      </c>
      <c r="CD103">
        <v>8000</v>
      </c>
      <c r="CE103" t="s">
        <v>88</v>
      </c>
      <c r="CF103" s="1">
        <v>44088</v>
      </c>
      <c r="CI103">
        <v>1</v>
      </c>
      <c r="CJ103">
        <v>1</v>
      </c>
      <c r="CK103">
        <v>21</v>
      </c>
      <c r="CL103" t="s">
        <v>90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"009940391268"</f>
        <v>009940391268</v>
      </c>
      <c r="F104" s="1">
        <v>44078</v>
      </c>
      <c r="G104">
        <v>202103</v>
      </c>
      <c r="H104" t="s">
        <v>101</v>
      </c>
      <c r="I104" t="s">
        <v>102</v>
      </c>
      <c r="J104" t="s">
        <v>77</v>
      </c>
      <c r="K104" t="s">
        <v>78</v>
      </c>
      <c r="L104" t="s">
        <v>527</v>
      </c>
      <c r="M104" t="s">
        <v>528</v>
      </c>
      <c r="N104" t="s">
        <v>529</v>
      </c>
      <c r="O104" t="s">
        <v>325</v>
      </c>
      <c r="P104" t="str">
        <f>"MT-CT                         "</f>
        <v xml:space="preserve">MT-CT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1.3</v>
      </c>
      <c r="BK104">
        <v>2</v>
      </c>
      <c r="BL104">
        <v>93.29</v>
      </c>
      <c r="BM104">
        <v>13.99</v>
      </c>
      <c r="BN104">
        <v>107.28</v>
      </c>
      <c r="BO104">
        <v>107.28</v>
      </c>
      <c r="BQ104" t="s">
        <v>530</v>
      </c>
      <c r="BR104" t="s">
        <v>105</v>
      </c>
      <c r="BS104" s="1">
        <v>44081</v>
      </c>
      <c r="BT104" s="2">
        <v>0.45208333333333334</v>
      </c>
      <c r="BU104" t="s">
        <v>531</v>
      </c>
      <c r="BV104" t="s">
        <v>86</v>
      </c>
      <c r="BY104">
        <v>6508.43</v>
      </c>
      <c r="BZ104" t="s">
        <v>328</v>
      </c>
      <c r="CA104" t="s">
        <v>257</v>
      </c>
      <c r="CC104" t="s">
        <v>528</v>
      </c>
      <c r="CD104">
        <v>9660</v>
      </c>
      <c r="CE104" t="s">
        <v>88</v>
      </c>
      <c r="CF104" s="1">
        <v>44082</v>
      </c>
      <c r="CI104">
        <v>1</v>
      </c>
      <c r="CJ104">
        <v>1</v>
      </c>
      <c r="CK104">
        <v>33</v>
      </c>
      <c r="CL104" t="s">
        <v>90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"009939921436"</f>
        <v>009939921436</v>
      </c>
      <c r="F105" s="1">
        <v>44096</v>
      </c>
      <c r="G105">
        <v>202103</v>
      </c>
      <c r="H105" t="s">
        <v>156</v>
      </c>
      <c r="I105" t="s">
        <v>157</v>
      </c>
      <c r="J105" t="s">
        <v>158</v>
      </c>
      <c r="K105" t="s">
        <v>78</v>
      </c>
      <c r="L105" t="s">
        <v>532</v>
      </c>
      <c r="M105" t="s">
        <v>533</v>
      </c>
      <c r="N105" t="s">
        <v>534</v>
      </c>
      <c r="O105" t="s">
        <v>82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5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11.38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94.88</v>
      </c>
      <c r="BM105">
        <v>14.23</v>
      </c>
      <c r="BN105">
        <v>109.11</v>
      </c>
      <c r="BO105">
        <v>109.11</v>
      </c>
      <c r="BQ105" t="s">
        <v>535</v>
      </c>
      <c r="BR105" t="s">
        <v>536</v>
      </c>
      <c r="BS105" s="1">
        <v>44097</v>
      </c>
      <c r="BT105" s="2">
        <v>0.43402777777777773</v>
      </c>
      <c r="BU105" t="s">
        <v>537</v>
      </c>
      <c r="BV105" t="s">
        <v>86</v>
      </c>
      <c r="BY105">
        <v>1200</v>
      </c>
      <c r="CA105" t="s">
        <v>352</v>
      </c>
      <c r="CC105" t="s">
        <v>533</v>
      </c>
      <c r="CD105">
        <v>157</v>
      </c>
      <c r="CE105" t="s">
        <v>88</v>
      </c>
      <c r="CF105" s="1">
        <v>44097</v>
      </c>
      <c r="CI105">
        <v>0</v>
      </c>
      <c r="CJ105">
        <v>0</v>
      </c>
      <c r="CK105" t="s">
        <v>100</v>
      </c>
      <c r="CL105" t="s">
        <v>90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"009940391244"</f>
        <v>009940391244</v>
      </c>
      <c r="F106" s="1">
        <v>44096</v>
      </c>
      <c r="G106">
        <v>202103</v>
      </c>
      <c r="H106" t="s">
        <v>101</v>
      </c>
      <c r="I106" t="s">
        <v>102</v>
      </c>
      <c r="J106" t="s">
        <v>77</v>
      </c>
      <c r="K106" t="s">
        <v>78</v>
      </c>
      <c r="L106" t="s">
        <v>469</v>
      </c>
      <c r="M106" t="s">
        <v>470</v>
      </c>
      <c r="N106" t="s">
        <v>538</v>
      </c>
      <c r="O106" t="s">
        <v>82</v>
      </c>
      <c r="P106" t="str">
        <f>"MT CT                         "</f>
        <v xml:space="preserve">MT CT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5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16.27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22.4</v>
      </c>
      <c r="BJ106">
        <v>14.4</v>
      </c>
      <c r="BK106">
        <v>23</v>
      </c>
      <c r="BL106">
        <v>133.51</v>
      </c>
      <c r="BM106">
        <v>20.03</v>
      </c>
      <c r="BN106">
        <v>153.54</v>
      </c>
      <c r="BO106">
        <v>153.54</v>
      </c>
      <c r="BQ106" t="s">
        <v>539</v>
      </c>
      <c r="BR106" t="s">
        <v>105</v>
      </c>
      <c r="BS106" s="1">
        <v>44099</v>
      </c>
      <c r="BT106" s="2">
        <v>0.43333333333333335</v>
      </c>
      <c r="BU106" t="s">
        <v>540</v>
      </c>
      <c r="BV106" t="s">
        <v>86</v>
      </c>
      <c r="BY106">
        <v>71769.600000000006</v>
      </c>
      <c r="CA106" t="s">
        <v>541</v>
      </c>
      <c r="CC106" t="s">
        <v>470</v>
      </c>
      <c r="CD106">
        <v>5213</v>
      </c>
      <c r="CE106" t="s">
        <v>88</v>
      </c>
      <c r="CF106" s="1">
        <v>44099</v>
      </c>
      <c r="CI106">
        <v>2</v>
      </c>
      <c r="CJ106">
        <v>3</v>
      </c>
      <c r="CK106" t="s">
        <v>108</v>
      </c>
      <c r="CL106" t="s">
        <v>90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"080002724014"</f>
        <v>080002724014</v>
      </c>
      <c r="F107" s="1">
        <v>44097</v>
      </c>
      <c r="G107">
        <v>202103</v>
      </c>
      <c r="H107" t="s">
        <v>79</v>
      </c>
      <c r="I107" t="s">
        <v>80</v>
      </c>
      <c r="J107" t="s">
        <v>81</v>
      </c>
      <c r="K107" t="s">
        <v>78</v>
      </c>
      <c r="L107" t="s">
        <v>75</v>
      </c>
      <c r="M107" t="s">
        <v>76</v>
      </c>
      <c r="N107" t="s">
        <v>131</v>
      </c>
      <c r="O107" t="s">
        <v>82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5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15.09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19.899999999999999</v>
      </c>
      <c r="BJ107">
        <v>18.5</v>
      </c>
      <c r="BK107">
        <v>20</v>
      </c>
      <c r="BL107">
        <v>124.15</v>
      </c>
      <c r="BM107">
        <v>18.62</v>
      </c>
      <c r="BN107">
        <v>142.77000000000001</v>
      </c>
      <c r="BO107">
        <v>142.77000000000001</v>
      </c>
      <c r="BQ107" t="s">
        <v>132</v>
      </c>
      <c r="BR107" t="s">
        <v>542</v>
      </c>
      <c r="BS107" s="1">
        <v>44099</v>
      </c>
      <c r="BT107" s="2">
        <v>0.43124999999999997</v>
      </c>
      <c r="BU107" t="s">
        <v>134</v>
      </c>
      <c r="BV107" t="s">
        <v>86</v>
      </c>
      <c r="BY107">
        <v>92285.57</v>
      </c>
      <c r="CA107" t="s">
        <v>107</v>
      </c>
      <c r="CC107" t="s">
        <v>76</v>
      </c>
      <c r="CD107">
        <v>6001</v>
      </c>
      <c r="CE107" t="s">
        <v>144</v>
      </c>
      <c r="CF107" s="1">
        <v>44099</v>
      </c>
      <c r="CI107">
        <v>2</v>
      </c>
      <c r="CJ107">
        <v>2</v>
      </c>
      <c r="CK107" t="s">
        <v>89</v>
      </c>
      <c r="CL107" t="s">
        <v>90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"080002723798"</f>
        <v>080002723798</v>
      </c>
      <c r="F108" s="1">
        <v>44097</v>
      </c>
      <c r="G108">
        <v>202103</v>
      </c>
      <c r="H108" t="s">
        <v>222</v>
      </c>
      <c r="I108" t="s">
        <v>95</v>
      </c>
      <c r="J108" t="s">
        <v>543</v>
      </c>
      <c r="K108" t="s">
        <v>78</v>
      </c>
      <c r="L108" t="s">
        <v>138</v>
      </c>
      <c r="M108" t="s">
        <v>102</v>
      </c>
      <c r="N108" t="s">
        <v>139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5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14.8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5.7</v>
      </c>
      <c r="BJ108">
        <v>4.5999999999999996</v>
      </c>
      <c r="BK108">
        <v>6</v>
      </c>
      <c r="BL108">
        <v>121.86</v>
      </c>
      <c r="BM108">
        <v>18.28</v>
      </c>
      <c r="BN108">
        <v>140.13999999999999</v>
      </c>
      <c r="BO108">
        <v>140.13999999999999</v>
      </c>
      <c r="BP108" t="s">
        <v>544</v>
      </c>
      <c r="BQ108" t="s">
        <v>380</v>
      </c>
      <c r="BR108" t="s">
        <v>545</v>
      </c>
      <c r="BS108" s="1">
        <v>44099</v>
      </c>
      <c r="BT108" s="2">
        <v>0.60763888888888895</v>
      </c>
      <c r="BU108" t="s">
        <v>546</v>
      </c>
      <c r="BV108" t="s">
        <v>86</v>
      </c>
      <c r="BY108">
        <v>23244</v>
      </c>
      <c r="CC108" t="s">
        <v>102</v>
      </c>
      <c r="CD108">
        <v>7824</v>
      </c>
      <c r="CE108" t="s">
        <v>88</v>
      </c>
      <c r="CF108" s="1">
        <v>44102</v>
      </c>
      <c r="CI108">
        <v>0</v>
      </c>
      <c r="CJ108">
        <v>0</v>
      </c>
      <c r="CK108" t="s">
        <v>547</v>
      </c>
      <c r="CL108" t="s">
        <v>90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"009940391232"</f>
        <v>009940391232</v>
      </c>
      <c r="F109" s="1">
        <v>44097</v>
      </c>
      <c r="G109">
        <v>202103</v>
      </c>
      <c r="H109" t="s">
        <v>101</v>
      </c>
      <c r="I109" t="s">
        <v>102</v>
      </c>
      <c r="J109" t="s">
        <v>77</v>
      </c>
      <c r="K109" t="s">
        <v>78</v>
      </c>
      <c r="L109" t="s">
        <v>548</v>
      </c>
      <c r="M109" t="s">
        <v>549</v>
      </c>
      <c r="N109" t="s">
        <v>550</v>
      </c>
      <c r="O109" t="s">
        <v>82</v>
      </c>
      <c r="P109" t="str">
        <f>"MT CT                         "</f>
        <v xml:space="preserve">MT CT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5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40.99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41.2</v>
      </c>
      <c r="BJ109">
        <v>44.8</v>
      </c>
      <c r="BK109">
        <v>45</v>
      </c>
      <c r="BL109">
        <v>328.65</v>
      </c>
      <c r="BM109">
        <v>49.3</v>
      </c>
      <c r="BN109">
        <v>377.95</v>
      </c>
      <c r="BO109">
        <v>377.95</v>
      </c>
      <c r="BQ109" t="s">
        <v>551</v>
      </c>
      <c r="BR109" t="s">
        <v>105</v>
      </c>
      <c r="BS109" s="1">
        <v>44102</v>
      </c>
      <c r="BT109" s="2">
        <v>0.41041666666666665</v>
      </c>
      <c r="BU109" t="s">
        <v>552</v>
      </c>
      <c r="BV109" t="s">
        <v>86</v>
      </c>
      <c r="BY109">
        <v>224022.36</v>
      </c>
      <c r="CA109" t="s">
        <v>553</v>
      </c>
      <c r="CC109" t="s">
        <v>549</v>
      </c>
      <c r="CD109">
        <v>2940</v>
      </c>
      <c r="CE109" t="s">
        <v>88</v>
      </c>
      <c r="CF109" s="1">
        <v>44103</v>
      </c>
      <c r="CI109">
        <v>3</v>
      </c>
      <c r="CJ109">
        <v>3</v>
      </c>
      <c r="CK109" t="s">
        <v>201</v>
      </c>
      <c r="CL109" t="s">
        <v>90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"009940391179"</f>
        <v>009940391179</v>
      </c>
      <c r="F110" s="1">
        <v>44097</v>
      </c>
      <c r="G110">
        <v>202103</v>
      </c>
      <c r="H110" t="s">
        <v>101</v>
      </c>
      <c r="I110" t="s">
        <v>102</v>
      </c>
      <c r="J110" t="s">
        <v>77</v>
      </c>
      <c r="K110" t="s">
        <v>78</v>
      </c>
      <c r="L110" t="s">
        <v>138</v>
      </c>
      <c r="M110" t="s">
        <v>102</v>
      </c>
      <c r="N110" t="s">
        <v>554</v>
      </c>
      <c r="O110" t="s">
        <v>82</v>
      </c>
      <c r="P110" t="str">
        <f>"MT CT                         "</f>
        <v xml:space="preserve">MT CT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5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10.25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3.4</v>
      </c>
      <c r="BJ110">
        <v>21.1</v>
      </c>
      <c r="BK110">
        <v>21</v>
      </c>
      <c r="BL110">
        <v>85.95</v>
      </c>
      <c r="BM110">
        <v>12.89</v>
      </c>
      <c r="BN110">
        <v>98.84</v>
      </c>
      <c r="BO110">
        <v>98.84</v>
      </c>
      <c r="BQ110" t="s">
        <v>555</v>
      </c>
      <c r="BR110" t="s">
        <v>105</v>
      </c>
      <c r="BS110" s="1">
        <v>44099</v>
      </c>
      <c r="BT110" s="2">
        <v>0.44513888888888892</v>
      </c>
      <c r="BU110" t="s">
        <v>556</v>
      </c>
      <c r="BV110" t="s">
        <v>86</v>
      </c>
      <c r="BY110">
        <v>105408</v>
      </c>
      <c r="CA110" t="s">
        <v>557</v>
      </c>
      <c r="CC110" t="s">
        <v>102</v>
      </c>
      <c r="CD110">
        <v>7925</v>
      </c>
      <c r="CE110" t="s">
        <v>88</v>
      </c>
      <c r="CF110" s="1">
        <v>44102</v>
      </c>
      <c r="CI110">
        <v>1</v>
      </c>
      <c r="CJ110">
        <v>2</v>
      </c>
      <c r="CK110" t="s">
        <v>171</v>
      </c>
      <c r="CL110" t="s">
        <v>90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"009939638541"</f>
        <v>009939638541</v>
      </c>
      <c r="F111" s="1">
        <v>44097</v>
      </c>
      <c r="G111">
        <v>202103</v>
      </c>
      <c r="H111" t="s">
        <v>75</v>
      </c>
      <c r="I111" t="s">
        <v>76</v>
      </c>
      <c r="J111" t="s">
        <v>109</v>
      </c>
      <c r="K111" t="s">
        <v>78</v>
      </c>
      <c r="L111" t="s">
        <v>112</v>
      </c>
      <c r="M111" t="s">
        <v>113</v>
      </c>
      <c r="N111" t="s">
        <v>109</v>
      </c>
      <c r="O111" t="s">
        <v>319</v>
      </c>
      <c r="P111" t="str">
        <f>"11912270 FM                   "</f>
        <v xml:space="preserve">11912270 FM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1.4</v>
      </c>
      <c r="BK111">
        <v>1.5</v>
      </c>
      <c r="BL111">
        <v>48.15</v>
      </c>
      <c r="BM111">
        <v>7.22</v>
      </c>
      <c r="BN111">
        <v>55.37</v>
      </c>
      <c r="BO111">
        <v>55.37</v>
      </c>
      <c r="BQ111" t="s">
        <v>558</v>
      </c>
      <c r="BR111" t="s">
        <v>321</v>
      </c>
      <c r="BS111" s="1">
        <v>44102</v>
      </c>
      <c r="BT111" s="2">
        <v>0.35555555555555557</v>
      </c>
      <c r="BU111" t="s">
        <v>559</v>
      </c>
      <c r="BV111" t="s">
        <v>90</v>
      </c>
      <c r="BW111" t="s">
        <v>122</v>
      </c>
      <c r="BX111" t="s">
        <v>461</v>
      </c>
      <c r="BY111">
        <v>6956.4</v>
      </c>
      <c r="BZ111" t="s">
        <v>323</v>
      </c>
      <c r="CA111" t="s">
        <v>431</v>
      </c>
      <c r="CC111" t="s">
        <v>113</v>
      </c>
      <c r="CD111">
        <v>2021</v>
      </c>
      <c r="CE111" t="s">
        <v>88</v>
      </c>
      <c r="CF111" s="1">
        <v>44103</v>
      </c>
      <c r="CI111">
        <v>1</v>
      </c>
      <c r="CJ111">
        <v>3</v>
      </c>
      <c r="CK111">
        <v>21</v>
      </c>
      <c r="CL111" t="s">
        <v>90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"009940427988"</f>
        <v>009940427988</v>
      </c>
      <c r="F112" s="1">
        <v>44102</v>
      </c>
      <c r="G112">
        <v>202103</v>
      </c>
      <c r="H112" t="s">
        <v>360</v>
      </c>
      <c r="I112" t="s">
        <v>360</v>
      </c>
      <c r="J112" t="s">
        <v>560</v>
      </c>
      <c r="K112" t="s">
        <v>78</v>
      </c>
      <c r="L112" t="s">
        <v>186</v>
      </c>
      <c r="M112" t="s">
        <v>187</v>
      </c>
      <c r="N112" t="s">
        <v>561</v>
      </c>
      <c r="O112" t="s">
        <v>319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1.5</v>
      </c>
      <c r="BJ112">
        <v>2.4</v>
      </c>
      <c r="BK112">
        <v>2.5</v>
      </c>
      <c r="BL112">
        <v>114.36</v>
      </c>
      <c r="BM112">
        <v>17.149999999999999</v>
      </c>
      <c r="BN112">
        <v>131.51</v>
      </c>
      <c r="BO112">
        <v>131.51</v>
      </c>
      <c r="BQ112" t="s">
        <v>562</v>
      </c>
      <c r="BR112" t="s">
        <v>563</v>
      </c>
      <c r="BS112" s="1">
        <v>44104</v>
      </c>
      <c r="BT112" s="2">
        <v>0.41597222222222219</v>
      </c>
      <c r="BU112" t="s">
        <v>564</v>
      </c>
      <c r="BV112" t="s">
        <v>90</v>
      </c>
      <c r="BY112">
        <v>11840.4</v>
      </c>
      <c r="BZ112" t="s">
        <v>565</v>
      </c>
      <c r="CA112" t="s">
        <v>566</v>
      </c>
      <c r="CC112" t="s">
        <v>187</v>
      </c>
      <c r="CD112">
        <v>3201</v>
      </c>
      <c r="CE112" t="s">
        <v>88</v>
      </c>
      <c r="CI112">
        <v>1</v>
      </c>
      <c r="CJ112">
        <v>2</v>
      </c>
      <c r="CK112">
        <v>23</v>
      </c>
      <c r="CL112" t="s">
        <v>90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"009940203974"</f>
        <v>009940203974</v>
      </c>
      <c r="F113" s="1">
        <v>44102</v>
      </c>
      <c r="G113">
        <v>202103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81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5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30.52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3</v>
      </c>
      <c r="BI113">
        <v>24</v>
      </c>
      <c r="BJ113">
        <v>49</v>
      </c>
      <c r="BK113">
        <v>49</v>
      </c>
      <c r="BL113">
        <v>246.01</v>
      </c>
      <c r="BM113">
        <v>36.9</v>
      </c>
      <c r="BN113">
        <v>282.91000000000003</v>
      </c>
      <c r="BO113">
        <v>282.91000000000003</v>
      </c>
      <c r="BQ113" t="s">
        <v>83</v>
      </c>
      <c r="BR113" t="s">
        <v>84</v>
      </c>
      <c r="BS113" t="s">
        <v>567</v>
      </c>
      <c r="BY113">
        <v>81634</v>
      </c>
      <c r="CC113" t="s">
        <v>80</v>
      </c>
      <c r="CD113">
        <v>1682</v>
      </c>
      <c r="CE113" t="s">
        <v>88</v>
      </c>
      <c r="CI113">
        <v>2</v>
      </c>
      <c r="CJ113" t="s">
        <v>567</v>
      </c>
      <c r="CK113" t="s">
        <v>89</v>
      </c>
      <c r="CL113" t="s">
        <v>90</v>
      </c>
    </row>
    <row r="114" spans="1:90" x14ac:dyDescent="0.25">
      <c r="A114" t="s">
        <v>155</v>
      </c>
      <c r="B114" t="s">
        <v>73</v>
      </c>
      <c r="C114" t="s">
        <v>74</v>
      </c>
      <c r="E114" t="str">
        <f>"009939921437"</f>
        <v>009939921437</v>
      </c>
      <c r="F114" s="1">
        <v>44102</v>
      </c>
      <c r="G114">
        <v>202103</v>
      </c>
      <c r="H114" t="s">
        <v>156</v>
      </c>
      <c r="I114" t="s">
        <v>157</v>
      </c>
      <c r="J114" t="s">
        <v>158</v>
      </c>
      <c r="K114" t="s">
        <v>78</v>
      </c>
      <c r="L114" t="s">
        <v>138</v>
      </c>
      <c r="M114" t="s">
        <v>102</v>
      </c>
      <c r="N114" t="s">
        <v>159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5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12.33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102.37</v>
      </c>
      <c r="BM114">
        <v>15.36</v>
      </c>
      <c r="BN114">
        <v>117.73</v>
      </c>
      <c r="BO114">
        <v>117.73</v>
      </c>
      <c r="BQ114" t="s">
        <v>372</v>
      </c>
      <c r="BR114" t="s">
        <v>368</v>
      </c>
      <c r="BS114" t="s">
        <v>567</v>
      </c>
      <c r="BY114">
        <v>1200</v>
      </c>
      <c r="CC114" t="s">
        <v>102</v>
      </c>
      <c r="CD114">
        <v>8000</v>
      </c>
      <c r="CE114" t="s">
        <v>88</v>
      </c>
      <c r="CI114">
        <v>2</v>
      </c>
      <c r="CJ114" t="s">
        <v>567</v>
      </c>
      <c r="CK114" t="s">
        <v>108</v>
      </c>
      <c r="CL114" t="s">
        <v>90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"009940391188"</f>
        <v>009940391188</v>
      </c>
      <c r="F115" s="1">
        <v>44103</v>
      </c>
      <c r="G115">
        <v>202103</v>
      </c>
      <c r="H115" t="s">
        <v>101</v>
      </c>
      <c r="I115" t="s">
        <v>102</v>
      </c>
      <c r="J115" t="s">
        <v>77</v>
      </c>
      <c r="K115" t="s">
        <v>78</v>
      </c>
      <c r="L115" t="s">
        <v>75</v>
      </c>
      <c r="M115" t="s">
        <v>76</v>
      </c>
      <c r="N115" t="s">
        <v>568</v>
      </c>
      <c r="O115" t="s">
        <v>325</v>
      </c>
      <c r="P115" t="str">
        <f>"MT-CT                         "</f>
        <v xml:space="preserve">MT-CT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1.5</v>
      </c>
      <c r="BJ115">
        <v>1.3</v>
      </c>
      <c r="BK115">
        <v>2</v>
      </c>
      <c r="BL115">
        <v>90.28</v>
      </c>
      <c r="BM115">
        <v>13.54</v>
      </c>
      <c r="BN115">
        <v>103.82</v>
      </c>
      <c r="BO115">
        <v>103.82</v>
      </c>
      <c r="BQ115" t="s">
        <v>569</v>
      </c>
      <c r="BR115" t="s">
        <v>105</v>
      </c>
      <c r="BS115" s="1">
        <v>44104</v>
      </c>
      <c r="BT115" s="2">
        <v>0.41180555555555554</v>
      </c>
      <c r="BU115" t="s">
        <v>570</v>
      </c>
      <c r="BV115" t="s">
        <v>86</v>
      </c>
      <c r="BY115">
        <v>6601.92</v>
      </c>
      <c r="BZ115" t="s">
        <v>571</v>
      </c>
      <c r="CA115" t="s">
        <v>572</v>
      </c>
      <c r="CC115" t="s">
        <v>76</v>
      </c>
      <c r="CD115">
        <v>6020</v>
      </c>
      <c r="CE115" t="s">
        <v>88</v>
      </c>
      <c r="CI115">
        <v>1</v>
      </c>
      <c r="CJ115">
        <v>1</v>
      </c>
      <c r="CK115">
        <v>31</v>
      </c>
      <c r="CL115" t="s">
        <v>90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"009940391187"</f>
        <v>009940391187</v>
      </c>
      <c r="F116" s="1">
        <v>44103</v>
      </c>
      <c r="G116">
        <v>202103</v>
      </c>
      <c r="H116" t="s">
        <v>101</v>
      </c>
      <c r="I116" t="s">
        <v>102</v>
      </c>
      <c r="J116" t="s">
        <v>77</v>
      </c>
      <c r="K116" t="s">
        <v>78</v>
      </c>
      <c r="L116" t="s">
        <v>101</v>
      </c>
      <c r="M116" t="s">
        <v>102</v>
      </c>
      <c r="N116" t="s">
        <v>573</v>
      </c>
      <c r="O116" t="s">
        <v>325</v>
      </c>
      <c r="P116" t="str">
        <f>"MT CT                         "</f>
        <v xml:space="preserve">MT CT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1.4</v>
      </c>
      <c r="BK116">
        <v>2</v>
      </c>
      <c r="BL116">
        <v>37.619999999999997</v>
      </c>
      <c r="BM116">
        <v>5.64</v>
      </c>
      <c r="BN116">
        <v>43.26</v>
      </c>
      <c r="BO116">
        <v>43.26</v>
      </c>
      <c r="BQ116" t="s">
        <v>464</v>
      </c>
      <c r="BR116" t="s">
        <v>105</v>
      </c>
      <c r="BS116" s="1">
        <v>44104</v>
      </c>
      <c r="BT116" s="2">
        <v>0.40138888888888885</v>
      </c>
      <c r="BU116" t="s">
        <v>574</v>
      </c>
      <c r="BV116" t="s">
        <v>86</v>
      </c>
      <c r="BY116">
        <v>6806.8</v>
      </c>
      <c r="BZ116" t="s">
        <v>571</v>
      </c>
      <c r="CA116" t="s">
        <v>575</v>
      </c>
      <c r="CC116" t="s">
        <v>102</v>
      </c>
      <c r="CD116">
        <v>7708</v>
      </c>
      <c r="CE116" t="s">
        <v>88</v>
      </c>
      <c r="CI116">
        <v>1</v>
      </c>
      <c r="CJ116">
        <v>1</v>
      </c>
      <c r="CK116">
        <v>32</v>
      </c>
      <c r="CL116" t="s">
        <v>90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"009940391186"</f>
        <v>009940391186</v>
      </c>
      <c r="F117" s="1">
        <v>44103</v>
      </c>
      <c r="G117">
        <v>202103</v>
      </c>
      <c r="H117" t="s">
        <v>101</v>
      </c>
      <c r="I117" t="s">
        <v>102</v>
      </c>
      <c r="J117" t="s">
        <v>77</v>
      </c>
      <c r="K117" t="s">
        <v>78</v>
      </c>
      <c r="L117" t="s">
        <v>222</v>
      </c>
      <c r="M117" t="s">
        <v>95</v>
      </c>
      <c r="N117" t="s">
        <v>576</v>
      </c>
      <c r="O117" t="s">
        <v>325</v>
      </c>
      <c r="P117" t="str">
        <f>"MT-CT                         "</f>
        <v xml:space="preserve">MT-CT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0.9</v>
      </c>
      <c r="BJ117">
        <v>1.5</v>
      </c>
      <c r="BK117">
        <v>2</v>
      </c>
      <c r="BL117">
        <v>90.28</v>
      </c>
      <c r="BM117">
        <v>13.54</v>
      </c>
      <c r="BN117">
        <v>103.82</v>
      </c>
      <c r="BO117">
        <v>103.82</v>
      </c>
      <c r="BQ117" t="s">
        <v>577</v>
      </c>
      <c r="BR117" t="s">
        <v>105</v>
      </c>
      <c r="BS117" t="s">
        <v>567</v>
      </c>
      <c r="BY117">
        <v>7526.75</v>
      </c>
      <c r="BZ117" t="s">
        <v>571</v>
      </c>
      <c r="CC117" t="s">
        <v>95</v>
      </c>
      <c r="CD117">
        <v>81</v>
      </c>
      <c r="CE117" t="s">
        <v>88</v>
      </c>
      <c r="CI117">
        <v>1</v>
      </c>
      <c r="CJ117" t="s">
        <v>567</v>
      </c>
      <c r="CK117">
        <v>31</v>
      </c>
      <c r="CL117" t="s">
        <v>90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"009940391185"</f>
        <v>009940391185</v>
      </c>
      <c r="F118" s="1">
        <v>44103</v>
      </c>
      <c r="G118">
        <v>202103</v>
      </c>
      <c r="H118" t="s">
        <v>101</v>
      </c>
      <c r="I118" t="s">
        <v>102</v>
      </c>
      <c r="J118" t="s">
        <v>77</v>
      </c>
      <c r="K118" t="s">
        <v>78</v>
      </c>
      <c r="L118" t="s">
        <v>578</v>
      </c>
      <c r="M118" t="s">
        <v>579</v>
      </c>
      <c r="N118" t="s">
        <v>580</v>
      </c>
      <c r="O118" t="s">
        <v>82</v>
      </c>
      <c r="P118" t="str">
        <f>"MT-CT                         "</f>
        <v xml:space="preserve">MT-CT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5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8.5399999999999991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5.5</v>
      </c>
      <c r="BJ118">
        <v>6</v>
      </c>
      <c r="BK118">
        <v>6</v>
      </c>
      <c r="BL118">
        <v>72.42</v>
      </c>
      <c r="BM118">
        <v>10.86</v>
      </c>
      <c r="BN118">
        <v>83.28</v>
      </c>
      <c r="BO118">
        <v>83.28</v>
      </c>
      <c r="BQ118" t="s">
        <v>581</v>
      </c>
      <c r="BR118" t="s">
        <v>105</v>
      </c>
      <c r="BS118" s="1">
        <v>44104</v>
      </c>
      <c r="BT118" s="2">
        <v>0.5395833333333333</v>
      </c>
      <c r="BU118" t="s">
        <v>582</v>
      </c>
      <c r="BY118">
        <v>30186</v>
      </c>
      <c r="CC118" t="s">
        <v>579</v>
      </c>
      <c r="CD118">
        <v>6570</v>
      </c>
      <c r="CE118" t="s">
        <v>88</v>
      </c>
      <c r="CI118">
        <v>0</v>
      </c>
      <c r="CJ118">
        <v>0</v>
      </c>
      <c r="CK118" t="s">
        <v>583</v>
      </c>
      <c r="CL11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2020-10-01T06:57:52Z</dcterms:created>
  <dcterms:modified xsi:type="dcterms:W3CDTF">2020-10-01T06:59:55Z</dcterms:modified>
</cp:coreProperties>
</file>