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April Mar Inv 2025\SKYNET\FMR April 2025\29 th\2nd\"/>
    </mc:Choice>
  </mc:AlternateContent>
  <xr:revisionPtr revIDLastSave="0" documentId="8_{9BB9B3E9-1193-44B5-9333-0FB3B5D6D182}" xr6:coauthVersionLast="47" xr6:coauthVersionMax="47" xr10:uidLastSave="{00000000-0000-0000-0000-000000000000}"/>
  <bookViews>
    <workbookView xWindow="-108" yWindow="-108" windowWidth="23256" windowHeight="12456" xr2:uid="{5D56FD03-5056-49B2-968F-105805641FCD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7" i="1" l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</calcChain>
</file>

<file path=xl/sharedStrings.xml><?xml version="1.0" encoding="utf-8"?>
<sst xmlns="http://schemas.openxmlformats.org/spreadsheetml/2006/main" count="2204" uniqueCount="626">
  <si>
    <t>Client</t>
  </si>
  <si>
    <t>Type</t>
  </si>
  <si>
    <t>Invoice no</t>
  </si>
  <si>
    <t>Wb No</t>
  </si>
  <si>
    <t>Period</t>
  </si>
  <si>
    <t>Start</t>
  </si>
  <si>
    <t>Sender</t>
  </si>
  <si>
    <t>Carrier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</si>
  <si>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</si>
  <si>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</si>
  <si>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</si>
  <si>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</si>
  <si>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</si>
  <si>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</si>
  <si>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</si>
  <si>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</si>
  <si>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</si>
  <si>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</si>
  <si>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</si>
  <si>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</si>
  <si>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</si>
  <si>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</si>
  <si>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</si>
  <si>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</si>
  <si>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</si>
  <si>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</si>
  <si>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</si>
  <si>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</si>
  <si>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</si>
  <si>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</si>
  <si>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Other Charges</t>
  </si>
  <si>
    <t>Tot KG</t>
  </si>
  <si>
    <t>Tot Vol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</si>
  <si>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</si>
  <si>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</si>
  <si>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</si>
  <si>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</si>
  <si>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</si>
  <si>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</si>
  <si>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</si>
  <si>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</si>
  <si>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</si>
  <si>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</si>
  <si>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</si>
  <si>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</si>
  <si>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</si>
  <si>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</si>
  <si>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</si>
  <si>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</si>
  <si>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</si>
  <si>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</si>
  <si>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</si>
  <si>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</si>
  <si>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</si>
  <si>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</si>
  <si>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</si>
  <si>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</si>
  <si>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</si>
  <si>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</si>
  <si>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WAY</t>
  </si>
  <si>
    <t>KEMPT</t>
  </si>
  <si>
    <t>KEMPTON PARK</t>
  </si>
  <si>
    <t xml:space="preserve">                                   </t>
  </si>
  <si>
    <t>EAST</t>
  </si>
  <si>
    <t>EAST LONDON</t>
  </si>
  <si>
    <t>ON1</t>
  </si>
  <si>
    <t>no</t>
  </si>
  <si>
    <t>Consignee not available)</t>
  </si>
  <si>
    <t>PINET</t>
  </si>
  <si>
    <t>PINETOWN</t>
  </si>
  <si>
    <t>yes</t>
  </si>
  <si>
    <t>POD received from cell 0780771530 M</t>
  </si>
  <si>
    <t>PARCEL</t>
  </si>
  <si>
    <t>CAPET</t>
  </si>
  <si>
    <t>CAPE TOWN</t>
  </si>
  <si>
    <t>FUE / DOC</t>
  </si>
  <si>
    <t>BOX</t>
  </si>
  <si>
    <t>?</t>
  </si>
  <si>
    <t>Box</t>
  </si>
  <si>
    <t>DURBA</t>
  </si>
  <si>
    <t>DURBAN</t>
  </si>
  <si>
    <t>PRETO</t>
  </si>
  <si>
    <t>PRETORIA</t>
  </si>
  <si>
    <t>JOHAN</t>
  </si>
  <si>
    <t>JOHANNESBURG</t>
  </si>
  <si>
    <t>DBC</t>
  </si>
  <si>
    <t>PORT3</t>
  </si>
  <si>
    <t>PORT ELIZABETH</t>
  </si>
  <si>
    <t>UMHLA</t>
  </si>
  <si>
    <t>UMHLANGA ROCKS</t>
  </si>
  <si>
    <t>Late Linehaul Delayed Beyond Skynet Control</t>
  </si>
  <si>
    <t>col</t>
  </si>
  <si>
    <t>FUE / doc</t>
  </si>
  <si>
    <t>POD received from cell 0843672221 M</t>
  </si>
  <si>
    <t>POD received from cell 0672223699 M</t>
  </si>
  <si>
    <t>ON2</t>
  </si>
  <si>
    <t>POD received from cell 0844020000 M</t>
  </si>
  <si>
    <t>POD received from cell 0727759089 M</t>
  </si>
  <si>
    <t>POD received from cell 0832797874 M</t>
  </si>
  <si>
    <t>POD received from cell 0814739791 M</t>
  </si>
  <si>
    <t>POD received from cell 0658421544 M</t>
  </si>
  <si>
    <t>RICHA</t>
  </si>
  <si>
    <t>RICHARDS BAY</t>
  </si>
  <si>
    <t>UITEN</t>
  </si>
  <si>
    <t>UITENHAGE</t>
  </si>
  <si>
    <t>lev</t>
  </si>
  <si>
    <t>POD received from cell 0734534462 M</t>
  </si>
  <si>
    <t>0200</t>
  </si>
  <si>
    <t>POD received from cell 0833616148 M</t>
  </si>
  <si>
    <t>MIDRA</t>
  </si>
  <si>
    <t>MIDRAND</t>
  </si>
  <si>
    <t>POD received from cell 0746644640 M</t>
  </si>
  <si>
    <t>Missed cutoff</t>
  </si>
  <si>
    <t>wendy</t>
  </si>
  <si>
    <t>POD received from cell 0659386993 M</t>
  </si>
  <si>
    <t>PIET2</t>
  </si>
  <si>
    <t>PIETERSBURG</t>
  </si>
  <si>
    <t>GEORG</t>
  </si>
  <si>
    <t>GEORGE</t>
  </si>
  <si>
    <t>POD received from cell 0720194745 M</t>
  </si>
  <si>
    <t>POD received from cell 0606555504 M</t>
  </si>
  <si>
    <t>Late linehaul</t>
  </si>
  <si>
    <t>POD received from cell 0761265903 M</t>
  </si>
  <si>
    <t>.</t>
  </si>
  <si>
    <t>DOC / FUE</t>
  </si>
  <si>
    <t>THABO</t>
  </si>
  <si>
    <t>POD received from cell 0674000125 M</t>
  </si>
  <si>
    <t>POD received from cell 0682690407 M</t>
  </si>
  <si>
    <t>Flyer</t>
  </si>
  <si>
    <t>SANDT</t>
  </si>
  <si>
    <t>SANDTON</t>
  </si>
  <si>
    <t>POD received from cell 0608104719 M</t>
  </si>
  <si>
    <t>ASHLEY</t>
  </si>
  <si>
    <t>thabang</t>
  </si>
  <si>
    <t>POD received from cell 0633442020 M</t>
  </si>
  <si>
    <t>0699</t>
  </si>
  <si>
    <t>CLIVE</t>
  </si>
  <si>
    <t>NEVILLE</t>
  </si>
  <si>
    <t>WHITE</t>
  </si>
  <si>
    <t>WHITE RIVER</t>
  </si>
  <si>
    <t>jam</t>
  </si>
  <si>
    <t>precious</t>
  </si>
  <si>
    <t>uat</t>
  </si>
  <si>
    <t>Kayla</t>
  </si>
  <si>
    <t>NA</t>
  </si>
  <si>
    <t>MANAGER</t>
  </si>
  <si>
    <t>NELSP</t>
  </si>
  <si>
    <t>NELSPRUIT</t>
  </si>
  <si>
    <t>POD received from cell 0619346567 M</t>
  </si>
  <si>
    <t>WELKO</t>
  </si>
  <si>
    <t>WELKOM</t>
  </si>
  <si>
    <t>POD received from cell 0637402252 M</t>
  </si>
  <si>
    <t>BLOE1</t>
  </si>
  <si>
    <t>BLOEMFONTEIN</t>
  </si>
  <si>
    <t>POD received from cell 0795550703 M</t>
  </si>
  <si>
    <t>SDX</t>
  </si>
  <si>
    <t>DSD / FUE / doc</t>
  </si>
  <si>
    <t>MNA</t>
  </si>
  <si>
    <t>POD received from cell 0813552012 M</t>
  </si>
  <si>
    <t>TANIA</t>
  </si>
  <si>
    <t>Juanita</t>
  </si>
  <si>
    <t>POD received from cell 0679250267 M</t>
  </si>
  <si>
    <t>BOXES</t>
  </si>
  <si>
    <t>NICO</t>
  </si>
  <si>
    <t>chantel</t>
  </si>
  <si>
    <t xml:space="preserve">PARCEL                                            </t>
  </si>
  <si>
    <t>APHIWE</t>
  </si>
  <si>
    <t>POD received from cell 0699631211 M</t>
  </si>
  <si>
    <t>CHANTEL</t>
  </si>
  <si>
    <t>NATASHA</t>
  </si>
  <si>
    <t>J17991</t>
  </si>
  <si>
    <t xml:space="preserve">MOVE ANALYTICS CC - ADMIN          </t>
  </si>
  <si>
    <t xml:space="preserve">CONSTATIA FLEX                     </t>
  </si>
  <si>
    <t>SAMANTHA GREEN</t>
  </si>
  <si>
    <t>PHILA KHUBEKA</t>
  </si>
  <si>
    <t>kenneth</t>
  </si>
  <si>
    <t xml:space="preserve">NATIONAL BRANDS LTD WESTMEAD       </t>
  </si>
  <si>
    <t>CHERYL JOSEPH MOHAPI HADEBE</t>
  </si>
  <si>
    <t>PHILA KUBHEKA</t>
  </si>
  <si>
    <t>Kiroshe</t>
  </si>
  <si>
    <t xml:space="preserve">INDINGO COSMETICS                  </t>
  </si>
  <si>
    <t>CANDICE MURISON</t>
  </si>
  <si>
    <t>THABO MAKHUBELE</t>
  </si>
  <si>
    <t>Silayi</t>
  </si>
  <si>
    <t>j17991</t>
  </si>
  <si>
    <t xml:space="preserve">PVT                                </t>
  </si>
  <si>
    <t>NTHABISENG</t>
  </si>
  <si>
    <t>SENATE</t>
  </si>
  <si>
    <t xml:space="preserve">I   J HOUSE W CAPE                 </t>
  </si>
  <si>
    <t>NOLU SIYOLO</t>
  </si>
  <si>
    <t>LERATO NOLO</t>
  </si>
  <si>
    <t>agnes</t>
  </si>
  <si>
    <t xml:space="preserve">NATIONAL BRANDS LTD RED HILL       </t>
  </si>
  <si>
    <t>WENDY MADLALA</t>
  </si>
  <si>
    <t xml:space="preserve">NATIONAL BRANDS LTD DURBAN         </t>
  </si>
  <si>
    <t>FIKI DLAMINI</t>
  </si>
  <si>
    <t>M MTHEMBU</t>
  </si>
  <si>
    <t>POD received from cell 0840322117 M</t>
  </si>
  <si>
    <t xml:space="preserve">BEC W CAPE                         </t>
  </si>
  <si>
    <t>ESTER LE ROUX</t>
  </si>
  <si>
    <t>ANGEL MAKHUBO</t>
  </si>
  <si>
    <t>STANF</t>
  </si>
  <si>
    <t>STANDFORD</t>
  </si>
  <si>
    <t xml:space="preserve">I   J LTD GANSBAAI                 </t>
  </si>
  <si>
    <t>LUVUYO SEPTEMBER</t>
  </si>
  <si>
    <t>AYABULELA</t>
  </si>
  <si>
    <t>POD received from cell 0797182636 M</t>
  </si>
  <si>
    <t xml:space="preserve">INDIGO  BRANDS                     </t>
  </si>
  <si>
    <t>JACKIE  THERON</t>
  </si>
  <si>
    <t>SONAY  KAAS</t>
  </si>
  <si>
    <t>M Jita</t>
  </si>
  <si>
    <t>STEVEN</t>
  </si>
  <si>
    <t>SONAY KAAS</t>
  </si>
  <si>
    <t>Kedibone</t>
  </si>
  <si>
    <t>POD received from cell 0729132225 M</t>
  </si>
  <si>
    <t xml:space="preserve">PRIONTEX                           </t>
  </si>
  <si>
    <t>MAGS</t>
  </si>
  <si>
    <t>SHAMIL</t>
  </si>
  <si>
    <t>mbalie</t>
  </si>
  <si>
    <t>BUDGET CARGO</t>
  </si>
  <si>
    <t>YOGAN MOODLEY</t>
  </si>
  <si>
    <t>MARLON MANUEL</t>
  </si>
  <si>
    <t>VUKANI</t>
  </si>
  <si>
    <t xml:space="preserve">AVI FIELD MARKETING                </t>
  </si>
  <si>
    <t>STEVEN TAYLOR</t>
  </si>
  <si>
    <t>LEBOGANG</t>
  </si>
  <si>
    <t xml:space="preserve">NATIONAL BRANDS LTD                </t>
  </si>
  <si>
    <t>SANDRA</t>
  </si>
  <si>
    <t>PETUNIA M</t>
  </si>
  <si>
    <t>kiroshe</t>
  </si>
  <si>
    <t xml:space="preserve">MEDICLINIC WELKOM                  </t>
  </si>
  <si>
    <t>JO VAN DER SPUY</t>
  </si>
  <si>
    <t>VAN DER SPAY</t>
  </si>
  <si>
    <t xml:space="preserve">NATIONAL BRAND LTD-TEA DEPT        </t>
  </si>
  <si>
    <t>MELISA</t>
  </si>
  <si>
    <t>THENELIHLE</t>
  </si>
  <si>
    <t>LEON</t>
  </si>
  <si>
    <t>Chantel</t>
  </si>
  <si>
    <t xml:space="preserve">BAKERS BISCUITS                    </t>
  </si>
  <si>
    <t>MARCIA NAIDOO</t>
  </si>
  <si>
    <t>THEBELIHLE</t>
  </si>
  <si>
    <t>kirosh</t>
  </si>
  <si>
    <t>NONHLANHLA</t>
  </si>
  <si>
    <t>LUCKY</t>
  </si>
  <si>
    <t xml:space="preserve">RICHARD VAN WYK                    </t>
  </si>
  <si>
    <t xml:space="preserve">CHANTAL MYBURGH                    </t>
  </si>
  <si>
    <t>AVI FIELDMARKETING</t>
  </si>
  <si>
    <t>AVI FIELD MARKETING</t>
  </si>
  <si>
    <t>Clarel</t>
  </si>
  <si>
    <t xml:space="preserve">GRAPHIC BALLROOM GBR               </t>
  </si>
  <si>
    <t>ECONOMY ROAL</t>
  </si>
  <si>
    <t>KUYLA DAS SUNTOS</t>
  </si>
  <si>
    <t>KUTEKO RAMASHABA</t>
  </si>
  <si>
    <t xml:space="preserve">POLYFLEX                           </t>
  </si>
  <si>
    <t>MAHEN NUNLALL</t>
  </si>
  <si>
    <t>RAEESA HASSIM</t>
  </si>
  <si>
    <t>pamm</t>
  </si>
  <si>
    <t xml:space="preserve">AHMED KATHRADA HOSPITAL            </t>
  </si>
  <si>
    <t>ABDOOL AMOD</t>
  </si>
  <si>
    <t>Ethan</t>
  </si>
  <si>
    <t>HND / FUE / doc</t>
  </si>
  <si>
    <t>POD received from cell 0812683489 M</t>
  </si>
  <si>
    <t xml:space="preserve">MERIEUX NUTRI SCIENCES             </t>
  </si>
  <si>
    <t>SWIFT LAB</t>
  </si>
  <si>
    <t>ZAHIDA ADAM</t>
  </si>
  <si>
    <t>radiah</t>
  </si>
  <si>
    <t>POD received from cell 0644233937 M</t>
  </si>
  <si>
    <t xml:space="preserve">MICROCHEM LAB                      </t>
  </si>
  <si>
    <t>MICROCHEM</t>
  </si>
  <si>
    <t>lezaan</t>
  </si>
  <si>
    <t>JESS NAIRAINSAMY</t>
  </si>
  <si>
    <t>RAVI IVOR</t>
  </si>
  <si>
    <t>fiona</t>
  </si>
  <si>
    <t xml:space="preserve">I   J TABLE BAY HARBOUR            </t>
  </si>
  <si>
    <t>CLIVE JONES</t>
  </si>
  <si>
    <t>BOTSHOLO MASHIANE</t>
  </si>
  <si>
    <t>morgan</t>
  </si>
  <si>
    <t>POD received from cell 0616034769 M</t>
  </si>
  <si>
    <t xml:space="preserve">CONSTANTIA FLEX                    </t>
  </si>
  <si>
    <t>ZINHLE NKOSI</t>
  </si>
  <si>
    <t>simone</t>
  </si>
  <si>
    <t xml:space="preserve">AVI NATIONAL BRANDS LTD            </t>
  </si>
  <si>
    <t>RODNEY NORMAN</t>
  </si>
  <si>
    <t>MARLON</t>
  </si>
  <si>
    <t>Malolazi</t>
  </si>
  <si>
    <t xml:space="preserve">PRIONTEX SA                        </t>
  </si>
  <si>
    <t>LEIQURE</t>
  </si>
  <si>
    <t>LESLEY</t>
  </si>
  <si>
    <t>Garyn</t>
  </si>
  <si>
    <t xml:space="preserve">NATIONAL BRANDS LTD TEA DIV        </t>
  </si>
  <si>
    <t xml:space="preserve">KG Richards Bay                    </t>
  </si>
  <si>
    <t>Colleen</t>
  </si>
  <si>
    <t>Yogan Moodley</t>
  </si>
  <si>
    <t>Phindile</t>
  </si>
  <si>
    <t xml:space="preserve">I   J TABLE BAY HRBOUR             </t>
  </si>
  <si>
    <t>OVERNIGHT EXP</t>
  </si>
  <si>
    <t>JANE DONINGO</t>
  </si>
  <si>
    <t>VANESSA BEEPETH</t>
  </si>
  <si>
    <t xml:space="preserve">AVI NATIONAL BRANDS                </t>
  </si>
  <si>
    <t>GRIFFITHS NGOBESE</t>
  </si>
  <si>
    <t>ZANELE MASILELA</t>
  </si>
  <si>
    <t xml:space="preserve">NATIONAL BRANDS                    </t>
  </si>
  <si>
    <t>Chatel</t>
  </si>
  <si>
    <t xml:space="preserve">CIRO BEVERAGE SOLUTIONS KZN        </t>
  </si>
  <si>
    <t>ADELE</t>
  </si>
  <si>
    <t>YUGESHAN</t>
  </si>
  <si>
    <t>WENDY</t>
  </si>
  <si>
    <t>ZANELE M</t>
  </si>
  <si>
    <t xml:space="preserve">NATIONAL BRANDS LTD BLM            </t>
  </si>
  <si>
    <t>Saneta</t>
  </si>
  <si>
    <t>POD received from cell 0763210788 M</t>
  </si>
  <si>
    <t>DERRICK</t>
  </si>
  <si>
    <t>kncesen</t>
  </si>
  <si>
    <t xml:space="preserve">CIRO BEVERAGE SOLUTIONS            </t>
  </si>
  <si>
    <t>KAMANI</t>
  </si>
  <si>
    <t>Ashton</t>
  </si>
  <si>
    <t xml:space="preserve">INDINGO COSMETICS W CAPE           </t>
  </si>
  <si>
    <t>BERNARD</t>
  </si>
  <si>
    <t>Anina Swart</t>
  </si>
  <si>
    <t xml:space="preserve">PRIONTEX PE                        </t>
  </si>
  <si>
    <t xml:space="preserve">PRIONTEX JBG                       </t>
  </si>
  <si>
    <t>EDGAR MASHOMANE</t>
  </si>
  <si>
    <t>JACQUES VILJOEN</t>
  </si>
  <si>
    <t>elsie</t>
  </si>
  <si>
    <t xml:space="preserve">PACKAGING                          </t>
  </si>
  <si>
    <t>OVERNIGHT EXP BY 10H30</t>
  </si>
  <si>
    <t>GEORGE DUFFIELD</t>
  </si>
  <si>
    <t>MELISA SUKKA</t>
  </si>
  <si>
    <t xml:space="preserve">NATIONAL BRANDS FM-PE              </t>
  </si>
  <si>
    <t>RIDGE MOODLEY</t>
  </si>
  <si>
    <t>SHIREEN B</t>
  </si>
  <si>
    <t>Cheri</t>
  </si>
  <si>
    <t>MONTA</t>
  </si>
  <si>
    <t>MONTAGU</t>
  </si>
  <si>
    <t xml:space="preserve">BEYOND BYDS                        </t>
  </si>
  <si>
    <t>Montoya</t>
  </si>
  <si>
    <t>Edwina</t>
  </si>
  <si>
    <t xml:space="preserve">CARDOVA TV                         </t>
  </si>
  <si>
    <t>JODI ADAMS</t>
  </si>
  <si>
    <t>THOKOZANI ZUMA</t>
  </si>
  <si>
    <t>paul</t>
  </si>
  <si>
    <t xml:space="preserve">INDIGO COSMETICS-W=CAPE            </t>
  </si>
  <si>
    <t>KAYLIN WILLIAMS</t>
  </si>
  <si>
    <t>Malokazi</t>
  </si>
  <si>
    <t>OVERNIGHT</t>
  </si>
  <si>
    <t>LERINA SAYANWA NADIA</t>
  </si>
  <si>
    <t xml:space="preserve">CIRO BEVERAGE SOLUTIONS NLP MP     </t>
  </si>
  <si>
    <t>OVERNIGHT EXP BY</t>
  </si>
  <si>
    <t>AZELLE JUNSEN VAN RENSBURG</t>
  </si>
  <si>
    <t>THABO MAKHUBELO</t>
  </si>
  <si>
    <t>jonanda</t>
  </si>
  <si>
    <t>POD received from cell 0608278929 M</t>
  </si>
  <si>
    <t xml:space="preserve">UNITY RUITERS                      </t>
  </si>
  <si>
    <t>RATI MANCHICHI</t>
  </si>
  <si>
    <t>quinton</t>
  </si>
  <si>
    <t xml:space="preserve">NATIONAL BRANDS - SNACKWORKS       </t>
  </si>
  <si>
    <t>KHUTHADZO RAVHUHALI</t>
  </si>
  <si>
    <t>KARLIEN</t>
  </si>
  <si>
    <t>Lebogang</t>
  </si>
  <si>
    <t xml:space="preserve">GRAPHIC BALROOM                    </t>
  </si>
  <si>
    <t>KAYLA</t>
  </si>
  <si>
    <t>KUTELO</t>
  </si>
  <si>
    <t>ANTONELL</t>
  </si>
  <si>
    <t xml:space="preserve">CIRO PORT ELIZABETH                </t>
  </si>
  <si>
    <t>KirstenO</t>
  </si>
  <si>
    <t>LUDI OR RECEPTION MORGAN</t>
  </si>
  <si>
    <t>Sue-Anne</t>
  </si>
  <si>
    <t xml:space="preserve">PRIONTEX PORT ELIZABETH            </t>
  </si>
  <si>
    <t>RECEIVING</t>
  </si>
  <si>
    <t>JACQUES</t>
  </si>
  <si>
    <t>Nathaniel</t>
  </si>
  <si>
    <t>SMALL BOXES</t>
  </si>
  <si>
    <t xml:space="preserve">SHAVE   GIBSON                     </t>
  </si>
  <si>
    <t>BARRY</t>
  </si>
  <si>
    <t>lindi</t>
  </si>
  <si>
    <t xml:space="preserve">INDIGO COSMETICS W-CAPE            </t>
  </si>
  <si>
    <t>Matokazi</t>
  </si>
  <si>
    <t xml:space="preserve">SIYAKHA IMPERIAL PRINTING CO       </t>
  </si>
  <si>
    <t>ERIKA THAMBIRAN</t>
  </si>
  <si>
    <t xml:space="preserve">I  J TABLE BAY HARBOUR             </t>
  </si>
  <si>
    <t>CORNE WALTERS</t>
  </si>
  <si>
    <t>THEMBANI</t>
  </si>
  <si>
    <t xml:space="preserve">INDIGO BRANDS                      </t>
  </si>
  <si>
    <t>CHANTEL MYBURGH</t>
  </si>
  <si>
    <t>THEMBELIHLE</t>
  </si>
  <si>
    <t>FIONA</t>
  </si>
  <si>
    <t xml:space="preserve">I AND J TABLE BAY HARBOUR          </t>
  </si>
  <si>
    <t>BOTSHELO</t>
  </si>
  <si>
    <t>tandie</t>
  </si>
  <si>
    <t xml:space="preserve">NATIONAL BRANDS FM PE              </t>
  </si>
  <si>
    <t>AMANDA</t>
  </si>
  <si>
    <t>nobuhle</t>
  </si>
  <si>
    <t xml:space="preserve">INDIGO COSMETICS W CAPE            </t>
  </si>
  <si>
    <t xml:space="preserve">NATIONAL BRANDS TEA DIVISION       </t>
  </si>
  <si>
    <t>THEMBELIHLE DLAMINI</t>
  </si>
  <si>
    <t>Phila Kubheka</t>
  </si>
  <si>
    <t>NOBUHLE</t>
  </si>
  <si>
    <t>DSD / FUE / DOC</t>
  </si>
  <si>
    <t xml:space="preserve">ALISA GROUP                        </t>
  </si>
  <si>
    <t>ZAKARIYYA GAWIE</t>
  </si>
  <si>
    <t>MARCELLE GORDON</t>
  </si>
  <si>
    <t>ERIKLA THAMBIRAN</t>
  </si>
  <si>
    <t xml:space="preserve">BFC-W CAPE                         </t>
  </si>
  <si>
    <t>BUDGET CARGO-FRAGILE</t>
  </si>
  <si>
    <t>RODNEY NORMA</t>
  </si>
  <si>
    <t xml:space="preserve">NATIONAL BRANDS FM                 </t>
  </si>
  <si>
    <t>SHIREEM</t>
  </si>
  <si>
    <t>RIDGE</t>
  </si>
  <si>
    <t xml:space="preserve">SHORPITE HEAD OFFICE               </t>
  </si>
  <si>
    <t>JACK</t>
  </si>
  <si>
    <t>SCOTT</t>
  </si>
  <si>
    <t xml:space="preserve">MEDICLINIC                         </t>
  </si>
  <si>
    <t>JACOLINE</t>
  </si>
  <si>
    <t xml:space="preserve">SANJMED MEDICAL DISTRIBUTION       </t>
  </si>
  <si>
    <t>SHIREEN</t>
  </si>
  <si>
    <t xml:space="preserve">PEP AFRICA                         </t>
  </si>
  <si>
    <t>LIZAANE</t>
  </si>
  <si>
    <t>valentino</t>
  </si>
  <si>
    <t>POD received from cell 0652659465 M</t>
  </si>
  <si>
    <t xml:space="preserve">INDIGO COSMETICS                   </t>
  </si>
  <si>
    <t>KAYLIN</t>
  </si>
  <si>
    <t>MA Info</t>
  </si>
  <si>
    <t>Acc No</t>
  </si>
  <si>
    <t>Date</t>
  </si>
  <si>
    <t>Start Town</t>
  </si>
  <si>
    <t>Dest</t>
  </si>
  <si>
    <t>LTE</t>
  </si>
  <si>
    <t>NDC</t>
  </si>
  <si>
    <t>OUT</t>
  </si>
  <si>
    <t>RTL</t>
  </si>
  <si>
    <t>Prcls</t>
  </si>
  <si>
    <t>Mass</t>
  </si>
  <si>
    <t>Amount</t>
  </si>
  <si>
    <t>Vat</t>
  </si>
  <si>
    <t>009943430802</t>
  </si>
  <si>
    <t xml:space="preserve">AVI FIELD MARKETING                                               </t>
  </si>
  <si>
    <t xml:space="preserve">11116561PC 402190             </t>
  </si>
  <si>
    <t>009944682923</t>
  </si>
  <si>
    <t>009944505487</t>
  </si>
  <si>
    <t xml:space="preserve">11912270FM 460040             </t>
  </si>
  <si>
    <t>009944874888</t>
  </si>
  <si>
    <t xml:space="preserve">AVI FIELD MARKETING  - FREE STATE     </t>
  </si>
  <si>
    <t xml:space="preserve">                              </t>
  </si>
  <si>
    <t>009943425785</t>
  </si>
  <si>
    <t xml:space="preserve">11005500HR 460040             </t>
  </si>
  <si>
    <t>009943425119</t>
  </si>
  <si>
    <t>009944219455</t>
  </si>
  <si>
    <t>009943099031</t>
  </si>
  <si>
    <t xml:space="preserve">11004530FN 460040             </t>
  </si>
  <si>
    <t>009943098800</t>
  </si>
  <si>
    <t xml:space="preserve">110055HR 460040               </t>
  </si>
  <si>
    <t>009943838302</t>
  </si>
  <si>
    <t xml:space="preserve">AVI FIELD MARKETING  PRETORIA                      </t>
  </si>
  <si>
    <t xml:space="preserve">NO REF                        </t>
  </si>
  <si>
    <t>009943991699</t>
  </si>
  <si>
    <t xml:space="preserve">AVI FIELD MARKETING  ROSSLYN    </t>
  </si>
  <si>
    <t>009944225238</t>
  </si>
  <si>
    <t xml:space="preserve">DURBAN                        </t>
  </si>
  <si>
    <t>009944219454</t>
  </si>
  <si>
    <t xml:space="preserve">110050000BT 402190            </t>
  </si>
  <si>
    <t>009943401929</t>
  </si>
  <si>
    <t xml:space="preserve">AVI FIELD MARKETING    </t>
  </si>
  <si>
    <t xml:space="preserve">AVI FIELD MARKETING                FIELD MARKETING                </t>
  </si>
  <si>
    <t>009944682922</t>
  </si>
  <si>
    <t xml:space="preserve">11113008RD 460530             </t>
  </si>
  <si>
    <t>009944225224</t>
  </si>
  <si>
    <t xml:space="preserve">MT CPT                        </t>
  </si>
  <si>
    <t>009944639744</t>
  </si>
  <si>
    <t xml:space="preserve">AVI FIELD MARKETING                HEAD OFFICE                    </t>
  </si>
  <si>
    <t xml:space="preserve">1116561 402190                </t>
  </si>
  <si>
    <t>009944036130</t>
  </si>
  <si>
    <t xml:space="preserve">11912270 FM                   </t>
  </si>
  <si>
    <t>009944036150</t>
  </si>
  <si>
    <t>009944639743</t>
  </si>
  <si>
    <t xml:space="preserve">1116561PC                     </t>
  </si>
  <si>
    <t>009940041067</t>
  </si>
  <si>
    <t xml:space="preserve">AVI FIELD MARKETING                     </t>
  </si>
  <si>
    <t xml:space="preserve">AVI FIELD MARKETING                FIELD MARKERTING               </t>
  </si>
  <si>
    <t xml:space="preserve">.....                         </t>
  </si>
  <si>
    <t>009940842045</t>
  </si>
  <si>
    <t>009943425428</t>
  </si>
  <si>
    <t xml:space="preserve">11022643DI 460040             </t>
  </si>
  <si>
    <t>009943425427</t>
  </si>
  <si>
    <t xml:space="preserve">11022652DI 460040             </t>
  </si>
  <si>
    <t>009944225225</t>
  </si>
  <si>
    <t>009944639741</t>
  </si>
  <si>
    <t xml:space="preserve">ZAHIDA ADAM                   </t>
  </si>
  <si>
    <t>009944639740</t>
  </si>
  <si>
    <t>009944219453</t>
  </si>
  <si>
    <t xml:space="preserve">11505515BS 460040             </t>
  </si>
  <si>
    <t>009943090731</t>
  </si>
  <si>
    <t xml:space="preserve">11005000BT 460040             </t>
  </si>
  <si>
    <t>009943430803</t>
  </si>
  <si>
    <t>009944505488</t>
  </si>
  <si>
    <t xml:space="preserve">INDIGO COSMETICS                  </t>
  </si>
  <si>
    <t xml:space="preserve">11005000BT 402190             </t>
  </si>
  <si>
    <t>009944569836</t>
  </si>
  <si>
    <t xml:space="preserve">11022653DI 460040             </t>
  </si>
  <si>
    <t>080011488717</t>
  </si>
  <si>
    <t xml:space="preserve">-                             </t>
  </si>
  <si>
    <t>009943090732</t>
  </si>
  <si>
    <t xml:space="preserve">11005510HR 460040             </t>
  </si>
  <si>
    <t>009944682921</t>
  </si>
  <si>
    <t xml:space="preserve">1100500HR 460040              </t>
  </si>
  <si>
    <t>009944505830</t>
  </si>
  <si>
    <t>009942927000</t>
  </si>
  <si>
    <t>009943425121</t>
  </si>
  <si>
    <t>009943428927</t>
  </si>
  <si>
    <t>009943425120</t>
  </si>
  <si>
    <t>009942838031</t>
  </si>
  <si>
    <t>009944505489</t>
  </si>
  <si>
    <t>080011489432</t>
  </si>
  <si>
    <t xml:space="preserve">X                             </t>
  </si>
  <si>
    <t>009943425425</t>
  </si>
  <si>
    <t>009944505831</t>
  </si>
  <si>
    <t>009944225237</t>
  </si>
  <si>
    <t>009944225236</t>
  </si>
  <si>
    <t xml:space="preserve">P.E                           </t>
  </si>
  <si>
    <t>009943425424</t>
  </si>
  <si>
    <t xml:space="preserve">1101250001 460040             </t>
  </si>
  <si>
    <t>009944505490</t>
  </si>
  <si>
    <t xml:space="preserve">11922270FM 460040             </t>
  </si>
  <si>
    <t>009944682920</t>
  </si>
  <si>
    <t xml:space="preserve">11116861PC 402190             </t>
  </si>
  <si>
    <t>009942926785</t>
  </si>
  <si>
    <t xml:space="preserve">18452432FS 460040             </t>
  </si>
  <si>
    <t>009943425426</t>
  </si>
  <si>
    <t xml:space="preserve">1101250401 460040             </t>
  </si>
  <si>
    <t>009944036188</t>
  </si>
  <si>
    <t>009943425423</t>
  </si>
  <si>
    <t xml:space="preserve">110022643DI 460040            </t>
  </si>
  <si>
    <t>080011491831</t>
  </si>
  <si>
    <t xml:space="preserve"> AVI FIELD MARKETING  ITSS           </t>
  </si>
  <si>
    <t xml:space="preserve">402190 11005000BT             </t>
  </si>
  <si>
    <t>080011492440</t>
  </si>
  <si>
    <t>009943425420</t>
  </si>
  <si>
    <t>009944505491</t>
  </si>
  <si>
    <t>009943054893</t>
  </si>
  <si>
    <t>009943090733</t>
  </si>
  <si>
    <t>080011493554</t>
  </si>
  <si>
    <t>009944219451</t>
  </si>
  <si>
    <t>009943090734</t>
  </si>
  <si>
    <t>009944505832</t>
  </si>
  <si>
    <t xml:space="preserve">1104520FN 460040              </t>
  </si>
  <si>
    <t>009942927010</t>
  </si>
  <si>
    <t xml:space="preserve">18252432FS 460040             </t>
  </si>
  <si>
    <t>009944219450</t>
  </si>
  <si>
    <t>009944505492</t>
  </si>
  <si>
    <t xml:space="preserve">11004520FN 460040             </t>
  </si>
  <si>
    <t>080011493051</t>
  </si>
  <si>
    <t>009944036149</t>
  </si>
  <si>
    <t xml:space="preserve">AVI FIELD MARKETING          </t>
  </si>
  <si>
    <t>009944225226</t>
  </si>
  <si>
    <t>009943054892</t>
  </si>
  <si>
    <t>009943099030</t>
  </si>
  <si>
    <t>009944505493</t>
  </si>
  <si>
    <t>009944505833</t>
  </si>
  <si>
    <t>009943425422</t>
  </si>
  <si>
    <t xml:space="preserve">16282660DI 402190             </t>
  </si>
  <si>
    <t>009944225227</t>
  </si>
  <si>
    <t>009944815730</t>
  </si>
  <si>
    <t xml:space="preserve">N A                           </t>
  </si>
  <si>
    <t>009943425421</t>
  </si>
  <si>
    <t xml:space="preserve">1628266QDI 402190             </t>
  </si>
  <si>
    <t>009944505516</t>
  </si>
  <si>
    <t xml:space="preserve">AVI                                </t>
  </si>
  <si>
    <t xml:space="preserve">NATIONAL BRANDS TEA DIVISIION      </t>
  </si>
  <si>
    <t xml:space="preserve">AVI NATIONAL BRAND                 </t>
  </si>
  <si>
    <t>Collect from Reception or Security</t>
  </si>
  <si>
    <t>THEMBELIHLE DLAMINII</t>
  </si>
  <si>
    <t>KINS</t>
  </si>
  <si>
    <t xml:space="preserve">Microchem                          </t>
  </si>
  <si>
    <t>MICHAEL</t>
  </si>
  <si>
    <t>Moremi</t>
  </si>
  <si>
    <t>ellege</t>
  </si>
  <si>
    <t xml:space="preserve">NATIONAL BRANDS LTD REDHILL        </t>
  </si>
  <si>
    <t>MARINA</t>
  </si>
  <si>
    <t>m reinall</t>
  </si>
  <si>
    <t>COL</t>
  </si>
  <si>
    <t>POD received from cell 0764322788 M</t>
  </si>
  <si>
    <t>DEBBIE OLIVER</t>
  </si>
  <si>
    <t>TIEGO SEPHULA</t>
  </si>
  <si>
    <t>Senate</t>
  </si>
  <si>
    <t>Outlying delivery location</t>
  </si>
  <si>
    <t>the</t>
  </si>
  <si>
    <t>SENATO ADELE</t>
  </si>
  <si>
    <t>HND / DOC / FUE</t>
  </si>
  <si>
    <t>KHETHIWE SIME</t>
  </si>
  <si>
    <t>Khethiwe</t>
  </si>
  <si>
    <t>LERINA SAYANNA</t>
  </si>
  <si>
    <t>NTM</t>
  </si>
  <si>
    <t>PORT4</t>
  </si>
  <si>
    <t>PORT SHEPSTONE</t>
  </si>
  <si>
    <t xml:space="preserve">HIBICUS HOSPITAL                   </t>
  </si>
  <si>
    <t>SUDHASHA RATHAN SINGH</t>
  </si>
  <si>
    <t>sudhasha</t>
  </si>
  <si>
    <t>POD received from cell 0694588353 M</t>
  </si>
  <si>
    <t>LERINA SAYANNA  NADIA</t>
  </si>
  <si>
    <t>nadia</t>
  </si>
  <si>
    <t>SABASTIAN PETERS</t>
  </si>
  <si>
    <t>MATHEMBE</t>
  </si>
  <si>
    <t>noktula</t>
  </si>
  <si>
    <t xml:space="preserve">Mbuelo Ramalata                    </t>
  </si>
  <si>
    <t>Rene Walfardt</t>
  </si>
  <si>
    <t>Mbuelo Ramalata</t>
  </si>
  <si>
    <t>Samantha</t>
  </si>
  <si>
    <t>Driver late</t>
  </si>
  <si>
    <t>JUH</t>
  </si>
  <si>
    <t>POD received from cell 0637746166 M</t>
  </si>
  <si>
    <t xml:space="preserve">FRESENIUS KABI                     </t>
  </si>
  <si>
    <t>YOLANDE V GREUNEN</t>
  </si>
  <si>
    <t>SHMAIL</t>
  </si>
  <si>
    <t xml:space="preserve">EAST LONDON EYE HOSPITAL           </t>
  </si>
  <si>
    <t>JO-ANNE HULLEY</t>
  </si>
  <si>
    <t>rae</t>
  </si>
  <si>
    <t>POD received from cell 0780568122 M</t>
  </si>
  <si>
    <t>HOWIC</t>
  </si>
  <si>
    <t>HOWICK</t>
  </si>
  <si>
    <t xml:space="preserve">HOWICK DAY CLINIC DESTISE INV      </t>
  </si>
  <si>
    <t>LYNN PRETORIUS</t>
  </si>
  <si>
    <t>Portia</t>
  </si>
  <si>
    <t>POD received from cell 0633530723 M</t>
  </si>
  <si>
    <t xml:space="preserve">INDICO COSMETICS W CAPE            </t>
  </si>
  <si>
    <t>RODNEY</t>
  </si>
  <si>
    <t xml:space="preserve">GBR                                </t>
  </si>
  <si>
    <t>RAEESA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</si>
</sst>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2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2CB95-3B7B-4EC4-9F03-2F2747C48758}">
  <dimension ref="A1:CN97"/>
  <sheetViews>
    <sheetView tabSelected="1" workbookViewId="0">
      <selection activeCell="A81" sqref="A81:XFD81"/>
    </sheetView>
  </sheetViews>
  <sheetFormatPr defaultRowHeight="14.4" x14ac:dyDescent="0.3"/>
  <cols>
    <col min="10" max="10" width="47.88671875" bestFit="1" customWidth="1"/>
    <col min="14" max="14" width="32.77734375" bestFit="1" customWidth="1"/>
  </cols>
  <sheetData>
    <row r="1" spans="1:92" x14ac:dyDescent="0.3">
      <c r="A1" t="s">
        <v>422</v>
      </c>
      <c r="B1" t="s">
        <v>0</v>
      </c>
      <c r="C1" t="s">
        <v>1</v>
      </c>
      <c r="D1" t="s">
        <v>2</v>
      </c>
      <c r="E1" t="s">
        <v>3</v>
      </c>
      <c r="F1" t="s">
        <v>423</v>
      </c>
      <c r="G1" t="s">
        <v>4</v>
      </c>
      <c r="H1" t="s">
        <v>5</v>
      </c>
      <c r="I1" t="s">
        <v>424</v>
      </c>
      <c r="J1" t="s">
        <v>6</v>
      </c>
      <c r="K1" t="s">
        <v>7</v>
      </c>
      <c r="L1" t="s">
        <v>425</v>
      </c>
      <c r="M1" t="s">
        <v>8</v>
      </c>
      <c r="N1" t="s">
        <v>9</v>
      </c>
      <c r="O1" t="s">
        <v>10</v>
      </c>
      <c r="P1" t="s">
        <v>11</v>
      </c>
      <c r="Q1" t="s">
        <v>12</v>
      </c>
      <c r="R1" t="s">
        <v>13</v>
      </c>
      <c r="S1" t="s">
        <v>14</v>
      </c>
      <c r="T1" t="s">
        <v>13</v>
      </c>
      <c r="U1" t="s">
        <v>15</v>
      </c>
      <c r="V1" t="s">
        <v>13</v>
      </c>
      <c r="W1" t="s">
        <v>16</v>
      </c>
      <c r="X1" t="s">
        <v>13</v>
      </c>
      <c r="Y1" t="s">
        <v>17</v>
      </c>
      <c r="Z1" t="s">
        <v>13</v>
      </c>
      <c r="AA1" t="s">
        <v>18</v>
      </c>
      <c r="AB1" t="s">
        <v>13</v>
      </c>
      <c r="AC1" t="s">
        <v>19</v>
      </c>
      <c r="AD1" t="s">
        <v>13</v>
      </c>
      <c r="AE1" t="s">
        <v>20</v>
      </c>
      <c r="AF1" t="s">
        <v>13</v>
      </c>
      <c r="AG1" t="s">
        <v>21</v>
      </c>
      <c r="AH1" t="s">
        <v>13</v>
      </c>
      <c r="AI1" t="s">
        <v>22</v>
      </c>
      <c r="AJ1" t="s">
        <v>13</v>
      </c>
      <c r="AK1" t="s">
        <v>23</v>
      </c>
      <c r="AL1" t="s">
        <v>13</v>
      </c>
      <c r="AM1" t="s">
        <v>24</v>
      </c>
      <c r="AN1" t="s">
        <v>13</v>
      </c>
      <c r="AO1" t="s">
        <v>25</v>
      </c>
      <c r="AP1" t="s">
        <v>13</v>
      </c>
      <c r="AQ1" t="s">
        <v>26</v>
      </c>
      <c r="AR1" t="s">
        <v>13</v>
      </c>
      <c r="AS1" t="s">
        <v>27</v>
      </c>
      <c r="AT1" t="s">
        <v>13</v>
      </c>
      <c r="AU1" t="s">
        <v>28</v>
      </c>
      <c r="AV1" t="s">
        <v>13</v>
      </c>
      <c r="AW1" t="s">
        <v>29</v>
      </c>
      <c r="AX1" t="s">
        <v>13</v>
      </c>
      <c r="AY1" t="s">
        <v>426</v>
      </c>
      <c r="AZ1" t="s">
        <v>13</v>
      </c>
      <c r="BA1" t="s">
        <v>427</v>
      </c>
      <c r="BB1" t="s">
        <v>13</v>
      </c>
      <c r="BC1" t="s">
        <v>428</v>
      </c>
      <c r="BD1" t="s">
        <v>13</v>
      </c>
      <c r="BE1" t="s">
        <v>429</v>
      </c>
      <c r="BF1" t="s">
        <v>13</v>
      </c>
      <c r="BG1" t="s">
        <v>30</v>
      </c>
      <c r="BH1" t="s">
        <v>430</v>
      </c>
      <c r="BI1" t="s">
        <v>31</v>
      </c>
      <c r="BJ1" t="s">
        <v>32</v>
      </c>
      <c r="BK1" t="s">
        <v>431</v>
      </c>
      <c r="BL1" t="s">
        <v>432</v>
      </c>
      <c r="BM1" t="s">
        <v>433</v>
      </c>
      <c r="BN1" t="s">
        <v>33</v>
      </c>
      <c r="BO1" t="s">
        <v>34</v>
      </c>
      <c r="BP1" t="s">
        <v>35</v>
      </c>
      <c r="BQ1" t="s">
        <v>36</v>
      </c>
      <c r="BR1" t="s">
        <v>37</v>
      </c>
      <c r="BS1" t="s">
        <v>38</v>
      </c>
      <c r="BT1" t="s">
        <v>39</v>
      </c>
      <c r="BU1" t="s">
        <v>40</v>
      </c>
      <c r="BV1" t="s">
        <v>41</v>
      </c>
      <c r="BW1" t="s">
        <v>42</v>
      </c>
      <c r="BX1" t="s">
        <v>43</v>
      </c>
      <c r="BY1" t="s">
        <v>44</v>
      </c>
      <c r="BZ1" t="s">
        <v>45</v>
      </c>
      <c r="CA1" t="s">
        <v>46</v>
      </c>
      <c r="CB1" t="s">
        <v>47</v>
      </c>
      <c r="CC1" t="s">
        <v>48</v>
      </c>
      <c r="CD1" t="s">
        <v>49</v>
      </c>
      <c r="CE1" t="s">
        <v>50</v>
      </c>
      <c r="CF1" t="s">
        <v>51</v>
      </c>
      <c r="CG1" t="s">
        <v>52</v>
      </c>
      <c r="CH1" t="s">
        <v>53</v>
      </c>
      <c r="CI1" t="s">
        <v>54</v>
      </c>
      <c r="CJ1" t="s">
        <v>55</v>
      </c>
      <c r="CK1" t="s">
        <v>56</v>
      </c>
      <c r="CL1" t="s">
        <v>57</v>
      </c>
      <c r="CM1" t="s">
        <v>58</v>
      </c>
      <c r="CN1" t="s">
        <v>421</v>
      </c>
    </row>
    <row r="2" spans="1:92" x14ac:dyDescent="0.3">
      <c r="A2" t="s">
        <v>170</v>
      </c>
      <c r="B2" t="s">
        <v>171</v>
      </c>
      <c r="C2" t="s">
        <v>59</v>
      </c>
      <c r="E2" t="s">
        <v>434</v>
      </c>
      <c r="F2">
        <v>45748</v>
      </c>
      <c r="G2">
        <v>202601</v>
      </c>
      <c r="H2" t="s">
        <v>83</v>
      </c>
      <c r="I2" t="s">
        <v>84</v>
      </c>
      <c r="J2" t="s">
        <v>435</v>
      </c>
      <c r="K2" t="s">
        <v>62</v>
      </c>
      <c r="L2" t="s">
        <v>79</v>
      </c>
      <c r="M2" t="s">
        <v>80</v>
      </c>
      <c r="N2" t="s">
        <v>172</v>
      </c>
      <c r="O2" t="s">
        <v>65</v>
      </c>
      <c r="P2" t="s">
        <v>436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24.06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>
        <v>72.66</v>
      </c>
      <c r="BM2">
        <v>10.9</v>
      </c>
      <c r="BN2">
        <v>83.56</v>
      </c>
      <c r="BO2">
        <v>83.56</v>
      </c>
      <c r="BQ2" t="s">
        <v>173</v>
      </c>
      <c r="BR2" t="s">
        <v>174</v>
      </c>
      <c r="BS2">
        <v>45751</v>
      </c>
      <c r="BT2">
        <v>0.42708333333333331</v>
      </c>
      <c r="BU2" t="s">
        <v>175</v>
      </c>
      <c r="BV2" t="s">
        <v>66</v>
      </c>
      <c r="BW2" t="s">
        <v>90</v>
      </c>
      <c r="BX2" t="s">
        <v>91</v>
      </c>
      <c r="BY2">
        <v>1200</v>
      </c>
      <c r="BZ2" t="s">
        <v>75</v>
      </c>
      <c r="CA2" t="s">
        <v>71</v>
      </c>
      <c r="CC2" t="s">
        <v>80</v>
      </c>
      <c r="CD2">
        <v>4000</v>
      </c>
      <c r="CE2" t="s">
        <v>72</v>
      </c>
      <c r="CF2">
        <v>45754</v>
      </c>
      <c r="CI2">
        <v>1</v>
      </c>
      <c r="CJ2">
        <v>3</v>
      </c>
      <c r="CK2">
        <v>21</v>
      </c>
      <c r="CL2" t="s">
        <v>66</v>
      </c>
    </row>
    <row r="3" spans="1:92" x14ac:dyDescent="0.3">
      <c r="A3" t="s">
        <v>170</v>
      </c>
      <c r="B3" t="s">
        <v>171</v>
      </c>
      <c r="C3" t="s">
        <v>59</v>
      </c>
      <c r="E3" t="s">
        <v>437</v>
      </c>
      <c r="F3">
        <v>45748</v>
      </c>
      <c r="G3">
        <v>202601</v>
      </c>
      <c r="H3" t="s">
        <v>83</v>
      </c>
      <c r="I3" t="s">
        <v>84</v>
      </c>
      <c r="J3" t="s">
        <v>435</v>
      </c>
      <c r="K3" t="s">
        <v>62</v>
      </c>
      <c r="L3" t="s">
        <v>68</v>
      </c>
      <c r="M3" t="s">
        <v>69</v>
      </c>
      <c r="N3" t="s">
        <v>176</v>
      </c>
      <c r="O3" t="s">
        <v>65</v>
      </c>
      <c r="P3" t="s">
        <v>436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24.06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>
        <v>72.66</v>
      </c>
      <c r="BM3">
        <v>10.9</v>
      </c>
      <c r="BN3">
        <v>83.56</v>
      </c>
      <c r="BO3">
        <v>83.56</v>
      </c>
      <c r="BQ3" t="s">
        <v>177</v>
      </c>
      <c r="BR3" t="s">
        <v>178</v>
      </c>
      <c r="BS3">
        <v>45749</v>
      </c>
      <c r="BT3">
        <v>0.50972222222222219</v>
      </c>
      <c r="BU3" t="s">
        <v>179</v>
      </c>
      <c r="BV3" t="s">
        <v>70</v>
      </c>
      <c r="BY3">
        <v>1200</v>
      </c>
      <c r="BZ3" t="s">
        <v>75</v>
      </c>
      <c r="CA3" t="s">
        <v>71</v>
      </c>
      <c r="CC3" t="s">
        <v>69</v>
      </c>
      <c r="CD3">
        <v>3610</v>
      </c>
      <c r="CE3" t="s">
        <v>72</v>
      </c>
      <c r="CF3">
        <v>45750</v>
      </c>
      <c r="CI3">
        <v>1</v>
      </c>
      <c r="CJ3">
        <v>1</v>
      </c>
      <c r="CK3">
        <v>21</v>
      </c>
      <c r="CL3" t="s">
        <v>66</v>
      </c>
    </row>
    <row r="4" spans="1:92" x14ac:dyDescent="0.3">
      <c r="A4" t="s">
        <v>170</v>
      </c>
      <c r="B4" t="s">
        <v>171</v>
      </c>
      <c r="C4" t="s">
        <v>59</v>
      </c>
      <c r="E4" t="s">
        <v>438</v>
      </c>
      <c r="F4">
        <v>45748</v>
      </c>
      <c r="G4">
        <v>202601</v>
      </c>
      <c r="H4" t="s">
        <v>83</v>
      </c>
      <c r="I4" t="s">
        <v>84</v>
      </c>
      <c r="J4" t="s">
        <v>435</v>
      </c>
      <c r="K4" t="s">
        <v>62</v>
      </c>
      <c r="L4" t="s">
        <v>73</v>
      </c>
      <c r="M4" t="s">
        <v>74</v>
      </c>
      <c r="N4" t="s">
        <v>180</v>
      </c>
      <c r="O4" t="s">
        <v>65</v>
      </c>
      <c r="P4" t="s">
        <v>439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24.06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72.66</v>
      </c>
      <c r="BM4">
        <v>10.9</v>
      </c>
      <c r="BN4">
        <v>83.56</v>
      </c>
      <c r="BO4">
        <v>83.56</v>
      </c>
      <c r="BQ4" t="s">
        <v>181</v>
      </c>
      <c r="BR4" t="s">
        <v>182</v>
      </c>
      <c r="BS4">
        <v>45750</v>
      </c>
      <c r="BT4">
        <v>0.40208333333333335</v>
      </c>
      <c r="BU4" t="s">
        <v>183</v>
      </c>
      <c r="BV4" t="s">
        <v>66</v>
      </c>
      <c r="BW4" t="s">
        <v>112</v>
      </c>
      <c r="BX4" t="s">
        <v>140</v>
      </c>
      <c r="BY4">
        <v>1200</v>
      </c>
      <c r="BZ4" t="s">
        <v>75</v>
      </c>
      <c r="CA4" t="s">
        <v>114</v>
      </c>
      <c r="CC4" t="s">
        <v>74</v>
      </c>
      <c r="CD4">
        <v>8000</v>
      </c>
      <c r="CE4" t="s">
        <v>72</v>
      </c>
      <c r="CF4">
        <v>45751</v>
      </c>
      <c r="CI4">
        <v>1</v>
      </c>
      <c r="CJ4">
        <v>2</v>
      </c>
      <c r="CK4">
        <v>21</v>
      </c>
      <c r="CL4" t="s">
        <v>66</v>
      </c>
    </row>
    <row r="5" spans="1:92" x14ac:dyDescent="0.3">
      <c r="A5" t="s">
        <v>184</v>
      </c>
      <c r="B5" t="s">
        <v>171</v>
      </c>
      <c r="C5" t="s">
        <v>59</v>
      </c>
      <c r="E5" t="s">
        <v>440</v>
      </c>
      <c r="F5">
        <v>45749</v>
      </c>
      <c r="G5">
        <v>202601</v>
      </c>
      <c r="H5" t="s">
        <v>152</v>
      </c>
      <c r="I5" t="s">
        <v>153</v>
      </c>
      <c r="J5" t="s">
        <v>441</v>
      </c>
      <c r="K5" t="s">
        <v>62</v>
      </c>
      <c r="L5" t="s">
        <v>129</v>
      </c>
      <c r="M5" t="s">
        <v>130</v>
      </c>
      <c r="N5" t="s">
        <v>185</v>
      </c>
      <c r="O5" t="s">
        <v>65</v>
      </c>
      <c r="P5" t="s">
        <v>442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22.11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1.2</v>
      </c>
      <c r="BK5">
        <v>1.5</v>
      </c>
      <c r="BL5">
        <v>70.709999999999994</v>
      </c>
      <c r="BM5">
        <v>10.61</v>
      </c>
      <c r="BN5">
        <v>81.319999999999993</v>
      </c>
      <c r="BO5">
        <v>81.319999999999993</v>
      </c>
      <c r="BQ5" t="s">
        <v>186</v>
      </c>
      <c r="BR5" t="s">
        <v>187</v>
      </c>
      <c r="BS5">
        <v>45750</v>
      </c>
      <c r="BT5">
        <v>0.43402777777777779</v>
      </c>
      <c r="BU5" t="s">
        <v>186</v>
      </c>
      <c r="BV5" t="s">
        <v>70</v>
      </c>
      <c r="BY5">
        <v>6000</v>
      </c>
      <c r="BZ5" t="s">
        <v>75</v>
      </c>
      <c r="CC5" t="s">
        <v>130</v>
      </c>
      <c r="CD5">
        <v>2146</v>
      </c>
      <c r="CE5" t="s">
        <v>72</v>
      </c>
      <c r="CF5">
        <v>45751</v>
      </c>
      <c r="CI5">
        <v>1</v>
      </c>
      <c r="CJ5">
        <v>1</v>
      </c>
      <c r="CK5">
        <v>21</v>
      </c>
      <c r="CL5" t="s">
        <v>66</v>
      </c>
    </row>
    <row r="6" spans="1:92" x14ac:dyDescent="0.3">
      <c r="A6" t="s">
        <v>170</v>
      </c>
      <c r="B6" t="s">
        <v>171</v>
      </c>
      <c r="C6" t="s">
        <v>59</v>
      </c>
      <c r="E6" t="s">
        <v>443</v>
      </c>
      <c r="F6">
        <v>45749</v>
      </c>
      <c r="G6">
        <v>202601</v>
      </c>
      <c r="H6" t="s">
        <v>83</v>
      </c>
      <c r="I6" t="s">
        <v>84</v>
      </c>
      <c r="J6" t="s">
        <v>435</v>
      </c>
      <c r="K6" t="s">
        <v>62</v>
      </c>
      <c r="L6" t="s">
        <v>73</v>
      </c>
      <c r="M6" t="s">
        <v>74</v>
      </c>
      <c r="N6" t="s">
        <v>188</v>
      </c>
      <c r="O6" t="s">
        <v>65</v>
      </c>
      <c r="P6" t="s">
        <v>444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22.11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0.2</v>
      </c>
      <c r="BK6">
        <v>1</v>
      </c>
      <c r="BL6">
        <v>70.709999999999994</v>
      </c>
      <c r="BM6">
        <v>10.61</v>
      </c>
      <c r="BN6">
        <v>81.319999999999993</v>
      </c>
      <c r="BO6">
        <v>81.319999999999993</v>
      </c>
      <c r="BQ6" t="s">
        <v>189</v>
      </c>
      <c r="BR6" t="s">
        <v>190</v>
      </c>
      <c r="BS6">
        <v>45750</v>
      </c>
      <c r="BT6">
        <v>0.36458333333333331</v>
      </c>
      <c r="BU6" t="s">
        <v>191</v>
      </c>
      <c r="BV6" t="s">
        <v>70</v>
      </c>
      <c r="BY6">
        <v>1200</v>
      </c>
      <c r="BZ6" t="s">
        <v>75</v>
      </c>
      <c r="CA6" t="s">
        <v>134</v>
      </c>
      <c r="CC6" t="s">
        <v>74</v>
      </c>
      <c r="CD6">
        <v>8000</v>
      </c>
      <c r="CE6" t="s">
        <v>72</v>
      </c>
      <c r="CF6">
        <v>45751</v>
      </c>
      <c r="CI6">
        <v>1</v>
      </c>
      <c r="CJ6">
        <v>1</v>
      </c>
      <c r="CK6">
        <v>21</v>
      </c>
      <c r="CL6" t="s">
        <v>66</v>
      </c>
    </row>
    <row r="7" spans="1:92" x14ac:dyDescent="0.3">
      <c r="A7" t="s">
        <v>170</v>
      </c>
      <c r="B7" t="s">
        <v>171</v>
      </c>
      <c r="C7" t="s">
        <v>59</v>
      </c>
      <c r="E7" t="s">
        <v>445</v>
      </c>
      <c r="F7">
        <v>45749</v>
      </c>
      <c r="G7">
        <v>202601</v>
      </c>
      <c r="H7" t="s">
        <v>83</v>
      </c>
      <c r="I7" t="s">
        <v>84</v>
      </c>
      <c r="J7" t="s">
        <v>435</v>
      </c>
      <c r="K7" t="s">
        <v>62</v>
      </c>
      <c r="L7" t="s">
        <v>79</v>
      </c>
      <c r="M7" t="s">
        <v>80</v>
      </c>
      <c r="N7" t="s">
        <v>192</v>
      </c>
      <c r="O7" t="s">
        <v>65</v>
      </c>
      <c r="P7" t="s">
        <v>444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22.11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0.2</v>
      </c>
      <c r="BK7">
        <v>1</v>
      </c>
      <c r="BL7">
        <v>70.709999999999994</v>
      </c>
      <c r="BM7">
        <v>10.61</v>
      </c>
      <c r="BN7">
        <v>81.319999999999993</v>
      </c>
      <c r="BO7">
        <v>81.319999999999993</v>
      </c>
      <c r="BQ7" t="s">
        <v>193</v>
      </c>
      <c r="BR7" t="s">
        <v>190</v>
      </c>
      <c r="BS7" t="s">
        <v>77</v>
      </c>
      <c r="BY7">
        <v>1200</v>
      </c>
      <c r="BZ7" t="s">
        <v>75</v>
      </c>
      <c r="CC7" t="s">
        <v>80</v>
      </c>
      <c r="CD7">
        <v>4051</v>
      </c>
      <c r="CE7" t="s">
        <v>72</v>
      </c>
      <c r="CI7">
        <v>1</v>
      </c>
      <c r="CJ7" t="s">
        <v>77</v>
      </c>
      <c r="CK7">
        <v>21</v>
      </c>
      <c r="CL7" t="s">
        <v>66</v>
      </c>
    </row>
    <row r="8" spans="1:92" x14ac:dyDescent="0.3">
      <c r="A8" t="s">
        <v>170</v>
      </c>
      <c r="B8" t="s">
        <v>171</v>
      </c>
      <c r="C8" t="s">
        <v>59</v>
      </c>
      <c r="E8" t="s">
        <v>446</v>
      </c>
      <c r="F8">
        <v>45749</v>
      </c>
      <c r="G8">
        <v>202601</v>
      </c>
      <c r="H8" t="s">
        <v>83</v>
      </c>
      <c r="I8" t="s">
        <v>84</v>
      </c>
      <c r="J8" t="s">
        <v>435</v>
      </c>
      <c r="K8" t="s">
        <v>62</v>
      </c>
      <c r="L8" t="s">
        <v>79</v>
      </c>
      <c r="M8" t="s">
        <v>80</v>
      </c>
      <c r="N8" t="s">
        <v>194</v>
      </c>
      <c r="O8" t="s">
        <v>65</v>
      </c>
      <c r="P8" t="s">
        <v>436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22.11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70.709999999999994</v>
      </c>
      <c r="BM8">
        <v>10.61</v>
      </c>
      <c r="BN8">
        <v>81.319999999999993</v>
      </c>
      <c r="BO8">
        <v>81.319999999999993</v>
      </c>
      <c r="BQ8" t="s">
        <v>195</v>
      </c>
      <c r="BR8" t="s">
        <v>174</v>
      </c>
      <c r="BS8">
        <v>45751</v>
      </c>
      <c r="BT8">
        <v>0.5</v>
      </c>
      <c r="BU8" t="s">
        <v>196</v>
      </c>
      <c r="BV8" t="s">
        <v>66</v>
      </c>
      <c r="BW8" t="s">
        <v>90</v>
      </c>
      <c r="BX8" t="s">
        <v>105</v>
      </c>
      <c r="BY8">
        <v>1200</v>
      </c>
      <c r="BZ8" t="s">
        <v>75</v>
      </c>
      <c r="CA8" t="s">
        <v>197</v>
      </c>
      <c r="CC8" t="s">
        <v>80</v>
      </c>
      <c r="CD8">
        <v>4000</v>
      </c>
      <c r="CE8" t="s">
        <v>72</v>
      </c>
      <c r="CF8">
        <v>45754</v>
      </c>
      <c r="CI8">
        <v>1</v>
      </c>
      <c r="CJ8">
        <v>2</v>
      </c>
      <c r="CK8">
        <v>21</v>
      </c>
      <c r="CL8" t="s">
        <v>66</v>
      </c>
    </row>
    <row r="9" spans="1:92" x14ac:dyDescent="0.3">
      <c r="A9" t="s">
        <v>170</v>
      </c>
      <c r="B9" t="s">
        <v>171</v>
      </c>
      <c r="C9" t="s">
        <v>59</v>
      </c>
      <c r="E9" t="s">
        <v>447</v>
      </c>
      <c r="F9">
        <v>45749</v>
      </c>
      <c r="G9">
        <v>202601</v>
      </c>
      <c r="H9" t="s">
        <v>83</v>
      </c>
      <c r="I9" t="s">
        <v>84</v>
      </c>
      <c r="J9" t="s">
        <v>435</v>
      </c>
      <c r="K9" t="s">
        <v>62</v>
      </c>
      <c r="L9" t="s">
        <v>73</v>
      </c>
      <c r="M9" t="s">
        <v>74</v>
      </c>
      <c r="N9" t="s">
        <v>198</v>
      </c>
      <c r="O9" t="s">
        <v>65</v>
      </c>
      <c r="P9" t="s">
        <v>448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22.11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0.2</v>
      </c>
      <c r="BK9">
        <v>1</v>
      </c>
      <c r="BL9">
        <v>70.709999999999994</v>
      </c>
      <c r="BM9">
        <v>10.61</v>
      </c>
      <c r="BN9">
        <v>81.319999999999993</v>
      </c>
      <c r="BO9">
        <v>81.319999999999993</v>
      </c>
      <c r="BQ9" t="s">
        <v>199</v>
      </c>
      <c r="BR9" t="s">
        <v>200</v>
      </c>
      <c r="BS9">
        <v>45750</v>
      </c>
      <c r="BT9">
        <v>0.38541666666666669</v>
      </c>
      <c r="BU9" t="s">
        <v>160</v>
      </c>
      <c r="BV9" t="s">
        <v>70</v>
      </c>
      <c r="BY9">
        <v>1200</v>
      </c>
      <c r="BZ9" t="s">
        <v>75</v>
      </c>
      <c r="CA9" t="s">
        <v>122</v>
      </c>
      <c r="CC9" t="s">
        <v>74</v>
      </c>
      <c r="CD9">
        <v>8000</v>
      </c>
      <c r="CE9" t="s">
        <v>72</v>
      </c>
      <c r="CF9">
        <v>45751</v>
      </c>
      <c r="CI9">
        <v>1</v>
      </c>
      <c r="CJ9">
        <v>1</v>
      </c>
      <c r="CK9">
        <v>21</v>
      </c>
      <c r="CL9" t="s">
        <v>66</v>
      </c>
    </row>
    <row r="10" spans="1:92" x14ac:dyDescent="0.3">
      <c r="A10" t="s">
        <v>170</v>
      </c>
      <c r="B10" t="s">
        <v>171</v>
      </c>
      <c r="C10" t="s">
        <v>59</v>
      </c>
      <c r="E10" t="s">
        <v>449</v>
      </c>
      <c r="F10">
        <v>45749</v>
      </c>
      <c r="G10">
        <v>202601</v>
      </c>
      <c r="H10" t="s">
        <v>83</v>
      </c>
      <c r="I10" t="s">
        <v>84</v>
      </c>
      <c r="J10" t="s">
        <v>435</v>
      </c>
      <c r="K10" t="s">
        <v>62</v>
      </c>
      <c r="L10" t="s">
        <v>201</v>
      </c>
      <c r="M10" t="s">
        <v>202</v>
      </c>
      <c r="N10" t="s">
        <v>203</v>
      </c>
      <c r="O10" t="s">
        <v>65</v>
      </c>
      <c r="P10" t="s">
        <v>450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42.84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0.2</v>
      </c>
      <c r="BK10">
        <v>1</v>
      </c>
      <c r="BL10">
        <v>137</v>
      </c>
      <c r="BM10">
        <v>20.55</v>
      </c>
      <c r="BN10">
        <v>157.55000000000001</v>
      </c>
      <c r="BO10">
        <v>157.55000000000001</v>
      </c>
      <c r="BQ10" t="s">
        <v>204</v>
      </c>
      <c r="BR10" t="s">
        <v>190</v>
      </c>
      <c r="BS10">
        <v>45750</v>
      </c>
      <c r="BT10">
        <v>0.63611111111111107</v>
      </c>
      <c r="BU10" t="s">
        <v>205</v>
      </c>
      <c r="BV10" t="s">
        <v>70</v>
      </c>
      <c r="BY10">
        <v>1200</v>
      </c>
      <c r="BZ10" t="s">
        <v>75</v>
      </c>
      <c r="CA10" t="s">
        <v>206</v>
      </c>
      <c r="CC10" t="s">
        <v>202</v>
      </c>
      <c r="CD10">
        <v>7220</v>
      </c>
      <c r="CE10" t="s">
        <v>72</v>
      </c>
      <c r="CF10">
        <v>45751</v>
      </c>
      <c r="CI10">
        <v>2</v>
      </c>
      <c r="CJ10">
        <v>1</v>
      </c>
      <c r="CK10">
        <v>23</v>
      </c>
      <c r="CL10" t="s">
        <v>66</v>
      </c>
    </row>
    <row r="11" spans="1:92" x14ac:dyDescent="0.3">
      <c r="A11" t="s">
        <v>184</v>
      </c>
      <c r="B11" t="s">
        <v>171</v>
      </c>
      <c r="C11" t="s">
        <v>59</v>
      </c>
      <c r="E11" t="s">
        <v>451</v>
      </c>
      <c r="F11">
        <v>45749</v>
      </c>
      <c r="G11">
        <v>202601</v>
      </c>
      <c r="H11" t="s">
        <v>81</v>
      </c>
      <c r="I11" t="s">
        <v>82</v>
      </c>
      <c r="J11" t="s">
        <v>452</v>
      </c>
      <c r="K11" t="s">
        <v>62</v>
      </c>
      <c r="L11" t="s">
        <v>73</v>
      </c>
      <c r="M11" t="s">
        <v>74</v>
      </c>
      <c r="N11" t="s">
        <v>207</v>
      </c>
      <c r="O11" t="s">
        <v>85</v>
      </c>
      <c r="P11" t="s">
        <v>453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5.57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42.76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14</v>
      </c>
      <c r="BJ11">
        <v>0.2</v>
      </c>
      <c r="BK11">
        <v>14</v>
      </c>
      <c r="BL11">
        <v>142.31</v>
      </c>
      <c r="BM11">
        <v>21.35</v>
      </c>
      <c r="BN11">
        <v>163.66</v>
      </c>
      <c r="BO11">
        <v>163.66</v>
      </c>
      <c r="BQ11" t="s">
        <v>208</v>
      </c>
      <c r="BR11" t="s">
        <v>209</v>
      </c>
      <c r="BS11">
        <v>45751</v>
      </c>
      <c r="BT11">
        <v>0.50694444444444442</v>
      </c>
      <c r="BU11" t="s">
        <v>210</v>
      </c>
      <c r="BV11" t="s">
        <v>70</v>
      </c>
      <c r="BY11">
        <v>1200</v>
      </c>
      <c r="BZ11" t="s">
        <v>92</v>
      </c>
      <c r="CA11" t="s">
        <v>114</v>
      </c>
      <c r="CC11" t="s">
        <v>74</v>
      </c>
      <c r="CD11">
        <v>8000</v>
      </c>
      <c r="CE11" t="s">
        <v>123</v>
      </c>
      <c r="CF11">
        <v>45754</v>
      </c>
      <c r="CI11">
        <v>3</v>
      </c>
      <c r="CJ11">
        <v>2</v>
      </c>
      <c r="CK11">
        <v>41</v>
      </c>
      <c r="CL11" t="s">
        <v>66</v>
      </c>
    </row>
    <row r="12" spans="1:92" x14ac:dyDescent="0.3">
      <c r="A12" t="s">
        <v>184</v>
      </c>
      <c r="B12" t="s">
        <v>171</v>
      </c>
      <c r="C12" t="s">
        <v>59</v>
      </c>
      <c r="E12" t="s">
        <v>454</v>
      </c>
      <c r="F12">
        <v>45749</v>
      </c>
      <c r="G12">
        <v>202601</v>
      </c>
      <c r="H12" t="s">
        <v>81</v>
      </c>
      <c r="I12" t="s">
        <v>82</v>
      </c>
      <c r="J12" t="s">
        <v>455</v>
      </c>
      <c r="K12" t="s">
        <v>62</v>
      </c>
      <c r="L12" t="s">
        <v>115</v>
      </c>
      <c r="M12" t="s">
        <v>116</v>
      </c>
      <c r="N12" t="s">
        <v>435</v>
      </c>
      <c r="O12" t="s">
        <v>85</v>
      </c>
      <c r="P12" t="s">
        <v>453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5.57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42.76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14</v>
      </c>
      <c r="BJ12">
        <v>0.2</v>
      </c>
      <c r="BK12">
        <v>14</v>
      </c>
      <c r="BL12">
        <v>142.31</v>
      </c>
      <c r="BM12">
        <v>21.35</v>
      </c>
      <c r="BN12">
        <v>163.66</v>
      </c>
      <c r="BO12">
        <v>163.66</v>
      </c>
      <c r="BQ12" t="s">
        <v>211</v>
      </c>
      <c r="BR12" t="s">
        <v>212</v>
      </c>
      <c r="BS12">
        <v>45750</v>
      </c>
      <c r="BT12">
        <v>0.55208333333333337</v>
      </c>
      <c r="BU12" t="s">
        <v>213</v>
      </c>
      <c r="BV12" t="s">
        <v>70</v>
      </c>
      <c r="BY12">
        <v>1200</v>
      </c>
      <c r="BZ12" t="s">
        <v>92</v>
      </c>
      <c r="CA12" t="s">
        <v>214</v>
      </c>
      <c r="CC12" t="s">
        <v>116</v>
      </c>
      <c r="CD12" t="s">
        <v>135</v>
      </c>
      <c r="CE12" t="s">
        <v>123</v>
      </c>
      <c r="CF12">
        <v>45750</v>
      </c>
      <c r="CI12">
        <v>1</v>
      </c>
      <c r="CJ12">
        <v>1</v>
      </c>
      <c r="CK12">
        <v>41</v>
      </c>
      <c r="CL12" t="s">
        <v>66</v>
      </c>
    </row>
    <row r="13" spans="1:92" x14ac:dyDescent="0.3">
      <c r="A13" t="s">
        <v>170</v>
      </c>
      <c r="B13" t="s">
        <v>171</v>
      </c>
      <c r="C13" t="s">
        <v>59</v>
      </c>
      <c r="E13" t="s">
        <v>456</v>
      </c>
      <c r="F13">
        <v>45749</v>
      </c>
      <c r="G13">
        <v>202601</v>
      </c>
      <c r="H13" t="s">
        <v>73</v>
      </c>
      <c r="I13" t="s">
        <v>74</v>
      </c>
      <c r="J13" t="s">
        <v>215</v>
      </c>
      <c r="K13" t="s">
        <v>62</v>
      </c>
      <c r="L13" t="s">
        <v>88</v>
      </c>
      <c r="M13" t="s">
        <v>89</v>
      </c>
      <c r="N13" t="s">
        <v>215</v>
      </c>
      <c r="O13" t="s">
        <v>85</v>
      </c>
      <c r="P13" t="s">
        <v>457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5.57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62.18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3</v>
      </c>
      <c r="BI13">
        <v>17.5</v>
      </c>
      <c r="BJ13">
        <v>25.6</v>
      </c>
      <c r="BK13">
        <v>26</v>
      </c>
      <c r="BL13">
        <v>204.41</v>
      </c>
      <c r="BM13">
        <v>30.66</v>
      </c>
      <c r="BN13">
        <v>235.07</v>
      </c>
      <c r="BO13">
        <v>235.07</v>
      </c>
      <c r="BQ13" t="s">
        <v>216</v>
      </c>
      <c r="BR13" t="s">
        <v>217</v>
      </c>
      <c r="BS13">
        <v>45752</v>
      </c>
      <c r="BT13">
        <v>0.57222222222222219</v>
      </c>
      <c r="BU13" t="s">
        <v>218</v>
      </c>
      <c r="BV13" t="s">
        <v>70</v>
      </c>
      <c r="BY13">
        <v>128173.61</v>
      </c>
      <c r="BZ13" t="s">
        <v>92</v>
      </c>
      <c r="CA13" t="s">
        <v>96</v>
      </c>
      <c r="CC13" t="s">
        <v>89</v>
      </c>
      <c r="CD13">
        <v>4302</v>
      </c>
      <c r="CE13" t="s">
        <v>72</v>
      </c>
      <c r="CI13">
        <v>3</v>
      </c>
      <c r="CJ13">
        <v>2</v>
      </c>
      <c r="CK13">
        <v>41</v>
      </c>
      <c r="CL13" t="s">
        <v>66</v>
      </c>
    </row>
    <row r="14" spans="1:92" x14ac:dyDescent="0.3">
      <c r="A14" t="s">
        <v>170</v>
      </c>
      <c r="B14" t="s">
        <v>171</v>
      </c>
      <c r="C14" t="s">
        <v>59</v>
      </c>
      <c r="E14" t="s">
        <v>458</v>
      </c>
      <c r="F14">
        <v>45750</v>
      </c>
      <c r="G14">
        <v>202601</v>
      </c>
      <c r="H14" t="s">
        <v>83</v>
      </c>
      <c r="I14" t="s">
        <v>84</v>
      </c>
      <c r="J14" t="s">
        <v>435</v>
      </c>
      <c r="K14" t="s">
        <v>62</v>
      </c>
      <c r="L14" t="s">
        <v>79</v>
      </c>
      <c r="M14" t="s">
        <v>80</v>
      </c>
      <c r="N14" t="s">
        <v>194</v>
      </c>
      <c r="O14" t="s">
        <v>85</v>
      </c>
      <c r="P14" t="s">
        <v>459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5.57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42.76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7.5</v>
      </c>
      <c r="BJ14">
        <v>7.1</v>
      </c>
      <c r="BK14">
        <v>8</v>
      </c>
      <c r="BL14">
        <v>142.31</v>
      </c>
      <c r="BM14">
        <v>21.35</v>
      </c>
      <c r="BN14">
        <v>163.66</v>
      </c>
      <c r="BO14">
        <v>163.66</v>
      </c>
      <c r="BP14" t="s">
        <v>219</v>
      </c>
      <c r="BQ14" t="s">
        <v>220</v>
      </c>
      <c r="BR14" t="s">
        <v>221</v>
      </c>
      <c r="BS14">
        <v>45751</v>
      </c>
      <c r="BT14">
        <v>0.66666666666666663</v>
      </c>
      <c r="BU14" t="s">
        <v>222</v>
      </c>
      <c r="BV14" t="s">
        <v>70</v>
      </c>
      <c r="BY14">
        <v>35280</v>
      </c>
      <c r="BZ14" t="s">
        <v>92</v>
      </c>
      <c r="CC14" t="s">
        <v>80</v>
      </c>
      <c r="CD14">
        <v>4000</v>
      </c>
      <c r="CE14" t="s">
        <v>72</v>
      </c>
      <c r="CF14">
        <v>45754</v>
      </c>
      <c r="CI14">
        <v>1</v>
      </c>
      <c r="CJ14">
        <v>1</v>
      </c>
      <c r="CK14">
        <v>41</v>
      </c>
      <c r="CL14" t="s">
        <v>66</v>
      </c>
    </row>
    <row r="15" spans="1:92" x14ac:dyDescent="0.3">
      <c r="A15" t="s">
        <v>170</v>
      </c>
      <c r="B15" t="s">
        <v>171</v>
      </c>
      <c r="C15" t="s">
        <v>59</v>
      </c>
      <c r="E15" t="s">
        <v>460</v>
      </c>
      <c r="F15">
        <v>45751</v>
      </c>
      <c r="G15">
        <v>202601</v>
      </c>
      <c r="H15" t="s">
        <v>115</v>
      </c>
      <c r="I15" t="s">
        <v>116</v>
      </c>
      <c r="J15" t="s">
        <v>461</v>
      </c>
      <c r="K15" t="s">
        <v>62</v>
      </c>
      <c r="L15" t="s">
        <v>81</v>
      </c>
      <c r="M15" t="s">
        <v>82</v>
      </c>
      <c r="N15" t="s">
        <v>462</v>
      </c>
      <c r="O15" t="s">
        <v>85</v>
      </c>
      <c r="P15" t="s">
        <v>442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5.57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42.76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0.2</v>
      </c>
      <c r="BK15">
        <v>1</v>
      </c>
      <c r="BL15">
        <v>142.31</v>
      </c>
      <c r="BM15">
        <v>21.35</v>
      </c>
      <c r="BN15">
        <v>163.66</v>
      </c>
      <c r="BO15">
        <v>163.66</v>
      </c>
      <c r="BQ15" t="s">
        <v>166</v>
      </c>
      <c r="BR15" t="s">
        <v>224</v>
      </c>
      <c r="BS15">
        <v>45754</v>
      </c>
      <c r="BT15">
        <v>0.52152777777777781</v>
      </c>
      <c r="BU15" t="s">
        <v>225</v>
      </c>
      <c r="BV15" t="s">
        <v>70</v>
      </c>
      <c r="BY15">
        <v>1200</v>
      </c>
      <c r="BZ15" t="s">
        <v>92</v>
      </c>
      <c r="CA15" t="s">
        <v>106</v>
      </c>
      <c r="CC15" t="s">
        <v>82</v>
      </c>
      <c r="CD15" t="s">
        <v>107</v>
      </c>
      <c r="CE15" t="s">
        <v>72</v>
      </c>
      <c r="CF15">
        <v>45754</v>
      </c>
      <c r="CI15">
        <v>1</v>
      </c>
      <c r="CJ15">
        <v>1</v>
      </c>
      <c r="CK15">
        <v>41</v>
      </c>
      <c r="CL15" t="s">
        <v>66</v>
      </c>
    </row>
    <row r="16" spans="1:92" x14ac:dyDescent="0.3">
      <c r="A16" t="s">
        <v>170</v>
      </c>
      <c r="B16" t="s">
        <v>171</v>
      </c>
      <c r="C16" t="s">
        <v>59</v>
      </c>
      <c r="E16" t="s">
        <v>463</v>
      </c>
      <c r="F16">
        <v>45751</v>
      </c>
      <c r="G16">
        <v>202601</v>
      </c>
      <c r="H16" t="s">
        <v>83</v>
      </c>
      <c r="I16" t="s">
        <v>84</v>
      </c>
      <c r="J16" t="s">
        <v>435</v>
      </c>
      <c r="K16" t="s">
        <v>62</v>
      </c>
      <c r="L16" t="s">
        <v>68</v>
      </c>
      <c r="M16" t="s">
        <v>69</v>
      </c>
      <c r="N16" t="s">
        <v>226</v>
      </c>
      <c r="O16" t="s">
        <v>85</v>
      </c>
      <c r="P16" t="s">
        <v>464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5.57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42.76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2</v>
      </c>
      <c r="BI16">
        <v>10</v>
      </c>
      <c r="BJ16">
        <v>14.6</v>
      </c>
      <c r="BK16">
        <v>15</v>
      </c>
      <c r="BL16">
        <v>142.31</v>
      </c>
      <c r="BM16">
        <v>21.35</v>
      </c>
      <c r="BN16">
        <v>163.66</v>
      </c>
      <c r="BO16">
        <v>163.66</v>
      </c>
      <c r="BQ16" t="s">
        <v>227</v>
      </c>
      <c r="BR16" t="s">
        <v>228</v>
      </c>
      <c r="BS16">
        <v>45754</v>
      </c>
      <c r="BT16">
        <v>0.38124999999999998</v>
      </c>
      <c r="BU16" t="s">
        <v>229</v>
      </c>
      <c r="BV16" t="s">
        <v>70</v>
      </c>
      <c r="BY16">
        <v>73217.97</v>
      </c>
      <c r="BZ16" t="s">
        <v>92</v>
      </c>
      <c r="CA16" t="s">
        <v>71</v>
      </c>
      <c r="CC16" t="s">
        <v>69</v>
      </c>
      <c r="CD16">
        <v>3610</v>
      </c>
      <c r="CE16" t="s">
        <v>72</v>
      </c>
      <c r="CF16">
        <v>45755</v>
      </c>
      <c r="CI16">
        <v>1</v>
      </c>
      <c r="CJ16">
        <v>1</v>
      </c>
      <c r="CK16">
        <v>41</v>
      </c>
      <c r="CL16" t="s">
        <v>66</v>
      </c>
    </row>
    <row r="17" spans="1:90" x14ac:dyDescent="0.3">
      <c r="A17" t="s">
        <v>170</v>
      </c>
      <c r="B17" t="s">
        <v>171</v>
      </c>
      <c r="C17" t="s">
        <v>59</v>
      </c>
      <c r="E17" t="s">
        <v>465</v>
      </c>
      <c r="F17">
        <v>45751</v>
      </c>
      <c r="G17">
        <v>202601</v>
      </c>
      <c r="H17" t="s">
        <v>73</v>
      </c>
      <c r="I17" t="s">
        <v>74</v>
      </c>
      <c r="J17" t="s">
        <v>215</v>
      </c>
      <c r="K17" t="s">
        <v>62</v>
      </c>
      <c r="L17" t="s">
        <v>149</v>
      </c>
      <c r="M17" t="s">
        <v>150</v>
      </c>
      <c r="N17" t="s">
        <v>230</v>
      </c>
      <c r="O17" t="s">
        <v>85</v>
      </c>
      <c r="P17" t="s">
        <v>466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5.57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72.63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18.600000000000001</v>
      </c>
      <c r="BJ17">
        <v>16.899999999999999</v>
      </c>
      <c r="BK17">
        <v>19</v>
      </c>
      <c r="BL17">
        <v>237.83</v>
      </c>
      <c r="BM17">
        <v>35.67</v>
      </c>
      <c r="BN17">
        <v>273.5</v>
      </c>
      <c r="BO17">
        <v>273.5</v>
      </c>
      <c r="BQ17" t="s">
        <v>231</v>
      </c>
      <c r="BR17" t="s">
        <v>217</v>
      </c>
      <c r="BS17">
        <v>45755</v>
      </c>
      <c r="BT17">
        <v>0.61527777777777781</v>
      </c>
      <c r="BU17" t="s">
        <v>232</v>
      </c>
      <c r="BV17" t="s">
        <v>70</v>
      </c>
      <c r="BY17">
        <v>84359.34</v>
      </c>
      <c r="BZ17" t="s">
        <v>92</v>
      </c>
      <c r="CA17" t="s">
        <v>151</v>
      </c>
      <c r="CC17" t="s">
        <v>150</v>
      </c>
      <c r="CD17">
        <v>9459</v>
      </c>
      <c r="CE17" t="s">
        <v>72</v>
      </c>
      <c r="CF17">
        <v>45755</v>
      </c>
      <c r="CI17">
        <v>3</v>
      </c>
      <c r="CJ17">
        <v>2</v>
      </c>
      <c r="CK17">
        <v>43</v>
      </c>
      <c r="CL17" t="s">
        <v>66</v>
      </c>
    </row>
    <row r="18" spans="1:90" x14ac:dyDescent="0.3">
      <c r="A18" t="s">
        <v>170</v>
      </c>
      <c r="B18" t="s">
        <v>171</v>
      </c>
      <c r="C18" t="s">
        <v>59</v>
      </c>
      <c r="E18" t="s">
        <v>467</v>
      </c>
      <c r="F18">
        <v>45751</v>
      </c>
      <c r="G18">
        <v>202601</v>
      </c>
      <c r="H18" t="s">
        <v>79</v>
      </c>
      <c r="I18" t="s">
        <v>80</v>
      </c>
      <c r="J18" t="s">
        <v>233</v>
      </c>
      <c r="K18" t="s">
        <v>62</v>
      </c>
      <c r="L18" t="s">
        <v>83</v>
      </c>
      <c r="M18" t="s">
        <v>84</v>
      </c>
      <c r="N18" t="s">
        <v>468</v>
      </c>
      <c r="O18" t="s">
        <v>85</v>
      </c>
      <c r="P18" t="s">
        <v>469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5.57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42.76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7.2</v>
      </c>
      <c r="BK18">
        <v>8</v>
      </c>
      <c r="BL18">
        <v>142.31</v>
      </c>
      <c r="BM18">
        <v>21.35</v>
      </c>
      <c r="BN18">
        <v>163.66</v>
      </c>
      <c r="BO18">
        <v>163.66</v>
      </c>
      <c r="BQ18" t="s">
        <v>234</v>
      </c>
      <c r="BR18" t="s">
        <v>235</v>
      </c>
      <c r="BS18">
        <v>45754</v>
      </c>
      <c r="BT18">
        <v>0.38194444444444442</v>
      </c>
      <c r="BU18" t="s">
        <v>133</v>
      </c>
      <c r="BV18" t="s">
        <v>70</v>
      </c>
      <c r="BY18">
        <v>36000</v>
      </c>
      <c r="BZ18" t="s">
        <v>92</v>
      </c>
      <c r="CA18" t="s">
        <v>120</v>
      </c>
      <c r="CC18" t="s">
        <v>84</v>
      </c>
      <c r="CD18">
        <v>2074</v>
      </c>
      <c r="CE18" t="s">
        <v>72</v>
      </c>
      <c r="CF18">
        <v>45754</v>
      </c>
      <c r="CI18">
        <v>1</v>
      </c>
      <c r="CJ18">
        <v>1</v>
      </c>
      <c r="CK18">
        <v>41</v>
      </c>
      <c r="CL18" t="s">
        <v>66</v>
      </c>
    </row>
    <row r="19" spans="1:90" x14ac:dyDescent="0.3">
      <c r="A19" t="s">
        <v>184</v>
      </c>
      <c r="B19" t="s">
        <v>171</v>
      </c>
      <c r="C19" t="s">
        <v>59</v>
      </c>
      <c r="E19" t="s">
        <v>470</v>
      </c>
      <c r="F19">
        <v>45751</v>
      </c>
      <c r="G19">
        <v>202601</v>
      </c>
      <c r="H19" t="s">
        <v>63</v>
      </c>
      <c r="I19" t="s">
        <v>64</v>
      </c>
      <c r="J19" t="s">
        <v>223</v>
      </c>
      <c r="K19" t="s">
        <v>62</v>
      </c>
      <c r="L19" t="s">
        <v>86</v>
      </c>
      <c r="M19" t="s">
        <v>87</v>
      </c>
      <c r="N19" t="s">
        <v>462</v>
      </c>
      <c r="O19" t="s">
        <v>65</v>
      </c>
      <c r="P19" t="s">
        <v>471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38.68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3.5</v>
      </c>
      <c r="BK19">
        <v>3.5</v>
      </c>
      <c r="BL19">
        <v>123.7</v>
      </c>
      <c r="BM19">
        <v>18.559999999999999</v>
      </c>
      <c r="BN19">
        <v>142.26</v>
      </c>
      <c r="BO19">
        <v>142.26</v>
      </c>
      <c r="BQ19" t="s">
        <v>168</v>
      </c>
      <c r="BR19" t="s">
        <v>236</v>
      </c>
      <c r="BS19">
        <v>45754</v>
      </c>
      <c r="BT19">
        <v>0.33194444444444443</v>
      </c>
      <c r="BU19" t="s">
        <v>237</v>
      </c>
      <c r="BV19" t="s">
        <v>70</v>
      </c>
      <c r="BY19">
        <v>17390</v>
      </c>
      <c r="BZ19" t="s">
        <v>75</v>
      </c>
      <c r="CA19" t="s">
        <v>99</v>
      </c>
      <c r="CC19" t="s">
        <v>87</v>
      </c>
      <c r="CD19">
        <v>6000</v>
      </c>
      <c r="CE19" t="s">
        <v>72</v>
      </c>
      <c r="CF19">
        <v>45754</v>
      </c>
      <c r="CI19">
        <v>1</v>
      </c>
      <c r="CJ19">
        <v>1</v>
      </c>
      <c r="CK19">
        <v>21</v>
      </c>
      <c r="CL19" t="s">
        <v>66</v>
      </c>
    </row>
    <row r="20" spans="1:90" x14ac:dyDescent="0.3">
      <c r="A20" t="s">
        <v>184</v>
      </c>
      <c r="B20" t="s">
        <v>171</v>
      </c>
      <c r="C20" t="s">
        <v>59</v>
      </c>
      <c r="E20" t="s">
        <v>472</v>
      </c>
      <c r="F20">
        <v>45751</v>
      </c>
      <c r="G20">
        <v>202601</v>
      </c>
      <c r="H20" t="s">
        <v>63</v>
      </c>
      <c r="I20" t="s">
        <v>64</v>
      </c>
      <c r="J20" t="s">
        <v>223</v>
      </c>
      <c r="K20" t="s">
        <v>62</v>
      </c>
      <c r="L20" t="s">
        <v>86</v>
      </c>
      <c r="M20" t="s">
        <v>87</v>
      </c>
      <c r="N20" t="s">
        <v>462</v>
      </c>
      <c r="O20" t="s">
        <v>65</v>
      </c>
      <c r="P20" t="s">
        <v>471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38.68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3.5</v>
      </c>
      <c r="BK20">
        <v>3.5</v>
      </c>
      <c r="BL20">
        <v>123.7</v>
      </c>
      <c r="BM20">
        <v>18.559999999999999</v>
      </c>
      <c r="BN20">
        <v>142.26</v>
      </c>
      <c r="BO20">
        <v>142.26</v>
      </c>
      <c r="BQ20" t="s">
        <v>168</v>
      </c>
      <c r="BR20" t="s">
        <v>236</v>
      </c>
      <c r="BS20">
        <v>45754</v>
      </c>
      <c r="BT20">
        <v>0.33194444444444443</v>
      </c>
      <c r="BU20" t="s">
        <v>237</v>
      </c>
      <c r="BV20" t="s">
        <v>70</v>
      </c>
      <c r="BY20">
        <v>17390</v>
      </c>
      <c r="BZ20" t="s">
        <v>75</v>
      </c>
      <c r="CA20" t="s">
        <v>99</v>
      </c>
      <c r="CC20" t="s">
        <v>87</v>
      </c>
      <c r="CD20">
        <v>6000</v>
      </c>
      <c r="CE20" t="s">
        <v>72</v>
      </c>
      <c r="CF20">
        <v>45754</v>
      </c>
      <c r="CI20">
        <v>1</v>
      </c>
      <c r="CJ20">
        <v>1</v>
      </c>
      <c r="CK20">
        <v>21</v>
      </c>
      <c r="CL20" t="s">
        <v>66</v>
      </c>
    </row>
    <row r="21" spans="1:90" x14ac:dyDescent="0.3">
      <c r="A21" t="s">
        <v>170</v>
      </c>
      <c r="B21" t="s">
        <v>171</v>
      </c>
      <c r="C21" t="s">
        <v>59</v>
      </c>
      <c r="E21" t="s">
        <v>473</v>
      </c>
      <c r="F21">
        <v>45751</v>
      </c>
      <c r="G21">
        <v>202601</v>
      </c>
      <c r="H21" t="s">
        <v>79</v>
      </c>
      <c r="I21" t="s">
        <v>80</v>
      </c>
      <c r="J21" t="s">
        <v>233</v>
      </c>
      <c r="K21" t="s">
        <v>62</v>
      </c>
      <c r="L21" t="s">
        <v>68</v>
      </c>
      <c r="M21" t="s">
        <v>69</v>
      </c>
      <c r="N21" t="s">
        <v>238</v>
      </c>
      <c r="O21" t="s">
        <v>65</v>
      </c>
      <c r="P21" t="s">
        <v>474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17.27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2.4</v>
      </c>
      <c r="BK21">
        <v>3</v>
      </c>
      <c r="BL21">
        <v>55.23</v>
      </c>
      <c r="BM21">
        <v>8.2799999999999994</v>
      </c>
      <c r="BN21">
        <v>63.51</v>
      </c>
      <c r="BO21">
        <v>63.51</v>
      </c>
      <c r="BQ21" t="s">
        <v>239</v>
      </c>
      <c r="BR21" t="s">
        <v>240</v>
      </c>
      <c r="BS21">
        <v>45754</v>
      </c>
      <c r="BT21">
        <v>0.4375</v>
      </c>
      <c r="BU21" t="s">
        <v>241</v>
      </c>
      <c r="BV21" t="s">
        <v>70</v>
      </c>
      <c r="BY21">
        <v>12000</v>
      </c>
      <c r="BZ21" t="s">
        <v>75</v>
      </c>
      <c r="CA21" t="s">
        <v>71</v>
      </c>
      <c r="CC21" t="s">
        <v>69</v>
      </c>
      <c r="CD21">
        <v>3608</v>
      </c>
      <c r="CE21" t="s">
        <v>72</v>
      </c>
      <c r="CF21">
        <v>45755</v>
      </c>
      <c r="CI21">
        <v>1</v>
      </c>
      <c r="CJ21">
        <v>1</v>
      </c>
      <c r="CK21">
        <v>22</v>
      </c>
      <c r="CL21" t="s">
        <v>66</v>
      </c>
    </row>
    <row r="22" spans="1:90" x14ac:dyDescent="0.3">
      <c r="A22" t="s">
        <v>170</v>
      </c>
      <c r="B22" t="s">
        <v>171</v>
      </c>
      <c r="C22" t="s">
        <v>59</v>
      </c>
      <c r="E22" t="s">
        <v>475</v>
      </c>
      <c r="F22">
        <v>45754</v>
      </c>
      <c r="G22">
        <v>202601</v>
      </c>
      <c r="H22" t="s">
        <v>138</v>
      </c>
      <c r="I22" t="s">
        <v>139</v>
      </c>
      <c r="J22" t="s">
        <v>476</v>
      </c>
      <c r="K22" t="s">
        <v>62</v>
      </c>
      <c r="L22" t="s">
        <v>60</v>
      </c>
      <c r="M22" t="s">
        <v>61</v>
      </c>
      <c r="N22" t="s">
        <v>477</v>
      </c>
      <c r="O22" t="s">
        <v>85</v>
      </c>
      <c r="P22" t="s">
        <v>478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5.57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60.31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0.2</v>
      </c>
      <c r="BK22">
        <v>1</v>
      </c>
      <c r="BL22">
        <v>198.43</v>
      </c>
      <c r="BM22">
        <v>29.76</v>
      </c>
      <c r="BN22">
        <v>228.19</v>
      </c>
      <c r="BO22">
        <v>228.19</v>
      </c>
      <c r="BQ22" t="s">
        <v>242</v>
      </c>
      <c r="BR22" t="s">
        <v>243</v>
      </c>
      <c r="BS22">
        <v>45755</v>
      </c>
      <c r="BT22">
        <v>0.4861111111111111</v>
      </c>
      <c r="BU22" t="s">
        <v>242</v>
      </c>
      <c r="BV22" t="s">
        <v>70</v>
      </c>
      <c r="BY22">
        <v>1200</v>
      </c>
      <c r="BZ22" t="s">
        <v>92</v>
      </c>
      <c r="CC22" t="s">
        <v>61</v>
      </c>
      <c r="CD22">
        <v>1619</v>
      </c>
      <c r="CE22" t="s">
        <v>165</v>
      </c>
      <c r="CF22">
        <v>45755</v>
      </c>
      <c r="CI22">
        <v>1</v>
      </c>
      <c r="CJ22">
        <v>1</v>
      </c>
      <c r="CK22">
        <v>43</v>
      </c>
      <c r="CL22" t="s">
        <v>66</v>
      </c>
    </row>
    <row r="23" spans="1:90" x14ac:dyDescent="0.3">
      <c r="A23" t="s">
        <v>170</v>
      </c>
      <c r="B23" t="s">
        <v>171</v>
      </c>
      <c r="C23" t="s">
        <v>59</v>
      </c>
      <c r="E23" t="s">
        <v>479</v>
      </c>
      <c r="F23">
        <v>45754</v>
      </c>
      <c r="G23">
        <v>202601</v>
      </c>
      <c r="H23" t="s">
        <v>117</v>
      </c>
      <c r="I23" t="s">
        <v>118</v>
      </c>
      <c r="J23" t="s">
        <v>244</v>
      </c>
      <c r="K23" t="s">
        <v>62</v>
      </c>
      <c r="L23" t="s">
        <v>86</v>
      </c>
      <c r="M23" t="s">
        <v>87</v>
      </c>
      <c r="N23" t="s">
        <v>245</v>
      </c>
      <c r="O23" t="s">
        <v>65</v>
      </c>
      <c r="P23" t="s">
        <v>442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22.11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0.2</v>
      </c>
      <c r="BK23">
        <v>1</v>
      </c>
      <c r="BL23">
        <v>70.709999999999994</v>
      </c>
      <c r="BM23">
        <v>10.61</v>
      </c>
      <c r="BN23">
        <v>81.319999999999993</v>
      </c>
      <c r="BO23">
        <v>81.319999999999993</v>
      </c>
      <c r="BQ23" t="s">
        <v>246</v>
      </c>
      <c r="BR23" t="s">
        <v>247</v>
      </c>
      <c r="BS23">
        <v>45756</v>
      </c>
      <c r="BT23">
        <v>0.40625</v>
      </c>
      <c r="BU23" t="s">
        <v>248</v>
      </c>
      <c r="BV23" t="s">
        <v>66</v>
      </c>
      <c r="BW23" t="s">
        <v>90</v>
      </c>
      <c r="BX23" t="s">
        <v>142</v>
      </c>
      <c r="BY23">
        <v>1200</v>
      </c>
      <c r="BZ23" t="s">
        <v>75</v>
      </c>
      <c r="CA23" t="s">
        <v>167</v>
      </c>
      <c r="CC23" t="s">
        <v>87</v>
      </c>
      <c r="CD23">
        <v>6055</v>
      </c>
      <c r="CE23" t="s">
        <v>72</v>
      </c>
      <c r="CF23">
        <v>45756</v>
      </c>
      <c r="CI23">
        <v>1</v>
      </c>
      <c r="CJ23">
        <v>2</v>
      </c>
      <c r="CK23">
        <v>21</v>
      </c>
      <c r="CL23" t="s">
        <v>66</v>
      </c>
    </row>
    <row r="24" spans="1:90" x14ac:dyDescent="0.3">
      <c r="A24" t="s">
        <v>170</v>
      </c>
      <c r="B24" t="s">
        <v>171</v>
      </c>
      <c r="C24" t="s">
        <v>59</v>
      </c>
      <c r="E24" t="s">
        <v>480</v>
      </c>
      <c r="F24">
        <v>45754</v>
      </c>
      <c r="G24">
        <v>202601</v>
      </c>
      <c r="H24" t="s">
        <v>83</v>
      </c>
      <c r="I24" t="s">
        <v>84</v>
      </c>
      <c r="J24" t="s">
        <v>435</v>
      </c>
      <c r="K24" t="s">
        <v>62</v>
      </c>
      <c r="L24" t="s">
        <v>73</v>
      </c>
      <c r="M24" t="s">
        <v>74</v>
      </c>
      <c r="N24" t="s">
        <v>249</v>
      </c>
      <c r="O24" t="s">
        <v>85</v>
      </c>
      <c r="P24" t="s">
        <v>481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5.57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42.76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0.2</v>
      </c>
      <c r="BJ24">
        <v>2</v>
      </c>
      <c r="BK24">
        <v>2</v>
      </c>
      <c r="BL24">
        <v>142.31</v>
      </c>
      <c r="BM24">
        <v>21.35</v>
      </c>
      <c r="BN24">
        <v>163.66</v>
      </c>
      <c r="BO24">
        <v>163.66</v>
      </c>
      <c r="BP24" t="s">
        <v>250</v>
      </c>
      <c r="BQ24" t="s">
        <v>251</v>
      </c>
      <c r="BR24" t="s">
        <v>252</v>
      </c>
      <c r="BS24">
        <v>45756</v>
      </c>
      <c r="BT24">
        <v>0.48125000000000001</v>
      </c>
      <c r="BU24" t="s">
        <v>143</v>
      </c>
      <c r="BV24" t="s">
        <v>70</v>
      </c>
      <c r="BY24">
        <v>9841.6200000000008</v>
      </c>
      <c r="BZ24" t="s">
        <v>92</v>
      </c>
      <c r="CA24" t="s">
        <v>158</v>
      </c>
      <c r="CC24" t="s">
        <v>74</v>
      </c>
      <c r="CD24">
        <v>7806</v>
      </c>
      <c r="CE24" t="s">
        <v>72</v>
      </c>
      <c r="CF24">
        <v>45757</v>
      </c>
      <c r="CI24">
        <v>3</v>
      </c>
      <c r="CJ24">
        <v>2</v>
      </c>
      <c r="CK24">
        <v>41</v>
      </c>
      <c r="CL24" t="s">
        <v>66</v>
      </c>
    </row>
    <row r="25" spans="1:90" x14ac:dyDescent="0.3">
      <c r="A25" t="s">
        <v>170</v>
      </c>
      <c r="B25" t="s">
        <v>171</v>
      </c>
      <c r="C25" t="s">
        <v>59</v>
      </c>
      <c r="E25" t="s">
        <v>482</v>
      </c>
      <c r="F25">
        <v>45754</v>
      </c>
      <c r="G25">
        <v>202601</v>
      </c>
      <c r="H25" t="s">
        <v>83</v>
      </c>
      <c r="I25" t="s">
        <v>84</v>
      </c>
      <c r="J25" t="s">
        <v>435</v>
      </c>
      <c r="K25" t="s">
        <v>62</v>
      </c>
      <c r="L25" t="s">
        <v>68</v>
      </c>
      <c r="M25" t="s">
        <v>69</v>
      </c>
      <c r="N25" t="s">
        <v>253</v>
      </c>
      <c r="O25" t="s">
        <v>65</v>
      </c>
      <c r="P25" t="s">
        <v>483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93.92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3.9</v>
      </c>
      <c r="BJ25">
        <v>8.5</v>
      </c>
      <c r="BK25">
        <v>8.5</v>
      </c>
      <c r="BL25">
        <v>300.33999999999997</v>
      </c>
      <c r="BM25">
        <v>45.05</v>
      </c>
      <c r="BN25">
        <v>345.39</v>
      </c>
      <c r="BO25">
        <v>345.39</v>
      </c>
      <c r="BQ25" t="s">
        <v>254</v>
      </c>
      <c r="BR25" t="s">
        <v>255</v>
      </c>
      <c r="BS25">
        <v>45755</v>
      </c>
      <c r="BT25">
        <v>0.375</v>
      </c>
      <c r="BU25" t="s">
        <v>256</v>
      </c>
      <c r="BV25" t="s">
        <v>70</v>
      </c>
      <c r="BY25">
        <v>42636.3</v>
      </c>
      <c r="BZ25" t="s">
        <v>75</v>
      </c>
      <c r="CA25" t="s">
        <v>98</v>
      </c>
      <c r="CC25" t="s">
        <v>69</v>
      </c>
      <c r="CD25">
        <v>3610</v>
      </c>
      <c r="CE25" t="s">
        <v>72</v>
      </c>
      <c r="CF25">
        <v>45756</v>
      </c>
      <c r="CI25">
        <v>1</v>
      </c>
      <c r="CJ25">
        <v>1</v>
      </c>
      <c r="CK25">
        <v>21</v>
      </c>
      <c r="CL25" t="s">
        <v>66</v>
      </c>
    </row>
    <row r="26" spans="1:90" x14ac:dyDescent="0.3">
      <c r="A26" t="s">
        <v>170</v>
      </c>
      <c r="B26" t="s">
        <v>171</v>
      </c>
      <c r="C26" t="s">
        <v>59</v>
      </c>
      <c r="E26" t="s">
        <v>484</v>
      </c>
      <c r="F26">
        <v>45754</v>
      </c>
      <c r="G26">
        <v>202601</v>
      </c>
      <c r="H26" t="s">
        <v>73</v>
      </c>
      <c r="I26" t="s">
        <v>74</v>
      </c>
      <c r="J26" t="s">
        <v>215</v>
      </c>
      <c r="K26" t="s">
        <v>62</v>
      </c>
      <c r="L26" t="s">
        <v>83</v>
      </c>
      <c r="M26" t="s">
        <v>84</v>
      </c>
      <c r="N26" t="s">
        <v>257</v>
      </c>
      <c r="O26" t="s">
        <v>85</v>
      </c>
      <c r="P26" t="s">
        <v>466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5.57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42.76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16.739999999999998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7.3</v>
      </c>
      <c r="BJ26">
        <v>6.7</v>
      </c>
      <c r="BK26">
        <v>8</v>
      </c>
      <c r="BL26">
        <v>159.05000000000001</v>
      </c>
      <c r="BM26">
        <v>23.86</v>
      </c>
      <c r="BN26">
        <v>182.91</v>
      </c>
      <c r="BO26">
        <v>182.91</v>
      </c>
      <c r="BQ26" t="s">
        <v>258</v>
      </c>
      <c r="BR26" t="s">
        <v>217</v>
      </c>
      <c r="BS26">
        <v>45756</v>
      </c>
      <c r="BT26">
        <v>0.44236111111111109</v>
      </c>
      <c r="BU26" t="s">
        <v>259</v>
      </c>
      <c r="BV26" t="s">
        <v>66</v>
      </c>
      <c r="BY26">
        <v>33282.86</v>
      </c>
      <c r="BZ26" t="s">
        <v>260</v>
      </c>
      <c r="CA26" t="s">
        <v>261</v>
      </c>
      <c r="CC26" t="s">
        <v>84</v>
      </c>
      <c r="CD26">
        <v>1821</v>
      </c>
      <c r="CE26" t="s">
        <v>72</v>
      </c>
      <c r="CF26">
        <v>45757</v>
      </c>
      <c r="CI26">
        <v>0</v>
      </c>
      <c r="CJ26">
        <v>0</v>
      </c>
      <c r="CK26">
        <v>41</v>
      </c>
      <c r="CL26" t="s">
        <v>66</v>
      </c>
    </row>
    <row r="27" spans="1:90" x14ac:dyDescent="0.3">
      <c r="A27" t="s">
        <v>170</v>
      </c>
      <c r="B27" t="s">
        <v>171</v>
      </c>
      <c r="C27" t="s">
        <v>59</v>
      </c>
      <c r="E27" t="s">
        <v>485</v>
      </c>
      <c r="F27">
        <v>45754</v>
      </c>
      <c r="G27">
        <v>202601</v>
      </c>
      <c r="H27" t="s">
        <v>79</v>
      </c>
      <c r="I27" t="s">
        <v>80</v>
      </c>
      <c r="J27" t="s">
        <v>233</v>
      </c>
      <c r="K27" t="s">
        <v>62</v>
      </c>
      <c r="L27" t="s">
        <v>73</v>
      </c>
      <c r="M27" t="s">
        <v>74</v>
      </c>
      <c r="N27" t="s">
        <v>262</v>
      </c>
      <c r="O27" t="s">
        <v>95</v>
      </c>
      <c r="P27" t="s">
        <v>486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155.47999999999999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2</v>
      </c>
      <c r="BJ27">
        <v>7.2</v>
      </c>
      <c r="BK27">
        <v>7.5</v>
      </c>
      <c r="BL27">
        <v>497.19</v>
      </c>
      <c r="BM27">
        <v>74.58</v>
      </c>
      <c r="BN27">
        <v>571.77</v>
      </c>
      <c r="BO27">
        <v>571.77</v>
      </c>
      <c r="BQ27" t="s">
        <v>263</v>
      </c>
      <c r="BR27" t="s">
        <v>264</v>
      </c>
      <c r="BS27">
        <v>45756</v>
      </c>
      <c r="BT27">
        <v>0.44166666666666665</v>
      </c>
      <c r="BU27" t="s">
        <v>265</v>
      </c>
      <c r="BV27" t="s">
        <v>70</v>
      </c>
      <c r="BY27">
        <v>36000</v>
      </c>
      <c r="BZ27" t="s">
        <v>92</v>
      </c>
      <c r="CA27" t="s">
        <v>266</v>
      </c>
      <c r="CC27" t="s">
        <v>74</v>
      </c>
      <c r="CD27">
        <v>7708</v>
      </c>
      <c r="CE27" t="s">
        <v>72</v>
      </c>
      <c r="CF27">
        <v>45757</v>
      </c>
      <c r="CI27">
        <v>2</v>
      </c>
      <c r="CJ27">
        <v>2</v>
      </c>
      <c r="CK27">
        <v>31</v>
      </c>
      <c r="CL27" t="s">
        <v>66</v>
      </c>
    </row>
    <row r="28" spans="1:90" x14ac:dyDescent="0.3">
      <c r="A28" t="s">
        <v>170</v>
      </c>
      <c r="B28" t="s">
        <v>171</v>
      </c>
      <c r="C28" t="s">
        <v>59</v>
      </c>
      <c r="E28" t="s">
        <v>487</v>
      </c>
      <c r="F28">
        <v>45754</v>
      </c>
      <c r="G28">
        <v>202601</v>
      </c>
      <c r="H28" t="s">
        <v>79</v>
      </c>
      <c r="I28" t="s">
        <v>80</v>
      </c>
      <c r="J28" t="s">
        <v>233</v>
      </c>
      <c r="K28" t="s">
        <v>62</v>
      </c>
      <c r="L28" t="s">
        <v>73</v>
      </c>
      <c r="M28" t="s">
        <v>74</v>
      </c>
      <c r="N28" t="s">
        <v>267</v>
      </c>
      <c r="O28" t="s">
        <v>95</v>
      </c>
      <c r="P28" t="s">
        <v>486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155.47999999999999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7.2</v>
      </c>
      <c r="BK28">
        <v>7.5</v>
      </c>
      <c r="BL28">
        <v>497.19</v>
      </c>
      <c r="BM28">
        <v>74.58</v>
      </c>
      <c r="BN28">
        <v>571.77</v>
      </c>
      <c r="BO28">
        <v>571.77</v>
      </c>
      <c r="BQ28" t="s">
        <v>268</v>
      </c>
      <c r="BR28" t="s">
        <v>264</v>
      </c>
      <c r="BS28">
        <v>45756</v>
      </c>
      <c r="BT28">
        <v>0.46597222222222223</v>
      </c>
      <c r="BU28" t="s">
        <v>269</v>
      </c>
      <c r="BV28" t="s">
        <v>70</v>
      </c>
      <c r="BY28">
        <v>36000</v>
      </c>
      <c r="BZ28" t="s">
        <v>92</v>
      </c>
      <c r="CA28" t="s">
        <v>111</v>
      </c>
      <c r="CC28" t="s">
        <v>74</v>
      </c>
      <c r="CD28">
        <v>8000</v>
      </c>
      <c r="CE28" t="s">
        <v>72</v>
      </c>
      <c r="CF28">
        <v>45757</v>
      </c>
      <c r="CI28">
        <v>2</v>
      </c>
      <c r="CJ28">
        <v>2</v>
      </c>
      <c r="CK28">
        <v>31</v>
      </c>
      <c r="CL28" t="s">
        <v>66</v>
      </c>
    </row>
    <row r="29" spans="1:90" x14ac:dyDescent="0.3">
      <c r="A29" t="s">
        <v>170</v>
      </c>
      <c r="B29" t="s">
        <v>171</v>
      </c>
      <c r="C29" t="s">
        <v>59</v>
      </c>
      <c r="E29" t="s">
        <v>488</v>
      </c>
      <c r="F29">
        <v>45754</v>
      </c>
      <c r="G29">
        <v>202601</v>
      </c>
      <c r="H29" t="s">
        <v>83</v>
      </c>
      <c r="I29" t="s">
        <v>84</v>
      </c>
      <c r="J29" t="s">
        <v>435</v>
      </c>
      <c r="K29" t="s">
        <v>62</v>
      </c>
      <c r="L29" t="s">
        <v>79</v>
      </c>
      <c r="M29" t="s">
        <v>80</v>
      </c>
      <c r="N29" t="s">
        <v>194</v>
      </c>
      <c r="O29" t="s">
        <v>65</v>
      </c>
      <c r="P29" t="s">
        <v>489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22.11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>
        <v>70.709999999999994</v>
      </c>
      <c r="BM29">
        <v>10.61</v>
      </c>
      <c r="BN29">
        <v>81.319999999999993</v>
      </c>
      <c r="BO29">
        <v>81.319999999999993</v>
      </c>
      <c r="BQ29" t="s">
        <v>270</v>
      </c>
      <c r="BR29" t="s">
        <v>271</v>
      </c>
      <c r="BS29">
        <v>45755</v>
      </c>
      <c r="BT29">
        <v>0.4201388888888889</v>
      </c>
      <c r="BU29" t="s">
        <v>272</v>
      </c>
      <c r="BV29" t="s">
        <v>70</v>
      </c>
      <c r="BY29">
        <v>1200</v>
      </c>
      <c r="BZ29" t="s">
        <v>75</v>
      </c>
      <c r="CA29" t="s">
        <v>127</v>
      </c>
      <c r="CC29" t="s">
        <v>80</v>
      </c>
      <c r="CD29">
        <v>4001</v>
      </c>
      <c r="CE29" t="s">
        <v>72</v>
      </c>
      <c r="CF29">
        <v>45756</v>
      </c>
      <c r="CI29">
        <v>1</v>
      </c>
      <c r="CJ29">
        <v>1</v>
      </c>
      <c r="CK29">
        <v>21</v>
      </c>
      <c r="CL29" t="s">
        <v>66</v>
      </c>
    </row>
    <row r="30" spans="1:90" x14ac:dyDescent="0.3">
      <c r="A30" t="s">
        <v>170</v>
      </c>
      <c r="B30" t="s">
        <v>171</v>
      </c>
      <c r="C30" t="s">
        <v>59</v>
      </c>
      <c r="E30" t="s">
        <v>490</v>
      </c>
      <c r="F30">
        <v>45755</v>
      </c>
      <c r="G30">
        <v>202601</v>
      </c>
      <c r="H30" t="s">
        <v>83</v>
      </c>
      <c r="I30" t="s">
        <v>84</v>
      </c>
      <c r="J30" t="s">
        <v>435</v>
      </c>
      <c r="K30" t="s">
        <v>62</v>
      </c>
      <c r="L30" t="s">
        <v>73</v>
      </c>
      <c r="M30" t="s">
        <v>74</v>
      </c>
      <c r="N30" t="s">
        <v>273</v>
      </c>
      <c r="O30" t="s">
        <v>85</v>
      </c>
      <c r="P30" t="s">
        <v>491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5.57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71.010000000000005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2</v>
      </c>
      <c r="BI30">
        <v>15.8</v>
      </c>
      <c r="BJ30">
        <v>30.3</v>
      </c>
      <c r="BK30">
        <v>31</v>
      </c>
      <c r="BL30">
        <v>232.64</v>
      </c>
      <c r="BM30">
        <v>34.9</v>
      </c>
      <c r="BN30">
        <v>267.54000000000002</v>
      </c>
      <c r="BO30">
        <v>267.54000000000002</v>
      </c>
      <c r="BQ30" t="s">
        <v>274</v>
      </c>
      <c r="BR30" t="s">
        <v>275</v>
      </c>
      <c r="BS30">
        <v>45758</v>
      </c>
      <c r="BT30">
        <v>0.40763888888888888</v>
      </c>
      <c r="BU30" t="s">
        <v>276</v>
      </c>
      <c r="BV30" t="s">
        <v>70</v>
      </c>
      <c r="BY30">
        <v>151717.64000000001</v>
      </c>
      <c r="BZ30" t="s">
        <v>92</v>
      </c>
      <c r="CA30" t="s">
        <v>277</v>
      </c>
      <c r="CC30" t="s">
        <v>74</v>
      </c>
      <c r="CD30">
        <v>8001</v>
      </c>
      <c r="CE30" t="s">
        <v>72</v>
      </c>
      <c r="CF30">
        <v>45761</v>
      </c>
      <c r="CI30">
        <v>3</v>
      </c>
      <c r="CJ30">
        <v>3</v>
      </c>
      <c r="CK30">
        <v>41</v>
      </c>
      <c r="CL30" t="s">
        <v>66</v>
      </c>
    </row>
    <row r="31" spans="1:90" x14ac:dyDescent="0.3">
      <c r="A31" t="s">
        <v>170</v>
      </c>
      <c r="B31" t="s">
        <v>171</v>
      </c>
      <c r="C31" t="s">
        <v>59</v>
      </c>
      <c r="E31" t="s">
        <v>492</v>
      </c>
      <c r="F31">
        <v>45755</v>
      </c>
      <c r="G31">
        <v>202601</v>
      </c>
      <c r="H31" t="s">
        <v>83</v>
      </c>
      <c r="I31" t="s">
        <v>84</v>
      </c>
      <c r="J31" t="s">
        <v>435</v>
      </c>
      <c r="K31" t="s">
        <v>62</v>
      </c>
      <c r="L31" t="s">
        <v>79</v>
      </c>
      <c r="M31" t="s">
        <v>80</v>
      </c>
      <c r="N31" t="s">
        <v>278</v>
      </c>
      <c r="O31" t="s">
        <v>65</v>
      </c>
      <c r="P31" t="s">
        <v>436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38.68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3.1</v>
      </c>
      <c r="BK31">
        <v>3.5</v>
      </c>
      <c r="BL31">
        <v>123.7</v>
      </c>
      <c r="BM31">
        <v>18.559999999999999</v>
      </c>
      <c r="BN31">
        <v>142.26</v>
      </c>
      <c r="BO31">
        <v>142.26</v>
      </c>
      <c r="BQ31" t="s">
        <v>279</v>
      </c>
      <c r="BR31" t="s">
        <v>178</v>
      </c>
      <c r="BS31">
        <v>45756</v>
      </c>
      <c r="BT31">
        <v>0.33402777777777776</v>
      </c>
      <c r="BU31" t="s">
        <v>280</v>
      </c>
      <c r="BV31" t="s">
        <v>70</v>
      </c>
      <c r="BY31">
        <v>15600</v>
      </c>
      <c r="BZ31" t="s">
        <v>75</v>
      </c>
      <c r="CA31" t="s">
        <v>71</v>
      </c>
      <c r="CC31" t="s">
        <v>80</v>
      </c>
      <c r="CD31">
        <v>4000</v>
      </c>
      <c r="CE31" t="s">
        <v>72</v>
      </c>
      <c r="CF31">
        <v>45757</v>
      </c>
      <c r="CI31">
        <v>1</v>
      </c>
      <c r="CJ31">
        <v>1</v>
      </c>
      <c r="CK31">
        <v>21</v>
      </c>
      <c r="CL31" t="s">
        <v>66</v>
      </c>
    </row>
    <row r="32" spans="1:90" x14ac:dyDescent="0.3">
      <c r="A32" t="s">
        <v>170</v>
      </c>
      <c r="B32" t="s">
        <v>171</v>
      </c>
      <c r="C32" t="s">
        <v>59</v>
      </c>
      <c r="E32" t="s">
        <v>493</v>
      </c>
      <c r="F32">
        <v>45755</v>
      </c>
      <c r="G32">
        <v>202601</v>
      </c>
      <c r="H32" t="s">
        <v>83</v>
      </c>
      <c r="I32" t="s">
        <v>84</v>
      </c>
      <c r="J32" t="s">
        <v>281</v>
      </c>
      <c r="K32" t="s">
        <v>62</v>
      </c>
      <c r="L32" t="s">
        <v>73</v>
      </c>
      <c r="M32" t="s">
        <v>74</v>
      </c>
      <c r="N32" t="s">
        <v>494</v>
      </c>
      <c r="O32" t="s">
        <v>85</v>
      </c>
      <c r="P32" t="s">
        <v>495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5.57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42.76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4.9000000000000004</v>
      </c>
      <c r="BJ32">
        <v>5.2</v>
      </c>
      <c r="BK32">
        <v>6</v>
      </c>
      <c r="BL32">
        <v>142.31</v>
      </c>
      <c r="BM32">
        <v>21.35</v>
      </c>
      <c r="BN32">
        <v>163.66</v>
      </c>
      <c r="BO32">
        <v>163.66</v>
      </c>
      <c r="BQ32" t="s">
        <v>282</v>
      </c>
      <c r="BR32" t="s">
        <v>283</v>
      </c>
      <c r="BS32">
        <v>45758</v>
      </c>
      <c r="BT32">
        <v>0.4284722222222222</v>
      </c>
      <c r="BU32" t="s">
        <v>284</v>
      </c>
      <c r="BV32" t="s">
        <v>70</v>
      </c>
      <c r="BY32">
        <v>25806.6</v>
      </c>
      <c r="BZ32" t="s">
        <v>92</v>
      </c>
      <c r="CA32" t="s">
        <v>114</v>
      </c>
      <c r="CC32" t="s">
        <v>74</v>
      </c>
      <c r="CD32">
        <v>7480</v>
      </c>
      <c r="CE32" t="s">
        <v>72</v>
      </c>
      <c r="CF32">
        <v>45761</v>
      </c>
      <c r="CI32">
        <v>3</v>
      </c>
      <c r="CJ32">
        <v>3</v>
      </c>
      <c r="CK32">
        <v>41</v>
      </c>
      <c r="CL32" t="s">
        <v>66</v>
      </c>
    </row>
    <row r="33" spans="1:90" x14ac:dyDescent="0.3">
      <c r="A33" t="s">
        <v>170</v>
      </c>
      <c r="B33" t="s">
        <v>171</v>
      </c>
      <c r="C33" t="s">
        <v>59</v>
      </c>
      <c r="E33" t="s">
        <v>496</v>
      </c>
      <c r="F33">
        <v>45755</v>
      </c>
      <c r="G33">
        <v>202601</v>
      </c>
      <c r="H33" t="s">
        <v>109</v>
      </c>
      <c r="I33" t="s">
        <v>110</v>
      </c>
      <c r="J33" t="s">
        <v>285</v>
      </c>
      <c r="K33" t="s">
        <v>62</v>
      </c>
      <c r="L33" t="s">
        <v>103</v>
      </c>
      <c r="M33" t="s">
        <v>104</v>
      </c>
      <c r="N33" t="s">
        <v>285</v>
      </c>
      <c r="O33" t="s">
        <v>155</v>
      </c>
      <c r="P33" t="s">
        <v>497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507.86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330.52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9</v>
      </c>
      <c r="BJ33">
        <v>4.5999999999999996</v>
      </c>
      <c r="BK33">
        <v>9</v>
      </c>
      <c r="BL33">
        <v>1056.94</v>
      </c>
      <c r="BM33">
        <v>158.54</v>
      </c>
      <c r="BN33">
        <v>1215.48</v>
      </c>
      <c r="BO33">
        <v>1215.48</v>
      </c>
      <c r="BQ33" t="s">
        <v>286</v>
      </c>
      <c r="BR33" t="s">
        <v>287</v>
      </c>
      <c r="BS33">
        <v>45755</v>
      </c>
      <c r="BT33">
        <v>0.83333333333333337</v>
      </c>
      <c r="BU33" t="s">
        <v>288</v>
      </c>
      <c r="BV33" t="s">
        <v>70</v>
      </c>
      <c r="BY33">
        <v>23125</v>
      </c>
      <c r="BZ33" t="s">
        <v>156</v>
      </c>
      <c r="CC33" t="s">
        <v>104</v>
      </c>
      <c r="CD33">
        <v>6024</v>
      </c>
      <c r="CE33" t="s">
        <v>72</v>
      </c>
      <c r="CF33">
        <v>45757</v>
      </c>
      <c r="CI33">
        <v>0</v>
      </c>
      <c r="CJ33">
        <v>0</v>
      </c>
      <c r="CK33">
        <v>21</v>
      </c>
      <c r="CL33" t="s">
        <v>66</v>
      </c>
    </row>
    <row r="34" spans="1:90" x14ac:dyDescent="0.3">
      <c r="A34" t="s">
        <v>170</v>
      </c>
      <c r="B34" t="s">
        <v>171</v>
      </c>
      <c r="C34" t="s">
        <v>59</v>
      </c>
      <c r="E34" t="s">
        <v>498</v>
      </c>
      <c r="F34">
        <v>45756</v>
      </c>
      <c r="G34">
        <v>202601</v>
      </c>
      <c r="H34" t="s">
        <v>79</v>
      </c>
      <c r="I34" t="s">
        <v>80</v>
      </c>
      <c r="J34" t="s">
        <v>289</v>
      </c>
      <c r="K34" t="s">
        <v>62</v>
      </c>
      <c r="L34" t="s">
        <v>101</v>
      </c>
      <c r="M34" t="s">
        <v>102</v>
      </c>
      <c r="N34" t="s">
        <v>290</v>
      </c>
      <c r="O34" t="s">
        <v>65</v>
      </c>
      <c r="P34" t="s">
        <v>499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42.84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2</v>
      </c>
      <c r="BJ34">
        <v>1.6</v>
      </c>
      <c r="BK34">
        <v>2</v>
      </c>
      <c r="BL34">
        <v>137</v>
      </c>
      <c r="BM34">
        <v>20.55</v>
      </c>
      <c r="BN34">
        <v>157.55000000000001</v>
      </c>
      <c r="BO34">
        <v>157.55000000000001</v>
      </c>
      <c r="BP34" t="s">
        <v>77</v>
      </c>
      <c r="BQ34" t="s">
        <v>291</v>
      </c>
      <c r="BR34" t="s">
        <v>292</v>
      </c>
      <c r="BS34">
        <v>45757</v>
      </c>
      <c r="BT34">
        <v>0.4236111111111111</v>
      </c>
      <c r="BU34" t="s">
        <v>293</v>
      </c>
      <c r="BV34" t="s">
        <v>70</v>
      </c>
      <c r="BY34">
        <v>8000</v>
      </c>
      <c r="BZ34" t="s">
        <v>75</v>
      </c>
      <c r="CA34" t="s">
        <v>154</v>
      </c>
      <c r="CC34" t="s">
        <v>102</v>
      </c>
      <c r="CD34">
        <v>3900</v>
      </c>
      <c r="CE34" t="s">
        <v>78</v>
      </c>
      <c r="CF34">
        <v>45757</v>
      </c>
      <c r="CI34">
        <v>1</v>
      </c>
      <c r="CJ34">
        <v>1</v>
      </c>
      <c r="CK34">
        <v>23</v>
      </c>
      <c r="CL34" t="s">
        <v>66</v>
      </c>
    </row>
    <row r="35" spans="1:90" x14ac:dyDescent="0.3">
      <c r="A35" t="s">
        <v>170</v>
      </c>
      <c r="B35" t="s">
        <v>171</v>
      </c>
      <c r="C35" t="s">
        <v>59</v>
      </c>
      <c r="E35" t="s">
        <v>500</v>
      </c>
      <c r="F35">
        <v>45756</v>
      </c>
      <c r="G35">
        <v>202601</v>
      </c>
      <c r="H35" t="s">
        <v>83</v>
      </c>
      <c r="I35" t="s">
        <v>84</v>
      </c>
      <c r="J35" t="s">
        <v>435</v>
      </c>
      <c r="K35" t="s">
        <v>62</v>
      </c>
      <c r="L35" t="s">
        <v>73</v>
      </c>
      <c r="M35" t="s">
        <v>74</v>
      </c>
      <c r="N35" t="s">
        <v>294</v>
      </c>
      <c r="O35" t="s">
        <v>65</v>
      </c>
      <c r="P35" t="s">
        <v>501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22.11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0.2</v>
      </c>
      <c r="BK35">
        <v>1</v>
      </c>
      <c r="BL35">
        <v>70.709999999999994</v>
      </c>
      <c r="BM35">
        <v>10.61</v>
      </c>
      <c r="BN35">
        <v>81.319999999999993</v>
      </c>
      <c r="BO35">
        <v>81.319999999999993</v>
      </c>
      <c r="BP35" t="s">
        <v>295</v>
      </c>
      <c r="BQ35" t="s">
        <v>296</v>
      </c>
      <c r="BR35" t="s">
        <v>297</v>
      </c>
      <c r="BS35">
        <v>45757</v>
      </c>
      <c r="BT35">
        <v>0.38472222222222224</v>
      </c>
      <c r="BU35" t="s">
        <v>276</v>
      </c>
      <c r="BV35" t="s">
        <v>70</v>
      </c>
      <c r="BY35">
        <v>1200</v>
      </c>
      <c r="BZ35" t="s">
        <v>75</v>
      </c>
      <c r="CA35" t="s">
        <v>277</v>
      </c>
      <c r="CC35" t="s">
        <v>74</v>
      </c>
      <c r="CD35">
        <v>8002</v>
      </c>
      <c r="CE35" t="s">
        <v>72</v>
      </c>
      <c r="CF35">
        <v>45758</v>
      </c>
      <c r="CI35">
        <v>1</v>
      </c>
      <c r="CJ35">
        <v>1</v>
      </c>
      <c r="CK35">
        <v>21</v>
      </c>
      <c r="CL35" t="s">
        <v>66</v>
      </c>
    </row>
    <row r="36" spans="1:90" x14ac:dyDescent="0.3">
      <c r="A36" t="s">
        <v>170</v>
      </c>
      <c r="B36" t="s">
        <v>171</v>
      </c>
      <c r="C36" t="s">
        <v>59</v>
      </c>
      <c r="E36" t="s">
        <v>502</v>
      </c>
      <c r="F36">
        <v>45756</v>
      </c>
      <c r="G36">
        <v>202601</v>
      </c>
      <c r="H36" t="s">
        <v>83</v>
      </c>
      <c r="I36" t="s">
        <v>84</v>
      </c>
      <c r="J36" t="s">
        <v>298</v>
      </c>
      <c r="K36" t="s">
        <v>62</v>
      </c>
      <c r="L36" t="s">
        <v>68</v>
      </c>
      <c r="M36" t="s">
        <v>69</v>
      </c>
      <c r="N36" t="s">
        <v>226</v>
      </c>
      <c r="O36" t="s">
        <v>65</v>
      </c>
      <c r="P36" t="s">
        <v>503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38.68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3.4</v>
      </c>
      <c r="BK36">
        <v>3.5</v>
      </c>
      <c r="BL36">
        <v>123.7</v>
      </c>
      <c r="BM36">
        <v>18.559999999999999</v>
      </c>
      <c r="BN36">
        <v>142.26</v>
      </c>
      <c r="BO36">
        <v>142.26</v>
      </c>
      <c r="BQ36" t="s">
        <v>299</v>
      </c>
      <c r="BR36" t="s">
        <v>300</v>
      </c>
      <c r="BS36">
        <v>45757</v>
      </c>
      <c r="BT36">
        <v>0.5</v>
      </c>
      <c r="BU36" t="s">
        <v>229</v>
      </c>
      <c r="BV36" t="s">
        <v>70</v>
      </c>
      <c r="BY36">
        <v>16800</v>
      </c>
      <c r="BZ36" t="s">
        <v>75</v>
      </c>
      <c r="CA36" t="s">
        <v>71</v>
      </c>
      <c r="CC36" t="s">
        <v>69</v>
      </c>
      <c r="CD36">
        <v>3610</v>
      </c>
      <c r="CE36" t="s">
        <v>72</v>
      </c>
      <c r="CF36">
        <v>45758</v>
      </c>
      <c r="CI36">
        <v>1</v>
      </c>
      <c r="CJ36">
        <v>1</v>
      </c>
      <c r="CK36">
        <v>21</v>
      </c>
      <c r="CL36" t="s">
        <v>66</v>
      </c>
    </row>
    <row r="37" spans="1:90" x14ac:dyDescent="0.3">
      <c r="A37" t="s">
        <v>170</v>
      </c>
      <c r="B37" t="s">
        <v>171</v>
      </c>
      <c r="C37" t="s">
        <v>59</v>
      </c>
      <c r="E37" t="s">
        <v>504</v>
      </c>
      <c r="F37">
        <v>45756</v>
      </c>
      <c r="G37">
        <v>202601</v>
      </c>
      <c r="H37" t="s">
        <v>83</v>
      </c>
      <c r="I37" t="s">
        <v>84</v>
      </c>
      <c r="J37" t="s">
        <v>435</v>
      </c>
      <c r="K37" t="s">
        <v>62</v>
      </c>
      <c r="L37" t="s">
        <v>86</v>
      </c>
      <c r="M37" t="s">
        <v>87</v>
      </c>
      <c r="N37" t="s">
        <v>301</v>
      </c>
      <c r="O37" t="s">
        <v>85</v>
      </c>
      <c r="P37" t="s">
        <v>497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5.57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62.18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4</v>
      </c>
      <c r="BI37">
        <v>26</v>
      </c>
      <c r="BJ37">
        <v>21.1</v>
      </c>
      <c r="BK37">
        <v>26</v>
      </c>
      <c r="BL37">
        <v>204.41</v>
      </c>
      <c r="BM37">
        <v>30.66</v>
      </c>
      <c r="BN37">
        <v>235.07</v>
      </c>
      <c r="BO37">
        <v>235.07</v>
      </c>
      <c r="BQ37" t="s">
        <v>132</v>
      </c>
      <c r="BR37" t="s">
        <v>300</v>
      </c>
      <c r="BS37">
        <v>45758</v>
      </c>
      <c r="BT37">
        <v>0.50138888888888888</v>
      </c>
      <c r="BU37" t="s">
        <v>302</v>
      </c>
      <c r="BV37" t="s">
        <v>70</v>
      </c>
      <c r="BY37">
        <v>105726.97</v>
      </c>
      <c r="BZ37" t="s">
        <v>92</v>
      </c>
      <c r="CA37" t="s">
        <v>167</v>
      </c>
      <c r="CC37" t="s">
        <v>87</v>
      </c>
      <c r="CD37">
        <v>6045</v>
      </c>
      <c r="CE37" t="s">
        <v>72</v>
      </c>
      <c r="CF37">
        <v>45758</v>
      </c>
      <c r="CI37">
        <v>3</v>
      </c>
      <c r="CJ37">
        <v>2</v>
      </c>
      <c r="CK37">
        <v>41</v>
      </c>
      <c r="CL37" t="s">
        <v>66</v>
      </c>
    </row>
    <row r="38" spans="1:90" x14ac:dyDescent="0.3">
      <c r="A38" t="s">
        <v>170</v>
      </c>
      <c r="B38" t="s">
        <v>171</v>
      </c>
      <c r="C38" t="s">
        <v>59</v>
      </c>
      <c r="E38" t="s">
        <v>505</v>
      </c>
      <c r="F38">
        <v>45756</v>
      </c>
      <c r="G38">
        <v>202601</v>
      </c>
      <c r="H38" t="s">
        <v>83</v>
      </c>
      <c r="I38" t="s">
        <v>84</v>
      </c>
      <c r="J38" t="s">
        <v>435</v>
      </c>
      <c r="K38" t="s">
        <v>62</v>
      </c>
      <c r="L38" t="s">
        <v>88</v>
      </c>
      <c r="M38" t="s">
        <v>89</v>
      </c>
      <c r="N38" t="s">
        <v>303</v>
      </c>
      <c r="O38" t="s">
        <v>85</v>
      </c>
      <c r="P38" t="s">
        <v>497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5.57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134.56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10</v>
      </c>
      <c r="BI38">
        <v>66.7</v>
      </c>
      <c r="BJ38">
        <v>52.7</v>
      </c>
      <c r="BK38">
        <v>67</v>
      </c>
      <c r="BL38">
        <v>435.87</v>
      </c>
      <c r="BM38">
        <v>65.38</v>
      </c>
      <c r="BN38">
        <v>501.25</v>
      </c>
      <c r="BO38">
        <v>501.25</v>
      </c>
      <c r="BQ38" t="s">
        <v>304</v>
      </c>
      <c r="BR38" t="s">
        <v>300</v>
      </c>
      <c r="BS38">
        <v>45758</v>
      </c>
      <c r="BT38">
        <v>0.59861111111111109</v>
      </c>
      <c r="BU38" t="s">
        <v>305</v>
      </c>
      <c r="BV38" t="s">
        <v>66</v>
      </c>
      <c r="BW38" t="s">
        <v>121</v>
      </c>
      <c r="BX38" t="s">
        <v>105</v>
      </c>
      <c r="BY38">
        <v>129496.15</v>
      </c>
      <c r="BZ38" t="s">
        <v>92</v>
      </c>
      <c r="CC38" t="s">
        <v>89</v>
      </c>
      <c r="CD38">
        <v>4300</v>
      </c>
      <c r="CE38" t="s">
        <v>72</v>
      </c>
      <c r="CF38">
        <v>45761</v>
      </c>
      <c r="CI38">
        <v>1</v>
      </c>
      <c r="CJ38">
        <v>2</v>
      </c>
      <c r="CK38">
        <v>41</v>
      </c>
      <c r="CL38" t="s">
        <v>66</v>
      </c>
    </row>
    <row r="39" spans="1:90" x14ac:dyDescent="0.3">
      <c r="A39" t="s">
        <v>170</v>
      </c>
      <c r="B39" t="s">
        <v>171</v>
      </c>
      <c r="C39" t="s">
        <v>59</v>
      </c>
      <c r="E39" t="s">
        <v>506</v>
      </c>
      <c r="F39">
        <v>45756</v>
      </c>
      <c r="G39">
        <v>202601</v>
      </c>
      <c r="H39" t="s">
        <v>83</v>
      </c>
      <c r="I39" t="s">
        <v>84</v>
      </c>
      <c r="J39" t="s">
        <v>435</v>
      </c>
      <c r="K39" t="s">
        <v>62</v>
      </c>
      <c r="L39" t="s">
        <v>79</v>
      </c>
      <c r="M39" t="s">
        <v>80</v>
      </c>
      <c r="N39" t="s">
        <v>192</v>
      </c>
      <c r="O39" t="s">
        <v>85</v>
      </c>
      <c r="P39" t="s">
        <v>497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5.57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42.76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6.7</v>
      </c>
      <c r="BJ39">
        <v>5.3</v>
      </c>
      <c r="BK39">
        <v>7</v>
      </c>
      <c r="BL39">
        <v>142.31</v>
      </c>
      <c r="BM39">
        <v>21.35</v>
      </c>
      <c r="BN39">
        <v>163.66</v>
      </c>
      <c r="BO39">
        <v>163.66</v>
      </c>
      <c r="BQ39" t="s">
        <v>306</v>
      </c>
      <c r="BR39" t="s">
        <v>307</v>
      </c>
      <c r="BS39">
        <v>45757</v>
      </c>
      <c r="BT39">
        <v>0.53611111111111109</v>
      </c>
      <c r="BU39" t="s">
        <v>113</v>
      </c>
      <c r="BV39" t="s">
        <v>70</v>
      </c>
      <c r="BY39">
        <v>26455.13</v>
      </c>
      <c r="BZ39" t="s">
        <v>92</v>
      </c>
      <c r="CA39" t="s">
        <v>148</v>
      </c>
      <c r="CC39" t="s">
        <v>80</v>
      </c>
      <c r="CD39">
        <v>4051</v>
      </c>
      <c r="CE39" t="s">
        <v>72</v>
      </c>
      <c r="CF39">
        <v>45758</v>
      </c>
      <c r="CI39">
        <v>1</v>
      </c>
      <c r="CJ39">
        <v>1</v>
      </c>
      <c r="CK39">
        <v>41</v>
      </c>
      <c r="CL39" t="s">
        <v>66</v>
      </c>
    </row>
    <row r="40" spans="1:90" x14ac:dyDescent="0.3">
      <c r="A40" t="s">
        <v>170</v>
      </c>
      <c r="B40" t="s">
        <v>171</v>
      </c>
      <c r="C40" t="s">
        <v>59</v>
      </c>
      <c r="E40" t="s">
        <v>507</v>
      </c>
      <c r="F40">
        <v>45756</v>
      </c>
      <c r="G40">
        <v>202601</v>
      </c>
      <c r="H40" t="s">
        <v>83</v>
      </c>
      <c r="I40" t="s">
        <v>84</v>
      </c>
      <c r="J40" t="s">
        <v>435</v>
      </c>
      <c r="K40" t="s">
        <v>62</v>
      </c>
      <c r="L40" t="s">
        <v>152</v>
      </c>
      <c r="M40" t="s">
        <v>153</v>
      </c>
      <c r="N40" t="s">
        <v>308</v>
      </c>
      <c r="O40" t="s">
        <v>85</v>
      </c>
      <c r="P40" t="s">
        <v>497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5.57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51.59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3</v>
      </c>
      <c r="BI40">
        <v>19.8</v>
      </c>
      <c r="BJ40">
        <v>15.2</v>
      </c>
      <c r="BK40">
        <v>20</v>
      </c>
      <c r="BL40">
        <v>170.54</v>
      </c>
      <c r="BM40">
        <v>25.58</v>
      </c>
      <c r="BN40">
        <v>196.12</v>
      </c>
      <c r="BO40">
        <v>196.12</v>
      </c>
      <c r="BQ40" t="s">
        <v>137</v>
      </c>
      <c r="BR40" t="s">
        <v>300</v>
      </c>
      <c r="BS40">
        <v>45757</v>
      </c>
      <c r="BT40">
        <v>0.54166666666666663</v>
      </c>
      <c r="BU40" t="s">
        <v>309</v>
      </c>
      <c r="BV40" t="s">
        <v>70</v>
      </c>
      <c r="BY40">
        <v>76018.45</v>
      </c>
      <c r="BZ40" t="s">
        <v>92</v>
      </c>
      <c r="CA40" t="s">
        <v>310</v>
      </c>
      <c r="CC40" t="s">
        <v>153</v>
      </c>
      <c r="CD40">
        <v>9300</v>
      </c>
      <c r="CE40" t="s">
        <v>72</v>
      </c>
      <c r="CF40">
        <v>45758</v>
      </c>
      <c r="CI40">
        <v>1</v>
      </c>
      <c r="CJ40">
        <v>1</v>
      </c>
      <c r="CK40">
        <v>41</v>
      </c>
      <c r="CL40" t="s">
        <v>66</v>
      </c>
    </row>
    <row r="41" spans="1:90" x14ac:dyDescent="0.3">
      <c r="A41" t="s">
        <v>170</v>
      </c>
      <c r="B41" t="s">
        <v>171</v>
      </c>
      <c r="C41" t="s">
        <v>59</v>
      </c>
      <c r="E41" t="s">
        <v>508</v>
      </c>
      <c r="F41">
        <v>45756</v>
      </c>
      <c r="G41">
        <v>202601</v>
      </c>
      <c r="H41" t="s">
        <v>83</v>
      </c>
      <c r="I41" t="s">
        <v>84</v>
      </c>
      <c r="J41" t="s">
        <v>435</v>
      </c>
      <c r="K41" t="s">
        <v>62</v>
      </c>
      <c r="L41" t="s">
        <v>79</v>
      </c>
      <c r="M41" t="s">
        <v>80</v>
      </c>
      <c r="N41" t="s">
        <v>192</v>
      </c>
      <c r="O41" t="s">
        <v>85</v>
      </c>
      <c r="P41" t="s">
        <v>497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5.57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122.2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9</v>
      </c>
      <c r="BI41">
        <v>60</v>
      </c>
      <c r="BJ41">
        <v>47.2</v>
      </c>
      <c r="BK41">
        <v>60</v>
      </c>
      <c r="BL41">
        <v>396.35</v>
      </c>
      <c r="BM41">
        <v>59.45</v>
      </c>
      <c r="BN41">
        <v>455.8</v>
      </c>
      <c r="BO41">
        <v>455.8</v>
      </c>
      <c r="BQ41" t="s">
        <v>311</v>
      </c>
      <c r="BR41" t="s">
        <v>300</v>
      </c>
      <c r="BS41">
        <v>45757</v>
      </c>
      <c r="BT41">
        <v>0.53611111111111109</v>
      </c>
      <c r="BU41" t="s">
        <v>312</v>
      </c>
      <c r="BV41" t="s">
        <v>70</v>
      </c>
      <c r="BY41">
        <v>156578.57999999999</v>
      </c>
      <c r="BZ41" t="s">
        <v>92</v>
      </c>
      <c r="CA41" t="s">
        <v>148</v>
      </c>
      <c r="CC41" t="s">
        <v>80</v>
      </c>
      <c r="CD41">
        <v>4051</v>
      </c>
      <c r="CE41" t="s">
        <v>72</v>
      </c>
      <c r="CF41">
        <v>45758</v>
      </c>
      <c r="CI41">
        <v>1</v>
      </c>
      <c r="CJ41">
        <v>1</v>
      </c>
      <c r="CK41">
        <v>41</v>
      </c>
      <c r="CL41" t="s">
        <v>66</v>
      </c>
    </row>
    <row r="42" spans="1:90" x14ac:dyDescent="0.3">
      <c r="A42" t="s">
        <v>170</v>
      </c>
      <c r="B42" t="s">
        <v>171</v>
      </c>
      <c r="C42" t="s">
        <v>59</v>
      </c>
      <c r="E42" t="s">
        <v>509</v>
      </c>
      <c r="F42">
        <v>45756</v>
      </c>
      <c r="G42">
        <v>202601</v>
      </c>
      <c r="H42" t="s">
        <v>83</v>
      </c>
      <c r="I42" t="s">
        <v>84</v>
      </c>
      <c r="J42" t="s">
        <v>435</v>
      </c>
      <c r="K42" t="s">
        <v>62</v>
      </c>
      <c r="L42" t="s">
        <v>73</v>
      </c>
      <c r="M42" t="s">
        <v>74</v>
      </c>
      <c r="N42" t="s">
        <v>313</v>
      </c>
      <c r="O42" t="s">
        <v>85</v>
      </c>
      <c r="P42" t="s">
        <v>497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5.57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76.3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5</v>
      </c>
      <c r="BI42">
        <v>33.5</v>
      </c>
      <c r="BJ42">
        <v>25.3</v>
      </c>
      <c r="BK42">
        <v>34</v>
      </c>
      <c r="BL42">
        <v>249.57</v>
      </c>
      <c r="BM42">
        <v>37.44</v>
      </c>
      <c r="BN42">
        <v>287.01</v>
      </c>
      <c r="BO42">
        <v>287.01</v>
      </c>
      <c r="BQ42" t="s">
        <v>314</v>
      </c>
      <c r="BR42" t="s">
        <v>300</v>
      </c>
      <c r="BS42">
        <v>45758</v>
      </c>
      <c r="BT42">
        <v>0.47361111111111109</v>
      </c>
      <c r="BU42" t="s">
        <v>315</v>
      </c>
      <c r="BV42" t="s">
        <v>70</v>
      </c>
      <c r="BY42">
        <v>100800.85</v>
      </c>
      <c r="BZ42" t="s">
        <v>124</v>
      </c>
      <c r="CA42" t="s">
        <v>119</v>
      </c>
      <c r="CC42" t="s">
        <v>74</v>
      </c>
      <c r="CD42">
        <v>8000</v>
      </c>
      <c r="CE42" t="s">
        <v>72</v>
      </c>
      <c r="CF42">
        <v>45761</v>
      </c>
      <c r="CI42">
        <v>2</v>
      </c>
      <c r="CJ42">
        <v>2</v>
      </c>
      <c r="CK42">
        <v>41</v>
      </c>
      <c r="CL42" t="s">
        <v>66</v>
      </c>
    </row>
    <row r="43" spans="1:90" x14ac:dyDescent="0.3">
      <c r="A43" t="s">
        <v>170</v>
      </c>
      <c r="B43" t="s">
        <v>171</v>
      </c>
      <c r="C43" t="s">
        <v>59</v>
      </c>
      <c r="E43" t="s">
        <v>510</v>
      </c>
      <c r="F43">
        <v>45756</v>
      </c>
      <c r="G43">
        <v>202601</v>
      </c>
      <c r="H43" t="s">
        <v>83</v>
      </c>
      <c r="I43" t="s">
        <v>84</v>
      </c>
      <c r="J43" t="s">
        <v>435</v>
      </c>
      <c r="K43" t="s">
        <v>62</v>
      </c>
      <c r="L43" t="s">
        <v>73</v>
      </c>
      <c r="M43" t="s">
        <v>74</v>
      </c>
      <c r="N43" t="s">
        <v>316</v>
      </c>
      <c r="O43" t="s">
        <v>85</v>
      </c>
      <c r="P43" t="s">
        <v>497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5.57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258.14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15</v>
      </c>
      <c r="BI43">
        <v>80.900000000000006</v>
      </c>
      <c r="BJ43">
        <v>136.19999999999999</v>
      </c>
      <c r="BK43">
        <v>137</v>
      </c>
      <c r="BL43">
        <v>831.05</v>
      </c>
      <c r="BM43">
        <v>124.66</v>
      </c>
      <c r="BN43">
        <v>955.71</v>
      </c>
      <c r="BO43">
        <v>955.71</v>
      </c>
      <c r="BQ43" t="s">
        <v>317</v>
      </c>
      <c r="BR43" t="s">
        <v>300</v>
      </c>
      <c r="BS43">
        <v>45758</v>
      </c>
      <c r="BT43">
        <v>0.43958333333333333</v>
      </c>
      <c r="BU43" t="s">
        <v>318</v>
      </c>
      <c r="BV43" t="s">
        <v>70</v>
      </c>
      <c r="BY43">
        <v>252093.25</v>
      </c>
      <c r="BZ43" t="s">
        <v>124</v>
      </c>
      <c r="CA43" t="s">
        <v>114</v>
      </c>
      <c r="CC43" t="s">
        <v>74</v>
      </c>
      <c r="CD43">
        <v>8000</v>
      </c>
      <c r="CE43" t="s">
        <v>72</v>
      </c>
      <c r="CF43">
        <v>45761</v>
      </c>
      <c r="CI43">
        <v>2</v>
      </c>
      <c r="CJ43">
        <v>2</v>
      </c>
      <c r="CK43">
        <v>41</v>
      </c>
      <c r="CL43" t="s">
        <v>66</v>
      </c>
    </row>
    <row r="44" spans="1:90" x14ac:dyDescent="0.3">
      <c r="A44" t="s">
        <v>170</v>
      </c>
      <c r="B44" t="s">
        <v>171</v>
      </c>
      <c r="C44" t="s">
        <v>59</v>
      </c>
      <c r="E44" t="s">
        <v>511</v>
      </c>
      <c r="F44">
        <v>45757</v>
      </c>
      <c r="G44">
        <v>202601</v>
      </c>
      <c r="H44" t="s">
        <v>86</v>
      </c>
      <c r="I44" t="s">
        <v>87</v>
      </c>
      <c r="J44" t="s">
        <v>319</v>
      </c>
      <c r="K44" t="s">
        <v>62</v>
      </c>
      <c r="L44" t="s">
        <v>109</v>
      </c>
      <c r="M44" t="s">
        <v>110</v>
      </c>
      <c r="N44" t="s">
        <v>320</v>
      </c>
      <c r="O44" t="s">
        <v>65</v>
      </c>
      <c r="P44" t="s">
        <v>512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27.64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2</v>
      </c>
      <c r="BJ44">
        <v>2.4</v>
      </c>
      <c r="BK44">
        <v>2.5</v>
      </c>
      <c r="BL44">
        <v>88.38</v>
      </c>
      <c r="BM44">
        <v>13.26</v>
      </c>
      <c r="BN44">
        <v>101.64</v>
      </c>
      <c r="BO44">
        <v>101.64</v>
      </c>
      <c r="BP44" t="s">
        <v>77</v>
      </c>
      <c r="BQ44" t="s">
        <v>321</v>
      </c>
      <c r="BR44" t="s">
        <v>322</v>
      </c>
      <c r="BS44">
        <v>45758</v>
      </c>
      <c r="BT44">
        <v>0.42222222222222222</v>
      </c>
      <c r="BU44" t="s">
        <v>323</v>
      </c>
      <c r="BV44" t="s">
        <v>70</v>
      </c>
      <c r="BY44">
        <v>12000</v>
      </c>
      <c r="BZ44" t="s">
        <v>75</v>
      </c>
      <c r="CA44" t="s">
        <v>108</v>
      </c>
      <c r="CC44" t="s">
        <v>110</v>
      </c>
      <c r="CD44">
        <v>1683</v>
      </c>
      <c r="CE44" t="s">
        <v>76</v>
      </c>
      <c r="CF44">
        <v>45759</v>
      </c>
      <c r="CI44">
        <v>1</v>
      </c>
      <c r="CJ44">
        <v>1</v>
      </c>
      <c r="CK44">
        <v>21</v>
      </c>
      <c r="CL44" t="s">
        <v>66</v>
      </c>
    </row>
    <row r="45" spans="1:90" x14ac:dyDescent="0.3">
      <c r="A45" t="s">
        <v>170</v>
      </c>
      <c r="B45" t="s">
        <v>171</v>
      </c>
      <c r="C45" t="s">
        <v>59</v>
      </c>
      <c r="E45" t="s">
        <v>513</v>
      </c>
      <c r="F45">
        <v>45757</v>
      </c>
      <c r="G45">
        <v>202601</v>
      </c>
      <c r="H45" t="s">
        <v>83</v>
      </c>
      <c r="I45" t="s">
        <v>84</v>
      </c>
      <c r="J45" t="s">
        <v>435</v>
      </c>
      <c r="K45" t="s">
        <v>62</v>
      </c>
      <c r="L45" t="s">
        <v>68</v>
      </c>
      <c r="M45" t="s">
        <v>69</v>
      </c>
      <c r="N45" t="s">
        <v>324</v>
      </c>
      <c r="O45" t="s">
        <v>65</v>
      </c>
      <c r="P45" t="s">
        <v>436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38.68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3.1</v>
      </c>
      <c r="BK45">
        <v>3.5</v>
      </c>
      <c r="BL45">
        <v>123.7</v>
      </c>
      <c r="BM45">
        <v>18.559999999999999</v>
      </c>
      <c r="BN45">
        <v>142.26</v>
      </c>
      <c r="BO45">
        <v>142.26</v>
      </c>
      <c r="BP45" t="s">
        <v>325</v>
      </c>
      <c r="BQ45" t="s">
        <v>326</v>
      </c>
      <c r="BR45" t="s">
        <v>327</v>
      </c>
      <c r="BS45" t="s">
        <v>77</v>
      </c>
      <c r="BY45">
        <v>15600</v>
      </c>
      <c r="BZ45" t="s">
        <v>75</v>
      </c>
      <c r="CC45" t="s">
        <v>69</v>
      </c>
      <c r="CD45">
        <v>3610</v>
      </c>
      <c r="CE45" t="s">
        <v>72</v>
      </c>
      <c r="CI45">
        <v>1</v>
      </c>
      <c r="CJ45" t="s">
        <v>77</v>
      </c>
      <c r="CK45">
        <v>21</v>
      </c>
      <c r="CL45" t="s">
        <v>66</v>
      </c>
    </row>
    <row r="46" spans="1:90" x14ac:dyDescent="0.3">
      <c r="A46" t="s">
        <v>170</v>
      </c>
      <c r="B46" t="s">
        <v>171</v>
      </c>
      <c r="C46" t="s">
        <v>59</v>
      </c>
      <c r="E46" t="s">
        <v>514</v>
      </c>
      <c r="F46">
        <v>45757</v>
      </c>
      <c r="G46">
        <v>202601</v>
      </c>
      <c r="H46" t="s">
        <v>83</v>
      </c>
      <c r="I46" t="s">
        <v>84</v>
      </c>
      <c r="J46" t="s">
        <v>281</v>
      </c>
      <c r="K46" t="s">
        <v>62</v>
      </c>
      <c r="L46" t="s">
        <v>86</v>
      </c>
      <c r="M46" t="s">
        <v>87</v>
      </c>
      <c r="N46" t="s">
        <v>328</v>
      </c>
      <c r="O46" t="s">
        <v>65</v>
      </c>
      <c r="P46" t="s">
        <v>439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22.11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0.2</v>
      </c>
      <c r="BK46">
        <v>1</v>
      </c>
      <c r="BL46">
        <v>70.709999999999994</v>
      </c>
      <c r="BM46">
        <v>10.61</v>
      </c>
      <c r="BN46">
        <v>81.319999999999993</v>
      </c>
      <c r="BO46">
        <v>81.319999999999993</v>
      </c>
      <c r="BP46" t="s">
        <v>295</v>
      </c>
      <c r="BQ46" t="s">
        <v>329</v>
      </c>
      <c r="BR46" t="s">
        <v>330</v>
      </c>
      <c r="BS46">
        <v>45758</v>
      </c>
      <c r="BT46">
        <v>0.37708333333333333</v>
      </c>
      <c r="BU46" t="s">
        <v>331</v>
      </c>
      <c r="BV46" t="s">
        <v>70</v>
      </c>
      <c r="BY46">
        <v>1200</v>
      </c>
      <c r="BZ46" t="s">
        <v>75</v>
      </c>
      <c r="CA46" t="s">
        <v>99</v>
      </c>
      <c r="CC46" t="s">
        <v>87</v>
      </c>
      <c r="CD46">
        <v>6045</v>
      </c>
      <c r="CE46" t="s">
        <v>72</v>
      </c>
      <c r="CF46">
        <v>45758</v>
      </c>
      <c r="CI46">
        <v>1</v>
      </c>
      <c r="CJ46">
        <v>1</v>
      </c>
      <c r="CK46">
        <v>21</v>
      </c>
      <c r="CL46" t="s">
        <v>66</v>
      </c>
    </row>
    <row r="47" spans="1:90" x14ac:dyDescent="0.3">
      <c r="A47" t="s">
        <v>170</v>
      </c>
      <c r="B47" t="s">
        <v>171</v>
      </c>
      <c r="C47" t="s">
        <v>59</v>
      </c>
      <c r="E47" t="s">
        <v>515</v>
      </c>
      <c r="F47">
        <v>45757</v>
      </c>
      <c r="G47">
        <v>202601</v>
      </c>
      <c r="H47" t="s">
        <v>73</v>
      </c>
      <c r="I47" t="s">
        <v>74</v>
      </c>
      <c r="J47" t="s">
        <v>215</v>
      </c>
      <c r="K47" t="s">
        <v>62</v>
      </c>
      <c r="L47" t="s">
        <v>332</v>
      </c>
      <c r="M47" t="s">
        <v>333</v>
      </c>
      <c r="N47" t="s">
        <v>334</v>
      </c>
      <c r="O47" t="s">
        <v>85</v>
      </c>
      <c r="P47" t="s">
        <v>466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5.57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47.22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3.9</v>
      </c>
      <c r="BJ47">
        <v>5.6</v>
      </c>
      <c r="BK47">
        <v>6</v>
      </c>
      <c r="BL47">
        <v>156.58000000000001</v>
      </c>
      <c r="BM47">
        <v>23.49</v>
      </c>
      <c r="BN47">
        <v>180.07</v>
      </c>
      <c r="BO47">
        <v>180.07</v>
      </c>
      <c r="BQ47" t="s">
        <v>169</v>
      </c>
      <c r="BR47" t="s">
        <v>123</v>
      </c>
      <c r="BS47">
        <v>45761</v>
      </c>
      <c r="BT47">
        <v>0.76041666666666663</v>
      </c>
      <c r="BU47" t="s">
        <v>335</v>
      </c>
      <c r="BV47" t="s">
        <v>70</v>
      </c>
      <c r="BY47">
        <v>27872</v>
      </c>
      <c r="BZ47" t="s">
        <v>92</v>
      </c>
      <c r="CA47" t="s">
        <v>131</v>
      </c>
      <c r="CC47" t="s">
        <v>333</v>
      </c>
      <c r="CD47">
        <v>6720</v>
      </c>
      <c r="CE47" t="s">
        <v>72</v>
      </c>
      <c r="CF47">
        <v>45762</v>
      </c>
      <c r="CI47">
        <v>2</v>
      </c>
      <c r="CJ47">
        <v>2</v>
      </c>
      <c r="CK47">
        <v>44</v>
      </c>
      <c r="CL47" t="s">
        <v>66</v>
      </c>
    </row>
    <row r="48" spans="1:90" x14ac:dyDescent="0.3">
      <c r="A48" t="s">
        <v>170</v>
      </c>
      <c r="B48" t="s">
        <v>171</v>
      </c>
      <c r="C48" t="s">
        <v>59</v>
      </c>
      <c r="E48" t="s">
        <v>516</v>
      </c>
      <c r="F48">
        <v>45757</v>
      </c>
      <c r="G48">
        <v>202601</v>
      </c>
      <c r="H48" t="s">
        <v>73</v>
      </c>
      <c r="I48" t="s">
        <v>74</v>
      </c>
      <c r="J48" t="s">
        <v>215</v>
      </c>
      <c r="K48" t="s">
        <v>62</v>
      </c>
      <c r="L48" t="s">
        <v>86</v>
      </c>
      <c r="M48" t="s">
        <v>87</v>
      </c>
      <c r="N48" t="s">
        <v>215</v>
      </c>
      <c r="O48" t="s">
        <v>85</v>
      </c>
      <c r="P48" t="s">
        <v>517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5.57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56.88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18.5</v>
      </c>
      <c r="BJ48">
        <v>22.6</v>
      </c>
      <c r="BK48">
        <v>23</v>
      </c>
      <c r="BL48">
        <v>187.47</v>
      </c>
      <c r="BM48">
        <v>28.12</v>
      </c>
      <c r="BN48">
        <v>215.59</v>
      </c>
      <c r="BO48">
        <v>215.59</v>
      </c>
      <c r="BQ48" t="s">
        <v>163</v>
      </c>
      <c r="BR48" t="s">
        <v>217</v>
      </c>
      <c r="BS48">
        <v>45761</v>
      </c>
      <c r="BT48">
        <v>0.44583333333333336</v>
      </c>
      <c r="BU48" t="s">
        <v>336</v>
      </c>
      <c r="BV48" t="s">
        <v>70</v>
      </c>
      <c r="BY48">
        <v>113116.64</v>
      </c>
      <c r="BZ48" t="s">
        <v>92</v>
      </c>
      <c r="CA48" t="s">
        <v>100</v>
      </c>
      <c r="CC48" t="s">
        <v>87</v>
      </c>
      <c r="CD48">
        <v>6001</v>
      </c>
      <c r="CE48" t="s">
        <v>72</v>
      </c>
      <c r="CF48">
        <v>45761</v>
      </c>
      <c r="CI48">
        <v>3</v>
      </c>
      <c r="CJ48">
        <v>2</v>
      </c>
      <c r="CK48">
        <v>41</v>
      </c>
      <c r="CL48" t="s">
        <v>66</v>
      </c>
    </row>
    <row r="49" spans="1:90" x14ac:dyDescent="0.3">
      <c r="A49" t="s">
        <v>170</v>
      </c>
      <c r="B49" t="s">
        <v>171</v>
      </c>
      <c r="C49" t="s">
        <v>59</v>
      </c>
      <c r="E49" t="s">
        <v>518</v>
      </c>
      <c r="F49">
        <v>45757</v>
      </c>
      <c r="G49">
        <v>202601</v>
      </c>
      <c r="H49" t="s">
        <v>83</v>
      </c>
      <c r="I49" t="s">
        <v>84</v>
      </c>
      <c r="J49" t="s">
        <v>435</v>
      </c>
      <c r="K49" t="s">
        <v>62</v>
      </c>
      <c r="L49" t="s">
        <v>73</v>
      </c>
      <c r="M49" t="s">
        <v>74</v>
      </c>
      <c r="N49" t="s">
        <v>337</v>
      </c>
      <c r="O49" t="s">
        <v>65</v>
      </c>
      <c r="P49" t="s">
        <v>519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60.78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5</v>
      </c>
      <c r="BJ49">
        <v>5.0999999999999996</v>
      </c>
      <c r="BK49">
        <v>5.5</v>
      </c>
      <c r="BL49">
        <v>194.36</v>
      </c>
      <c r="BM49">
        <v>29.15</v>
      </c>
      <c r="BN49">
        <v>223.51</v>
      </c>
      <c r="BO49">
        <v>223.51</v>
      </c>
      <c r="BP49" t="s">
        <v>295</v>
      </c>
      <c r="BQ49" t="s">
        <v>338</v>
      </c>
      <c r="BR49" t="s">
        <v>339</v>
      </c>
      <c r="BS49">
        <v>45758</v>
      </c>
      <c r="BT49">
        <v>0.41805555555555557</v>
      </c>
      <c r="BU49" t="s">
        <v>340</v>
      </c>
      <c r="BV49" t="s">
        <v>70</v>
      </c>
      <c r="BY49">
        <v>25650</v>
      </c>
      <c r="BZ49" t="s">
        <v>75</v>
      </c>
      <c r="CA49" t="s">
        <v>97</v>
      </c>
      <c r="CC49" t="s">
        <v>74</v>
      </c>
      <c r="CD49">
        <v>7945</v>
      </c>
      <c r="CE49" t="s">
        <v>72</v>
      </c>
      <c r="CF49">
        <v>45761</v>
      </c>
      <c r="CI49">
        <v>1</v>
      </c>
      <c r="CJ49">
        <v>1</v>
      </c>
      <c r="CK49">
        <v>21</v>
      </c>
      <c r="CL49" t="s">
        <v>66</v>
      </c>
    </row>
    <row r="50" spans="1:90" x14ac:dyDescent="0.3">
      <c r="A50" t="s">
        <v>170</v>
      </c>
      <c r="B50" t="s">
        <v>171</v>
      </c>
      <c r="C50" t="s">
        <v>59</v>
      </c>
      <c r="E50" t="s">
        <v>520</v>
      </c>
      <c r="F50">
        <v>45757</v>
      </c>
      <c r="G50">
        <v>202601</v>
      </c>
      <c r="H50" t="s">
        <v>83</v>
      </c>
      <c r="I50" t="s">
        <v>84</v>
      </c>
      <c r="J50" t="s">
        <v>281</v>
      </c>
      <c r="K50" t="s">
        <v>62</v>
      </c>
      <c r="L50" t="s">
        <v>73</v>
      </c>
      <c r="M50" t="s">
        <v>74</v>
      </c>
      <c r="N50" t="s">
        <v>341</v>
      </c>
      <c r="O50" t="s">
        <v>65</v>
      </c>
      <c r="P50" t="s">
        <v>521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22.11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0.2</v>
      </c>
      <c r="BK50">
        <v>1</v>
      </c>
      <c r="BL50">
        <v>70.709999999999994</v>
      </c>
      <c r="BM50">
        <v>10.61</v>
      </c>
      <c r="BN50">
        <v>81.319999999999993</v>
      </c>
      <c r="BO50">
        <v>81.319999999999993</v>
      </c>
      <c r="BP50" t="s">
        <v>295</v>
      </c>
      <c r="BQ50" t="s">
        <v>342</v>
      </c>
      <c r="BR50" t="s">
        <v>329</v>
      </c>
      <c r="BS50">
        <v>45758</v>
      </c>
      <c r="BT50">
        <v>0.4284722222222222</v>
      </c>
      <c r="BU50" t="s">
        <v>343</v>
      </c>
      <c r="BV50" t="s">
        <v>70</v>
      </c>
      <c r="BY50">
        <v>1200</v>
      </c>
      <c r="BZ50" t="s">
        <v>75</v>
      </c>
      <c r="CA50" t="s">
        <v>114</v>
      </c>
      <c r="CC50" t="s">
        <v>74</v>
      </c>
      <c r="CD50">
        <v>8001</v>
      </c>
      <c r="CE50" t="s">
        <v>72</v>
      </c>
      <c r="CF50">
        <v>45761</v>
      </c>
      <c r="CI50">
        <v>1</v>
      </c>
      <c r="CJ50">
        <v>1</v>
      </c>
      <c r="CK50">
        <v>21</v>
      </c>
      <c r="CL50" t="s">
        <v>66</v>
      </c>
    </row>
    <row r="51" spans="1:90" x14ac:dyDescent="0.3">
      <c r="A51" t="s">
        <v>170</v>
      </c>
      <c r="B51" t="s">
        <v>171</v>
      </c>
      <c r="C51" t="s">
        <v>59</v>
      </c>
      <c r="E51" t="s">
        <v>522</v>
      </c>
      <c r="F51">
        <v>45757</v>
      </c>
      <c r="G51">
        <v>202601</v>
      </c>
      <c r="H51" t="s">
        <v>83</v>
      </c>
      <c r="I51" t="s">
        <v>84</v>
      </c>
      <c r="J51" t="s">
        <v>281</v>
      </c>
      <c r="K51" t="s">
        <v>62</v>
      </c>
      <c r="L51" t="s">
        <v>68</v>
      </c>
      <c r="M51" t="s">
        <v>69</v>
      </c>
      <c r="N51" t="s">
        <v>301</v>
      </c>
      <c r="O51" t="s">
        <v>65</v>
      </c>
      <c r="P51" t="s">
        <v>523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38.68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3.1</v>
      </c>
      <c r="BK51">
        <v>3.5</v>
      </c>
      <c r="BL51">
        <v>123.7</v>
      </c>
      <c r="BM51">
        <v>18.559999999999999</v>
      </c>
      <c r="BN51">
        <v>142.26</v>
      </c>
      <c r="BO51">
        <v>142.26</v>
      </c>
      <c r="BP51" t="s">
        <v>344</v>
      </c>
      <c r="BQ51" t="s">
        <v>345</v>
      </c>
      <c r="BR51" t="s">
        <v>144</v>
      </c>
      <c r="BS51">
        <v>45758</v>
      </c>
      <c r="BT51">
        <v>0.40972222222222221</v>
      </c>
      <c r="BU51" t="s">
        <v>179</v>
      </c>
      <c r="BV51" t="s">
        <v>70</v>
      </c>
      <c r="BY51">
        <v>15600</v>
      </c>
      <c r="BZ51" t="s">
        <v>75</v>
      </c>
      <c r="CA51" t="s">
        <v>71</v>
      </c>
      <c r="CC51" t="s">
        <v>69</v>
      </c>
      <c r="CD51">
        <v>3610</v>
      </c>
      <c r="CE51" t="s">
        <v>72</v>
      </c>
      <c r="CF51">
        <v>45761</v>
      </c>
      <c r="CI51">
        <v>1</v>
      </c>
      <c r="CJ51">
        <v>1</v>
      </c>
      <c r="CK51">
        <v>21</v>
      </c>
      <c r="CL51" t="s">
        <v>66</v>
      </c>
    </row>
    <row r="52" spans="1:90" x14ac:dyDescent="0.3">
      <c r="A52" t="s">
        <v>170</v>
      </c>
      <c r="B52" t="s">
        <v>171</v>
      </c>
      <c r="C52" t="s">
        <v>59</v>
      </c>
      <c r="E52" t="s">
        <v>524</v>
      </c>
      <c r="F52">
        <v>45757</v>
      </c>
      <c r="G52">
        <v>202601</v>
      </c>
      <c r="H52" t="s">
        <v>83</v>
      </c>
      <c r="I52" t="s">
        <v>84</v>
      </c>
      <c r="J52" t="s">
        <v>281</v>
      </c>
      <c r="K52" t="s">
        <v>62</v>
      </c>
      <c r="L52" t="s">
        <v>146</v>
      </c>
      <c r="M52" t="s">
        <v>147</v>
      </c>
      <c r="N52" t="s">
        <v>346</v>
      </c>
      <c r="O52" t="s">
        <v>65</v>
      </c>
      <c r="P52" t="s">
        <v>525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22.11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0.2</v>
      </c>
      <c r="BK52">
        <v>1</v>
      </c>
      <c r="BL52">
        <v>70.709999999999994</v>
      </c>
      <c r="BM52">
        <v>10.61</v>
      </c>
      <c r="BN52">
        <v>81.319999999999993</v>
      </c>
      <c r="BO52">
        <v>81.319999999999993</v>
      </c>
      <c r="BP52" t="s">
        <v>347</v>
      </c>
      <c r="BQ52" t="s">
        <v>348</v>
      </c>
      <c r="BR52" t="s">
        <v>349</v>
      </c>
      <c r="BS52">
        <v>45758</v>
      </c>
      <c r="BT52">
        <v>0.38541666666666669</v>
      </c>
      <c r="BU52" t="s">
        <v>350</v>
      </c>
      <c r="BV52" t="s">
        <v>70</v>
      </c>
      <c r="BY52">
        <v>1200</v>
      </c>
      <c r="BZ52" t="s">
        <v>75</v>
      </c>
      <c r="CA52" t="s">
        <v>351</v>
      </c>
      <c r="CC52" t="s">
        <v>147</v>
      </c>
      <c r="CD52">
        <v>1200</v>
      </c>
      <c r="CE52" t="s">
        <v>72</v>
      </c>
      <c r="CF52">
        <v>45758</v>
      </c>
      <c r="CI52">
        <v>1</v>
      </c>
      <c r="CJ52">
        <v>1</v>
      </c>
      <c r="CK52">
        <v>21</v>
      </c>
      <c r="CL52" t="s">
        <v>66</v>
      </c>
    </row>
    <row r="53" spans="1:90" x14ac:dyDescent="0.3">
      <c r="A53" t="s">
        <v>170</v>
      </c>
      <c r="B53" t="s">
        <v>171</v>
      </c>
      <c r="C53" t="s">
        <v>59</v>
      </c>
      <c r="E53" t="s">
        <v>526</v>
      </c>
      <c r="F53">
        <v>45757</v>
      </c>
      <c r="G53">
        <v>202601</v>
      </c>
      <c r="H53" t="s">
        <v>83</v>
      </c>
      <c r="I53" t="s">
        <v>84</v>
      </c>
      <c r="J53" t="s">
        <v>435</v>
      </c>
      <c r="K53" t="s">
        <v>62</v>
      </c>
      <c r="L53" t="s">
        <v>73</v>
      </c>
      <c r="M53" t="s">
        <v>74</v>
      </c>
      <c r="N53" t="s">
        <v>352</v>
      </c>
      <c r="O53" t="s">
        <v>85</v>
      </c>
      <c r="P53" t="s">
        <v>527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5.57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157.51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12</v>
      </c>
      <c r="BI53">
        <v>79.099999999999994</v>
      </c>
      <c r="BJ53">
        <v>73.2</v>
      </c>
      <c r="BK53">
        <v>80</v>
      </c>
      <c r="BL53">
        <v>509.26</v>
      </c>
      <c r="BM53">
        <v>76.39</v>
      </c>
      <c r="BN53">
        <v>585.65</v>
      </c>
      <c r="BO53">
        <v>585.65</v>
      </c>
      <c r="BP53" t="s">
        <v>325</v>
      </c>
      <c r="BQ53" t="s">
        <v>144</v>
      </c>
      <c r="BR53" t="s">
        <v>353</v>
      </c>
      <c r="BS53">
        <v>45761</v>
      </c>
      <c r="BT53">
        <v>0.50972222222222219</v>
      </c>
      <c r="BU53" t="s">
        <v>354</v>
      </c>
      <c r="BV53" t="s">
        <v>70</v>
      </c>
      <c r="BY53">
        <v>365918.71</v>
      </c>
      <c r="BZ53" t="s">
        <v>92</v>
      </c>
      <c r="CA53" t="s">
        <v>161</v>
      </c>
      <c r="CC53" t="s">
        <v>74</v>
      </c>
      <c r="CD53">
        <v>7500</v>
      </c>
      <c r="CE53" t="s">
        <v>72</v>
      </c>
      <c r="CF53">
        <v>45762</v>
      </c>
      <c r="CI53">
        <v>3</v>
      </c>
      <c r="CJ53">
        <v>2</v>
      </c>
      <c r="CK53">
        <v>41</v>
      </c>
      <c r="CL53" t="s">
        <v>66</v>
      </c>
    </row>
    <row r="54" spans="1:90" x14ac:dyDescent="0.3">
      <c r="A54" t="s">
        <v>170</v>
      </c>
      <c r="B54" t="s">
        <v>171</v>
      </c>
      <c r="C54" t="s">
        <v>59</v>
      </c>
      <c r="E54" t="s">
        <v>528</v>
      </c>
      <c r="F54">
        <v>45758</v>
      </c>
      <c r="G54">
        <v>202601</v>
      </c>
      <c r="H54" t="s">
        <v>86</v>
      </c>
      <c r="I54" t="s">
        <v>87</v>
      </c>
      <c r="J54" t="s">
        <v>223</v>
      </c>
      <c r="K54" t="s">
        <v>62</v>
      </c>
      <c r="L54" t="s">
        <v>81</v>
      </c>
      <c r="M54" t="s">
        <v>82</v>
      </c>
      <c r="N54" t="s">
        <v>355</v>
      </c>
      <c r="O54" t="s">
        <v>65</v>
      </c>
      <c r="P54" t="s">
        <v>471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22.11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0.2</v>
      </c>
      <c r="BK54">
        <v>1</v>
      </c>
      <c r="BL54">
        <v>70.709999999999994</v>
      </c>
      <c r="BM54">
        <v>10.61</v>
      </c>
      <c r="BN54">
        <v>81.319999999999993</v>
      </c>
      <c r="BO54">
        <v>81.319999999999993</v>
      </c>
      <c r="BQ54" t="s">
        <v>356</v>
      </c>
      <c r="BR54" t="s">
        <v>357</v>
      </c>
      <c r="BS54">
        <v>45761</v>
      </c>
      <c r="BT54">
        <v>0.42986111111111114</v>
      </c>
      <c r="BU54" t="s">
        <v>358</v>
      </c>
      <c r="BV54" t="s">
        <v>70</v>
      </c>
      <c r="BY54">
        <v>1200</v>
      </c>
      <c r="BZ54" t="s">
        <v>75</v>
      </c>
      <c r="CA54" t="s">
        <v>126</v>
      </c>
      <c r="CC54" t="s">
        <v>82</v>
      </c>
      <c r="CD54" t="s">
        <v>107</v>
      </c>
      <c r="CE54" t="s">
        <v>72</v>
      </c>
      <c r="CF54">
        <v>45761</v>
      </c>
      <c r="CI54">
        <v>1</v>
      </c>
      <c r="CJ54">
        <v>1</v>
      </c>
      <c r="CK54">
        <v>21</v>
      </c>
      <c r="CL54" t="s">
        <v>66</v>
      </c>
    </row>
    <row r="55" spans="1:90" x14ac:dyDescent="0.3">
      <c r="A55" t="s">
        <v>170</v>
      </c>
      <c r="B55" t="s">
        <v>171</v>
      </c>
      <c r="C55" t="s">
        <v>59</v>
      </c>
      <c r="E55" t="s">
        <v>529</v>
      </c>
      <c r="F55">
        <v>45758</v>
      </c>
      <c r="G55">
        <v>202601</v>
      </c>
      <c r="H55" t="s">
        <v>83</v>
      </c>
      <c r="I55" t="s">
        <v>84</v>
      </c>
      <c r="J55" t="s">
        <v>435</v>
      </c>
      <c r="K55" t="s">
        <v>62</v>
      </c>
      <c r="L55" t="s">
        <v>73</v>
      </c>
      <c r="M55" t="s">
        <v>74</v>
      </c>
      <c r="N55" t="s">
        <v>359</v>
      </c>
      <c r="O55" t="s">
        <v>85</v>
      </c>
      <c r="P55" t="s">
        <v>530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5.57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42.76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0.2</v>
      </c>
      <c r="BJ55">
        <v>0.9</v>
      </c>
      <c r="BK55">
        <v>1</v>
      </c>
      <c r="BL55">
        <v>142.31</v>
      </c>
      <c r="BM55">
        <v>21.35</v>
      </c>
      <c r="BN55">
        <v>163.66</v>
      </c>
      <c r="BO55">
        <v>163.66</v>
      </c>
      <c r="BQ55" t="s">
        <v>360</v>
      </c>
      <c r="BR55" t="s">
        <v>361</v>
      </c>
      <c r="BS55">
        <v>45762</v>
      </c>
      <c r="BT55">
        <v>0.48680555555555555</v>
      </c>
      <c r="BU55" t="s">
        <v>362</v>
      </c>
      <c r="BV55" t="s">
        <v>70</v>
      </c>
      <c r="BY55">
        <v>4667.25</v>
      </c>
      <c r="BZ55" t="s">
        <v>92</v>
      </c>
      <c r="CA55" t="s">
        <v>158</v>
      </c>
      <c r="CC55" t="s">
        <v>74</v>
      </c>
      <c r="CD55">
        <v>7848</v>
      </c>
      <c r="CE55" t="s">
        <v>72</v>
      </c>
      <c r="CF55">
        <v>45763</v>
      </c>
      <c r="CI55">
        <v>3</v>
      </c>
      <c r="CJ55">
        <v>2</v>
      </c>
      <c r="CK55">
        <v>41</v>
      </c>
      <c r="CL55" t="s">
        <v>66</v>
      </c>
    </row>
    <row r="56" spans="1:90" x14ac:dyDescent="0.3">
      <c r="A56" t="s">
        <v>170</v>
      </c>
      <c r="B56" t="s">
        <v>171</v>
      </c>
      <c r="C56" t="s">
        <v>59</v>
      </c>
      <c r="E56" t="s">
        <v>531</v>
      </c>
      <c r="F56">
        <v>45761</v>
      </c>
      <c r="G56">
        <v>202601</v>
      </c>
      <c r="H56" t="s">
        <v>73</v>
      </c>
      <c r="I56" t="s">
        <v>74</v>
      </c>
      <c r="J56" t="s">
        <v>532</v>
      </c>
      <c r="K56" t="s">
        <v>62</v>
      </c>
      <c r="L56" t="s">
        <v>86</v>
      </c>
      <c r="M56" t="s">
        <v>87</v>
      </c>
      <c r="N56" t="s">
        <v>363</v>
      </c>
      <c r="O56" t="s">
        <v>85</v>
      </c>
      <c r="P56" t="s">
        <v>533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5.57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44.53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2</v>
      </c>
      <c r="BI56">
        <v>8.4</v>
      </c>
      <c r="BJ56">
        <v>16</v>
      </c>
      <c r="BK56">
        <v>16</v>
      </c>
      <c r="BL56">
        <v>147.96</v>
      </c>
      <c r="BM56">
        <v>22.19</v>
      </c>
      <c r="BN56">
        <v>170.15</v>
      </c>
      <c r="BO56">
        <v>170.15</v>
      </c>
      <c r="BP56" t="s">
        <v>77</v>
      </c>
      <c r="BQ56" t="s">
        <v>364</v>
      </c>
      <c r="BR56" t="s">
        <v>365</v>
      </c>
      <c r="BS56">
        <v>45763</v>
      </c>
      <c r="BT56">
        <v>0.47083333333333333</v>
      </c>
      <c r="BU56" t="s">
        <v>366</v>
      </c>
      <c r="BV56" t="s">
        <v>70</v>
      </c>
      <c r="BY56">
        <v>79841.67</v>
      </c>
      <c r="BZ56" t="s">
        <v>92</v>
      </c>
      <c r="CA56" t="s">
        <v>167</v>
      </c>
      <c r="CC56" t="s">
        <v>87</v>
      </c>
      <c r="CD56">
        <v>6045</v>
      </c>
      <c r="CE56" t="s">
        <v>162</v>
      </c>
      <c r="CF56">
        <v>45763</v>
      </c>
      <c r="CI56">
        <v>3</v>
      </c>
      <c r="CJ56">
        <v>2</v>
      </c>
      <c r="CK56">
        <v>41</v>
      </c>
      <c r="CL56" t="s">
        <v>66</v>
      </c>
    </row>
    <row r="57" spans="1:90" x14ac:dyDescent="0.3">
      <c r="A57" t="s">
        <v>170</v>
      </c>
      <c r="B57" t="s">
        <v>171</v>
      </c>
      <c r="C57" t="s">
        <v>59</v>
      </c>
      <c r="E57" t="s">
        <v>534</v>
      </c>
      <c r="F57">
        <v>45761</v>
      </c>
      <c r="G57">
        <v>202601</v>
      </c>
      <c r="H57" t="s">
        <v>86</v>
      </c>
      <c r="I57" t="s">
        <v>87</v>
      </c>
      <c r="J57" t="s">
        <v>367</v>
      </c>
      <c r="K57" t="s">
        <v>62</v>
      </c>
      <c r="L57" t="s">
        <v>109</v>
      </c>
      <c r="M57" t="s">
        <v>110</v>
      </c>
      <c r="N57" t="s">
        <v>320</v>
      </c>
      <c r="O57" t="s">
        <v>65</v>
      </c>
      <c r="P57" t="s">
        <v>499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127.06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3</v>
      </c>
      <c r="BI57">
        <v>9</v>
      </c>
      <c r="BJ57">
        <v>11.5</v>
      </c>
      <c r="BK57">
        <v>11.5</v>
      </c>
      <c r="BL57">
        <v>406.32</v>
      </c>
      <c r="BM57">
        <v>60.95</v>
      </c>
      <c r="BN57">
        <v>467.27</v>
      </c>
      <c r="BO57">
        <v>467.27</v>
      </c>
      <c r="BP57" t="s">
        <v>77</v>
      </c>
      <c r="BQ57" t="s">
        <v>368</v>
      </c>
      <c r="BR57" t="s">
        <v>369</v>
      </c>
      <c r="BS57">
        <v>45762</v>
      </c>
      <c r="BT57">
        <v>0.48958333333333331</v>
      </c>
      <c r="BU57" t="s">
        <v>370</v>
      </c>
      <c r="BV57" t="s">
        <v>66</v>
      </c>
      <c r="BW57" t="s">
        <v>67</v>
      </c>
      <c r="BX57" t="s">
        <v>157</v>
      </c>
      <c r="BY57">
        <v>19200</v>
      </c>
      <c r="BZ57" t="s">
        <v>75</v>
      </c>
      <c r="CA57" t="s">
        <v>108</v>
      </c>
      <c r="CC57" t="s">
        <v>110</v>
      </c>
      <c r="CD57">
        <v>1683</v>
      </c>
      <c r="CE57" t="s">
        <v>371</v>
      </c>
      <c r="CF57">
        <v>45763</v>
      </c>
      <c r="CI57">
        <v>1</v>
      </c>
      <c r="CJ57">
        <v>1</v>
      </c>
      <c r="CK57">
        <v>21</v>
      </c>
      <c r="CL57" t="s">
        <v>66</v>
      </c>
    </row>
    <row r="58" spans="1:90" x14ac:dyDescent="0.3">
      <c r="A58" t="s">
        <v>170</v>
      </c>
      <c r="B58" t="s">
        <v>171</v>
      </c>
      <c r="C58" t="s">
        <v>59</v>
      </c>
      <c r="E58" t="s">
        <v>535</v>
      </c>
      <c r="F58">
        <v>45761</v>
      </c>
      <c r="G58">
        <v>202601</v>
      </c>
      <c r="H58" t="s">
        <v>83</v>
      </c>
      <c r="I58" t="s">
        <v>84</v>
      </c>
      <c r="J58" t="s">
        <v>435</v>
      </c>
      <c r="K58" t="s">
        <v>62</v>
      </c>
      <c r="L58" t="s">
        <v>79</v>
      </c>
      <c r="M58" t="s">
        <v>80</v>
      </c>
      <c r="N58" t="s">
        <v>372</v>
      </c>
      <c r="O58" t="s">
        <v>65</v>
      </c>
      <c r="P58" t="s">
        <v>436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22.11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0.2</v>
      </c>
      <c r="BK58">
        <v>1</v>
      </c>
      <c r="BL58">
        <v>70.709999999999994</v>
      </c>
      <c r="BM58">
        <v>10.61</v>
      </c>
      <c r="BN58">
        <v>81.319999999999993</v>
      </c>
      <c r="BO58">
        <v>81.319999999999993</v>
      </c>
      <c r="BP58" t="s">
        <v>295</v>
      </c>
      <c r="BQ58" t="s">
        <v>373</v>
      </c>
      <c r="BR58" t="s">
        <v>178</v>
      </c>
      <c r="BS58">
        <v>45762</v>
      </c>
      <c r="BT58">
        <v>0.65486111111111112</v>
      </c>
      <c r="BU58" t="s">
        <v>374</v>
      </c>
      <c r="BV58" t="s">
        <v>66</v>
      </c>
      <c r="BW58" t="s">
        <v>90</v>
      </c>
      <c r="BX58" t="s">
        <v>91</v>
      </c>
      <c r="BY58">
        <v>1200</v>
      </c>
      <c r="BZ58" t="s">
        <v>75</v>
      </c>
      <c r="CA58" t="s">
        <v>94</v>
      </c>
      <c r="CC58" t="s">
        <v>80</v>
      </c>
      <c r="CD58">
        <v>4052</v>
      </c>
      <c r="CE58" t="s">
        <v>72</v>
      </c>
      <c r="CF58">
        <v>45763</v>
      </c>
      <c r="CI58">
        <v>1</v>
      </c>
      <c r="CJ58">
        <v>1</v>
      </c>
      <c r="CK58">
        <v>21</v>
      </c>
      <c r="CL58" t="s">
        <v>66</v>
      </c>
    </row>
    <row r="59" spans="1:90" x14ac:dyDescent="0.3">
      <c r="A59" t="s">
        <v>170</v>
      </c>
      <c r="B59" t="s">
        <v>171</v>
      </c>
      <c r="C59" t="s">
        <v>59</v>
      </c>
      <c r="E59" t="s">
        <v>536</v>
      </c>
      <c r="F59">
        <v>45761</v>
      </c>
      <c r="G59">
        <v>202601</v>
      </c>
      <c r="H59" t="s">
        <v>83</v>
      </c>
      <c r="I59" t="s">
        <v>84</v>
      </c>
      <c r="J59" t="s">
        <v>435</v>
      </c>
      <c r="K59" t="s">
        <v>62</v>
      </c>
      <c r="L59" t="s">
        <v>73</v>
      </c>
      <c r="M59" t="s">
        <v>74</v>
      </c>
      <c r="N59" t="s">
        <v>375</v>
      </c>
      <c r="O59" t="s">
        <v>85</v>
      </c>
      <c r="P59" t="s">
        <v>495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5.57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42.76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5.5</v>
      </c>
      <c r="BJ59">
        <v>7.6</v>
      </c>
      <c r="BK59">
        <v>8</v>
      </c>
      <c r="BL59">
        <v>142.31</v>
      </c>
      <c r="BM59">
        <v>21.35</v>
      </c>
      <c r="BN59">
        <v>163.66</v>
      </c>
      <c r="BO59">
        <v>163.66</v>
      </c>
      <c r="BP59" t="s">
        <v>219</v>
      </c>
      <c r="BQ59" t="s">
        <v>282</v>
      </c>
      <c r="BR59" t="s">
        <v>221</v>
      </c>
      <c r="BS59">
        <v>45763</v>
      </c>
      <c r="BT59">
        <v>0.43194444444444446</v>
      </c>
      <c r="BU59" t="s">
        <v>376</v>
      </c>
      <c r="BV59" t="s">
        <v>70</v>
      </c>
      <c r="BY59">
        <v>38215.65</v>
      </c>
      <c r="BZ59" t="s">
        <v>92</v>
      </c>
      <c r="CA59" t="s">
        <v>114</v>
      </c>
      <c r="CC59" t="s">
        <v>74</v>
      </c>
      <c r="CD59">
        <v>7480</v>
      </c>
      <c r="CE59" t="s">
        <v>72</v>
      </c>
      <c r="CF59">
        <v>45764</v>
      </c>
      <c r="CI59">
        <v>3</v>
      </c>
      <c r="CJ59">
        <v>2</v>
      </c>
      <c r="CK59">
        <v>41</v>
      </c>
      <c r="CL59" t="s">
        <v>66</v>
      </c>
    </row>
    <row r="60" spans="1:90" x14ac:dyDescent="0.3">
      <c r="A60" t="s">
        <v>170</v>
      </c>
      <c r="B60" t="s">
        <v>171</v>
      </c>
      <c r="C60" t="s">
        <v>59</v>
      </c>
      <c r="E60" t="s">
        <v>537</v>
      </c>
      <c r="F60">
        <v>45761</v>
      </c>
      <c r="G60">
        <v>202601</v>
      </c>
      <c r="H60" t="s">
        <v>83</v>
      </c>
      <c r="I60" t="s">
        <v>84</v>
      </c>
      <c r="J60" t="s">
        <v>435</v>
      </c>
      <c r="K60" t="s">
        <v>62</v>
      </c>
      <c r="L60" t="s">
        <v>88</v>
      </c>
      <c r="M60" t="s">
        <v>89</v>
      </c>
      <c r="N60" t="s">
        <v>377</v>
      </c>
      <c r="O60" t="s">
        <v>65</v>
      </c>
      <c r="P60" t="s">
        <v>436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22.11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0.2</v>
      </c>
      <c r="BK60">
        <v>1</v>
      </c>
      <c r="BL60">
        <v>70.709999999999994</v>
      </c>
      <c r="BM60">
        <v>10.61</v>
      </c>
      <c r="BN60">
        <v>81.319999999999993</v>
      </c>
      <c r="BO60">
        <v>81.319999999999993</v>
      </c>
      <c r="BP60" t="s">
        <v>295</v>
      </c>
      <c r="BQ60" t="s">
        <v>378</v>
      </c>
      <c r="BR60" t="s">
        <v>178</v>
      </c>
      <c r="BS60">
        <v>45762</v>
      </c>
      <c r="BT60">
        <v>0.41041666666666665</v>
      </c>
      <c r="BU60" t="s">
        <v>141</v>
      </c>
      <c r="BV60" t="s">
        <v>70</v>
      </c>
      <c r="BY60">
        <v>1200</v>
      </c>
      <c r="BZ60" t="s">
        <v>75</v>
      </c>
      <c r="CA60" t="s">
        <v>93</v>
      </c>
      <c r="CC60" t="s">
        <v>89</v>
      </c>
      <c r="CD60">
        <v>4300</v>
      </c>
      <c r="CE60" t="s">
        <v>72</v>
      </c>
      <c r="CF60">
        <v>45763</v>
      </c>
      <c r="CI60">
        <v>1</v>
      </c>
      <c r="CJ60">
        <v>1</v>
      </c>
      <c r="CK60">
        <v>21</v>
      </c>
      <c r="CL60" t="s">
        <v>66</v>
      </c>
    </row>
    <row r="61" spans="1:90" x14ac:dyDescent="0.3">
      <c r="A61" t="s">
        <v>170</v>
      </c>
      <c r="B61" t="s">
        <v>171</v>
      </c>
      <c r="C61" t="s">
        <v>59</v>
      </c>
      <c r="E61" t="s">
        <v>538</v>
      </c>
      <c r="F61">
        <v>45761</v>
      </c>
      <c r="G61">
        <v>202601</v>
      </c>
      <c r="H61" t="s">
        <v>83</v>
      </c>
      <c r="I61" t="s">
        <v>84</v>
      </c>
      <c r="J61" t="s">
        <v>435</v>
      </c>
      <c r="K61" t="s">
        <v>62</v>
      </c>
      <c r="L61" t="s">
        <v>73</v>
      </c>
      <c r="M61" t="s">
        <v>74</v>
      </c>
      <c r="N61" t="s">
        <v>379</v>
      </c>
      <c r="O61" t="s">
        <v>65</v>
      </c>
      <c r="P61" t="s">
        <v>495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27.64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1.6</v>
      </c>
      <c r="BJ61">
        <v>2.5</v>
      </c>
      <c r="BK61">
        <v>2.5</v>
      </c>
      <c r="BL61">
        <v>88.38</v>
      </c>
      <c r="BM61">
        <v>13.26</v>
      </c>
      <c r="BN61">
        <v>101.64</v>
      </c>
      <c r="BO61">
        <v>101.64</v>
      </c>
      <c r="BP61" t="s">
        <v>295</v>
      </c>
      <c r="BQ61" t="s">
        <v>380</v>
      </c>
      <c r="BR61" t="s">
        <v>221</v>
      </c>
      <c r="BS61">
        <v>45762</v>
      </c>
      <c r="BT61">
        <v>0.43055555555555558</v>
      </c>
      <c r="BU61" t="s">
        <v>381</v>
      </c>
      <c r="BV61" t="s">
        <v>70</v>
      </c>
      <c r="BY61">
        <v>12584.43</v>
      </c>
      <c r="BZ61" t="s">
        <v>75</v>
      </c>
      <c r="CA61" t="s">
        <v>277</v>
      </c>
      <c r="CC61" t="s">
        <v>74</v>
      </c>
      <c r="CD61">
        <v>8002</v>
      </c>
      <c r="CE61" t="s">
        <v>72</v>
      </c>
      <c r="CF61">
        <v>45763</v>
      </c>
      <c r="CI61">
        <v>1</v>
      </c>
      <c r="CJ61">
        <v>1</v>
      </c>
      <c r="CK61">
        <v>21</v>
      </c>
      <c r="CL61" t="s">
        <v>66</v>
      </c>
    </row>
    <row r="62" spans="1:90" x14ac:dyDescent="0.3">
      <c r="A62" t="s">
        <v>170</v>
      </c>
      <c r="B62" t="s">
        <v>171</v>
      </c>
      <c r="C62" t="s">
        <v>59</v>
      </c>
      <c r="E62" t="s">
        <v>539</v>
      </c>
      <c r="F62">
        <v>45762</v>
      </c>
      <c r="G62">
        <v>202601</v>
      </c>
      <c r="H62" t="s">
        <v>73</v>
      </c>
      <c r="I62" t="s">
        <v>74</v>
      </c>
      <c r="J62" t="s">
        <v>382</v>
      </c>
      <c r="K62" t="s">
        <v>62</v>
      </c>
      <c r="L62" t="s">
        <v>86</v>
      </c>
      <c r="M62" t="s">
        <v>87</v>
      </c>
      <c r="N62" t="s">
        <v>462</v>
      </c>
      <c r="O62" t="s">
        <v>85</v>
      </c>
      <c r="P62" t="s">
        <v>512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5.57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74.540000000000006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11.6</v>
      </c>
      <c r="BJ62">
        <v>32.5</v>
      </c>
      <c r="BK62">
        <v>33</v>
      </c>
      <c r="BL62">
        <v>243.93</v>
      </c>
      <c r="BM62">
        <v>36.590000000000003</v>
      </c>
      <c r="BN62">
        <v>280.52</v>
      </c>
      <c r="BO62">
        <v>280.52</v>
      </c>
      <c r="BP62" t="s">
        <v>77</v>
      </c>
      <c r="BQ62" t="s">
        <v>383</v>
      </c>
      <c r="BR62" t="s">
        <v>282</v>
      </c>
      <c r="BS62">
        <v>45764</v>
      </c>
      <c r="BT62">
        <v>0.5229166666666667</v>
      </c>
      <c r="BU62" t="s">
        <v>237</v>
      </c>
      <c r="BV62" t="s">
        <v>70</v>
      </c>
      <c r="BY62">
        <v>162489.57</v>
      </c>
      <c r="BZ62" t="s">
        <v>92</v>
      </c>
      <c r="CA62" t="s">
        <v>167</v>
      </c>
      <c r="CC62" t="s">
        <v>87</v>
      </c>
      <c r="CD62">
        <v>6055</v>
      </c>
      <c r="CE62" t="s">
        <v>76</v>
      </c>
      <c r="CF62">
        <v>45764</v>
      </c>
      <c r="CI62">
        <v>3</v>
      </c>
      <c r="CJ62">
        <v>2</v>
      </c>
      <c r="CK62">
        <v>41</v>
      </c>
      <c r="CL62" t="s">
        <v>66</v>
      </c>
    </row>
    <row r="63" spans="1:90" x14ac:dyDescent="0.3">
      <c r="A63" t="s">
        <v>170</v>
      </c>
      <c r="B63" t="s">
        <v>171</v>
      </c>
      <c r="C63" t="s">
        <v>59</v>
      </c>
      <c r="E63" t="s">
        <v>540</v>
      </c>
      <c r="F63">
        <v>45762</v>
      </c>
      <c r="G63">
        <v>202601</v>
      </c>
      <c r="H63" t="s">
        <v>83</v>
      </c>
      <c r="I63" t="s">
        <v>84</v>
      </c>
      <c r="J63" t="s">
        <v>435</v>
      </c>
      <c r="K63" t="s">
        <v>62</v>
      </c>
      <c r="L63" t="s">
        <v>79</v>
      </c>
      <c r="M63" t="s">
        <v>80</v>
      </c>
      <c r="N63" t="s">
        <v>194</v>
      </c>
      <c r="O63" t="s">
        <v>65</v>
      </c>
      <c r="P63" t="s">
        <v>436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22.11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>
        <v>70.709999999999994</v>
      </c>
      <c r="BM63">
        <v>10.61</v>
      </c>
      <c r="BN63">
        <v>81.319999999999993</v>
      </c>
      <c r="BO63">
        <v>81.319999999999993</v>
      </c>
      <c r="BQ63" t="s">
        <v>384</v>
      </c>
      <c r="BR63" t="s">
        <v>234</v>
      </c>
      <c r="BS63">
        <v>45763</v>
      </c>
      <c r="BT63">
        <v>0.37638888888888888</v>
      </c>
      <c r="BU63" t="s">
        <v>385</v>
      </c>
      <c r="BV63" t="s">
        <v>70</v>
      </c>
      <c r="BY63">
        <v>1200</v>
      </c>
      <c r="BZ63" t="s">
        <v>75</v>
      </c>
      <c r="CA63" t="s">
        <v>127</v>
      </c>
      <c r="CC63" t="s">
        <v>80</v>
      </c>
      <c r="CD63">
        <v>4000</v>
      </c>
      <c r="CE63" t="s">
        <v>72</v>
      </c>
      <c r="CF63">
        <v>45764</v>
      </c>
      <c r="CI63">
        <v>1</v>
      </c>
      <c r="CJ63">
        <v>1</v>
      </c>
      <c r="CK63">
        <v>21</v>
      </c>
      <c r="CL63" t="s">
        <v>66</v>
      </c>
    </row>
    <row r="64" spans="1:90" x14ac:dyDescent="0.3">
      <c r="A64" t="s">
        <v>170</v>
      </c>
      <c r="B64" t="s">
        <v>171</v>
      </c>
      <c r="C64" t="s">
        <v>59</v>
      </c>
      <c r="E64" t="s">
        <v>541</v>
      </c>
      <c r="F64">
        <v>45762</v>
      </c>
      <c r="G64">
        <v>202601</v>
      </c>
      <c r="H64" t="s">
        <v>83</v>
      </c>
      <c r="I64" t="s">
        <v>84</v>
      </c>
      <c r="J64" t="s">
        <v>435</v>
      </c>
      <c r="K64" t="s">
        <v>62</v>
      </c>
      <c r="L64" t="s">
        <v>73</v>
      </c>
      <c r="M64" t="s">
        <v>74</v>
      </c>
      <c r="N64" t="s">
        <v>386</v>
      </c>
      <c r="O64" t="s">
        <v>85</v>
      </c>
      <c r="P64" t="s">
        <v>495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5.57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51.59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2</v>
      </c>
      <c r="BI64">
        <v>10.8</v>
      </c>
      <c r="BJ64">
        <v>19.600000000000001</v>
      </c>
      <c r="BK64">
        <v>20</v>
      </c>
      <c r="BL64">
        <v>170.54</v>
      </c>
      <c r="BM64">
        <v>25.58</v>
      </c>
      <c r="BN64">
        <v>196.12</v>
      </c>
      <c r="BO64">
        <v>196.12</v>
      </c>
      <c r="BQ64" t="s">
        <v>136</v>
      </c>
      <c r="BR64" t="s">
        <v>387</v>
      </c>
      <c r="BS64">
        <v>45769</v>
      </c>
      <c r="BT64">
        <v>0.38055555555555554</v>
      </c>
      <c r="BU64" t="s">
        <v>388</v>
      </c>
      <c r="BV64" t="s">
        <v>70</v>
      </c>
      <c r="BY64">
        <v>98239.5</v>
      </c>
      <c r="BZ64" t="s">
        <v>92</v>
      </c>
      <c r="CA64" t="s">
        <v>277</v>
      </c>
      <c r="CC64" t="s">
        <v>74</v>
      </c>
      <c r="CD64">
        <v>8000</v>
      </c>
      <c r="CE64" t="s">
        <v>72</v>
      </c>
      <c r="CI64">
        <v>3</v>
      </c>
      <c r="CJ64">
        <v>5</v>
      </c>
      <c r="CK64">
        <v>41</v>
      </c>
      <c r="CL64" t="s">
        <v>66</v>
      </c>
    </row>
    <row r="65" spans="1:90" x14ac:dyDescent="0.3">
      <c r="A65" t="s">
        <v>170</v>
      </c>
      <c r="B65" t="s">
        <v>171</v>
      </c>
      <c r="C65" t="s">
        <v>59</v>
      </c>
      <c r="E65" t="s">
        <v>542</v>
      </c>
      <c r="F65">
        <v>45762</v>
      </c>
      <c r="G65">
        <v>202601</v>
      </c>
      <c r="H65" t="s">
        <v>83</v>
      </c>
      <c r="I65" t="s">
        <v>84</v>
      </c>
      <c r="J65" t="s">
        <v>435</v>
      </c>
      <c r="K65" t="s">
        <v>62</v>
      </c>
      <c r="L65" t="s">
        <v>86</v>
      </c>
      <c r="M65" t="s">
        <v>87</v>
      </c>
      <c r="N65" t="s">
        <v>389</v>
      </c>
      <c r="O65" t="s">
        <v>65</v>
      </c>
      <c r="P65" t="s">
        <v>543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22.11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>
        <v>70.709999999999994</v>
      </c>
      <c r="BM65">
        <v>10.61</v>
      </c>
      <c r="BN65">
        <v>81.319999999999993</v>
      </c>
      <c r="BO65">
        <v>81.319999999999993</v>
      </c>
      <c r="BQ65" t="s">
        <v>168</v>
      </c>
      <c r="BR65" t="s">
        <v>125</v>
      </c>
      <c r="BS65">
        <v>45763</v>
      </c>
      <c r="BT65">
        <v>0.40208333333333335</v>
      </c>
      <c r="BU65" t="s">
        <v>237</v>
      </c>
      <c r="BV65" t="s">
        <v>70</v>
      </c>
      <c r="BY65">
        <v>1200</v>
      </c>
      <c r="BZ65" t="s">
        <v>75</v>
      </c>
      <c r="CA65" t="s">
        <v>167</v>
      </c>
      <c r="CC65" t="s">
        <v>87</v>
      </c>
      <c r="CD65">
        <v>6045</v>
      </c>
      <c r="CE65" t="s">
        <v>72</v>
      </c>
      <c r="CF65">
        <v>45763</v>
      </c>
      <c r="CI65">
        <v>1</v>
      </c>
      <c r="CJ65">
        <v>1</v>
      </c>
      <c r="CK65">
        <v>21</v>
      </c>
      <c r="CL65" t="s">
        <v>66</v>
      </c>
    </row>
    <row r="66" spans="1:90" x14ac:dyDescent="0.3">
      <c r="A66" t="s">
        <v>170</v>
      </c>
      <c r="B66" t="s">
        <v>171</v>
      </c>
      <c r="C66" t="s">
        <v>59</v>
      </c>
      <c r="E66" t="s">
        <v>544</v>
      </c>
      <c r="F66">
        <v>45762</v>
      </c>
      <c r="G66">
        <v>202601</v>
      </c>
      <c r="H66" t="s">
        <v>83</v>
      </c>
      <c r="I66" t="s">
        <v>84</v>
      </c>
      <c r="J66" t="s">
        <v>435</v>
      </c>
      <c r="K66" t="s">
        <v>62</v>
      </c>
      <c r="L66" t="s">
        <v>88</v>
      </c>
      <c r="M66" t="s">
        <v>89</v>
      </c>
      <c r="N66" t="s">
        <v>303</v>
      </c>
      <c r="O66" t="s">
        <v>65</v>
      </c>
      <c r="P66" t="s">
        <v>545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22.11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>
        <v>70.709999999999994</v>
      </c>
      <c r="BM66">
        <v>10.61</v>
      </c>
      <c r="BN66">
        <v>81.319999999999993</v>
      </c>
      <c r="BO66">
        <v>81.319999999999993</v>
      </c>
      <c r="BQ66" t="s">
        <v>390</v>
      </c>
      <c r="BR66" t="s">
        <v>125</v>
      </c>
      <c r="BS66">
        <v>45763</v>
      </c>
      <c r="BT66">
        <v>0.38333333333333336</v>
      </c>
      <c r="BU66" t="s">
        <v>391</v>
      </c>
      <c r="BV66" t="s">
        <v>70</v>
      </c>
      <c r="BY66">
        <v>1200</v>
      </c>
      <c r="BZ66" t="s">
        <v>75</v>
      </c>
      <c r="CA66" t="s">
        <v>93</v>
      </c>
      <c r="CC66" t="s">
        <v>89</v>
      </c>
      <c r="CD66">
        <v>4300</v>
      </c>
      <c r="CE66" t="s">
        <v>72</v>
      </c>
      <c r="CF66">
        <v>45764</v>
      </c>
      <c r="CI66">
        <v>1</v>
      </c>
      <c r="CJ66">
        <v>1</v>
      </c>
      <c r="CK66">
        <v>21</v>
      </c>
      <c r="CL66" t="s">
        <v>66</v>
      </c>
    </row>
    <row r="67" spans="1:90" x14ac:dyDescent="0.3">
      <c r="A67" t="s">
        <v>170</v>
      </c>
      <c r="B67" t="s">
        <v>171</v>
      </c>
      <c r="C67" t="s">
        <v>59</v>
      </c>
      <c r="E67" t="s">
        <v>546</v>
      </c>
      <c r="F67">
        <v>45762</v>
      </c>
      <c r="G67">
        <v>202601</v>
      </c>
      <c r="H67" t="s">
        <v>83</v>
      </c>
      <c r="I67" t="s">
        <v>84</v>
      </c>
      <c r="J67" t="s">
        <v>435</v>
      </c>
      <c r="K67" t="s">
        <v>62</v>
      </c>
      <c r="L67" t="s">
        <v>79</v>
      </c>
      <c r="M67" t="s">
        <v>80</v>
      </c>
      <c r="N67" t="s">
        <v>226</v>
      </c>
      <c r="O67" t="s">
        <v>65</v>
      </c>
      <c r="P67" t="s">
        <v>436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22.11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0.2</v>
      </c>
      <c r="BK67">
        <v>1</v>
      </c>
      <c r="BL67">
        <v>70.709999999999994</v>
      </c>
      <c r="BM67">
        <v>10.61</v>
      </c>
      <c r="BN67">
        <v>81.319999999999993</v>
      </c>
      <c r="BO67">
        <v>81.319999999999993</v>
      </c>
      <c r="BQ67" t="s">
        <v>384</v>
      </c>
      <c r="BR67" t="s">
        <v>234</v>
      </c>
      <c r="BS67">
        <v>45763</v>
      </c>
      <c r="BT67">
        <v>0.37638888888888888</v>
      </c>
      <c r="BU67" t="s">
        <v>385</v>
      </c>
      <c r="BV67" t="s">
        <v>70</v>
      </c>
      <c r="BY67">
        <v>1200</v>
      </c>
      <c r="BZ67" t="s">
        <v>75</v>
      </c>
      <c r="CA67" t="s">
        <v>127</v>
      </c>
      <c r="CC67" t="s">
        <v>80</v>
      </c>
      <c r="CD67">
        <v>4000</v>
      </c>
      <c r="CE67" t="s">
        <v>72</v>
      </c>
      <c r="CF67">
        <v>45764</v>
      </c>
      <c r="CI67">
        <v>1</v>
      </c>
      <c r="CJ67">
        <v>1</v>
      </c>
      <c r="CK67">
        <v>21</v>
      </c>
      <c r="CL67" t="s">
        <v>66</v>
      </c>
    </row>
    <row r="68" spans="1:90" x14ac:dyDescent="0.3">
      <c r="A68" t="s">
        <v>170</v>
      </c>
      <c r="B68" t="s">
        <v>171</v>
      </c>
      <c r="C68" t="s">
        <v>59</v>
      </c>
      <c r="E68" t="s">
        <v>547</v>
      </c>
      <c r="F68">
        <v>45762</v>
      </c>
      <c r="G68">
        <v>202601</v>
      </c>
      <c r="H68" t="s">
        <v>83</v>
      </c>
      <c r="I68" t="s">
        <v>84</v>
      </c>
      <c r="J68" t="s">
        <v>435</v>
      </c>
      <c r="K68" t="s">
        <v>62</v>
      </c>
      <c r="L68" t="s">
        <v>73</v>
      </c>
      <c r="M68" t="s">
        <v>74</v>
      </c>
      <c r="N68" t="s">
        <v>392</v>
      </c>
      <c r="O68" t="s">
        <v>65</v>
      </c>
      <c r="P68" t="s">
        <v>548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22.11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>
        <v>70.709999999999994</v>
      </c>
      <c r="BM68">
        <v>10.61</v>
      </c>
      <c r="BN68">
        <v>81.319999999999993</v>
      </c>
      <c r="BO68">
        <v>81.319999999999993</v>
      </c>
      <c r="BQ68" t="s">
        <v>159</v>
      </c>
      <c r="BR68" t="s">
        <v>125</v>
      </c>
      <c r="BS68">
        <v>45763</v>
      </c>
      <c r="BT68">
        <v>0.43194444444444446</v>
      </c>
      <c r="BU68" t="s">
        <v>376</v>
      </c>
      <c r="BV68" t="s">
        <v>70</v>
      </c>
      <c r="BY68">
        <v>1200</v>
      </c>
      <c r="BZ68" t="s">
        <v>75</v>
      </c>
      <c r="CA68" t="s">
        <v>114</v>
      </c>
      <c r="CC68" t="s">
        <v>74</v>
      </c>
      <c r="CD68">
        <v>8000</v>
      </c>
      <c r="CE68" t="s">
        <v>72</v>
      </c>
      <c r="CF68">
        <v>45764</v>
      </c>
      <c r="CI68">
        <v>1</v>
      </c>
      <c r="CJ68">
        <v>1</v>
      </c>
      <c r="CK68">
        <v>21</v>
      </c>
      <c r="CL68" t="s">
        <v>66</v>
      </c>
    </row>
    <row r="69" spans="1:90" x14ac:dyDescent="0.3">
      <c r="A69" t="s">
        <v>170</v>
      </c>
      <c r="B69" t="s">
        <v>171</v>
      </c>
      <c r="C69" t="s">
        <v>59</v>
      </c>
      <c r="E69" t="s">
        <v>549</v>
      </c>
      <c r="F69">
        <v>45762</v>
      </c>
      <c r="G69">
        <v>202601</v>
      </c>
      <c r="H69" t="s">
        <v>83</v>
      </c>
      <c r="I69" t="s">
        <v>84</v>
      </c>
      <c r="J69" t="s">
        <v>298</v>
      </c>
      <c r="K69" t="s">
        <v>62</v>
      </c>
      <c r="L69" t="s">
        <v>79</v>
      </c>
      <c r="M69" t="s">
        <v>80</v>
      </c>
      <c r="N69" t="s">
        <v>393</v>
      </c>
      <c r="O69" t="s">
        <v>155</v>
      </c>
      <c r="P69" t="s">
        <v>499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507.86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253.19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2</v>
      </c>
      <c r="BJ69">
        <v>0.6</v>
      </c>
      <c r="BK69">
        <v>2</v>
      </c>
      <c r="BL69">
        <v>809.65</v>
      </c>
      <c r="BM69">
        <v>121.45</v>
      </c>
      <c r="BN69">
        <v>931.1</v>
      </c>
      <c r="BO69">
        <v>931.1</v>
      </c>
      <c r="BP69" t="s">
        <v>77</v>
      </c>
      <c r="BQ69" t="s">
        <v>394</v>
      </c>
      <c r="BR69" t="s">
        <v>395</v>
      </c>
      <c r="BS69">
        <v>45762</v>
      </c>
      <c r="BT69">
        <v>0.79652777777777772</v>
      </c>
      <c r="BU69" t="s">
        <v>396</v>
      </c>
      <c r="BV69" t="s">
        <v>70</v>
      </c>
      <c r="BY69">
        <v>3000</v>
      </c>
      <c r="BZ69" t="s">
        <v>397</v>
      </c>
      <c r="CC69" t="s">
        <v>80</v>
      </c>
      <c r="CD69">
        <v>4001</v>
      </c>
      <c r="CE69" t="s">
        <v>128</v>
      </c>
      <c r="CF69">
        <v>45764</v>
      </c>
      <c r="CI69">
        <v>0</v>
      </c>
      <c r="CJ69">
        <v>0</v>
      </c>
      <c r="CK69">
        <v>21</v>
      </c>
      <c r="CL69" t="s">
        <v>66</v>
      </c>
    </row>
    <row r="70" spans="1:90" x14ac:dyDescent="0.3">
      <c r="A70" t="s">
        <v>170</v>
      </c>
      <c r="B70" t="s">
        <v>171</v>
      </c>
      <c r="C70" t="s">
        <v>59</v>
      </c>
      <c r="E70" t="s">
        <v>550</v>
      </c>
      <c r="F70">
        <v>45762</v>
      </c>
      <c r="G70">
        <v>202601</v>
      </c>
      <c r="H70" t="s">
        <v>63</v>
      </c>
      <c r="I70" t="s">
        <v>64</v>
      </c>
      <c r="J70" t="s">
        <v>551</v>
      </c>
      <c r="K70" t="s">
        <v>62</v>
      </c>
      <c r="L70" t="s">
        <v>86</v>
      </c>
      <c r="M70" t="s">
        <v>87</v>
      </c>
      <c r="N70" t="s">
        <v>462</v>
      </c>
      <c r="O70" t="s">
        <v>65</v>
      </c>
      <c r="P70" t="s">
        <v>471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27.64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2</v>
      </c>
      <c r="BJ70">
        <v>2.1</v>
      </c>
      <c r="BK70">
        <v>2.5</v>
      </c>
      <c r="BL70">
        <v>88.38</v>
      </c>
      <c r="BM70">
        <v>13.26</v>
      </c>
      <c r="BN70">
        <v>101.64</v>
      </c>
      <c r="BO70">
        <v>101.64</v>
      </c>
      <c r="BQ70" t="s">
        <v>168</v>
      </c>
      <c r="BS70">
        <v>45763</v>
      </c>
      <c r="BT70">
        <v>0.42708333333333331</v>
      </c>
      <c r="BU70" t="s">
        <v>164</v>
      </c>
      <c r="BV70" t="s">
        <v>70</v>
      </c>
      <c r="BY70">
        <v>10434</v>
      </c>
      <c r="BZ70" t="s">
        <v>75</v>
      </c>
      <c r="CA70" t="s">
        <v>99</v>
      </c>
      <c r="CC70" t="s">
        <v>87</v>
      </c>
      <c r="CD70">
        <v>6000</v>
      </c>
      <c r="CE70" t="s">
        <v>72</v>
      </c>
      <c r="CF70">
        <v>45763</v>
      </c>
      <c r="CI70">
        <v>1</v>
      </c>
      <c r="CJ70">
        <v>1</v>
      </c>
      <c r="CK70">
        <v>21</v>
      </c>
      <c r="CL70" t="s">
        <v>66</v>
      </c>
    </row>
    <row r="71" spans="1:90" x14ac:dyDescent="0.3">
      <c r="A71" t="s">
        <v>170</v>
      </c>
      <c r="B71" t="s">
        <v>171</v>
      </c>
      <c r="C71" t="s">
        <v>59</v>
      </c>
      <c r="E71" t="s">
        <v>552</v>
      </c>
      <c r="F71">
        <v>45763</v>
      </c>
      <c r="G71">
        <v>202601</v>
      </c>
      <c r="H71" t="s">
        <v>73</v>
      </c>
      <c r="I71" t="s">
        <v>74</v>
      </c>
      <c r="J71" t="s">
        <v>215</v>
      </c>
      <c r="K71" t="s">
        <v>62</v>
      </c>
      <c r="L71" t="s">
        <v>109</v>
      </c>
      <c r="M71" t="s">
        <v>110</v>
      </c>
      <c r="N71" t="s">
        <v>398</v>
      </c>
      <c r="O71" t="s">
        <v>85</v>
      </c>
      <c r="P71" t="s">
        <v>466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5.57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99.25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2</v>
      </c>
      <c r="BI71">
        <v>33.5</v>
      </c>
      <c r="BJ71">
        <v>46.7</v>
      </c>
      <c r="BK71">
        <v>47</v>
      </c>
      <c r="BL71">
        <v>322.95999999999998</v>
      </c>
      <c r="BM71">
        <v>48.44</v>
      </c>
      <c r="BN71">
        <v>371.4</v>
      </c>
      <c r="BO71">
        <v>371.4</v>
      </c>
      <c r="BQ71" t="s">
        <v>399</v>
      </c>
      <c r="BR71" t="s">
        <v>400</v>
      </c>
      <c r="BS71" t="s">
        <v>77</v>
      </c>
      <c r="BY71">
        <v>233723.65</v>
      </c>
      <c r="BZ71" t="s">
        <v>92</v>
      </c>
      <c r="CC71" t="s">
        <v>110</v>
      </c>
      <c r="CD71">
        <v>1682</v>
      </c>
      <c r="CE71" t="s">
        <v>72</v>
      </c>
      <c r="CI71">
        <v>3</v>
      </c>
      <c r="CJ71" t="s">
        <v>77</v>
      </c>
      <c r="CK71">
        <v>41</v>
      </c>
      <c r="CL71" t="s">
        <v>66</v>
      </c>
    </row>
    <row r="72" spans="1:90" x14ac:dyDescent="0.3">
      <c r="A72" t="s">
        <v>170</v>
      </c>
      <c r="B72" t="s">
        <v>171</v>
      </c>
      <c r="C72" t="s">
        <v>59</v>
      </c>
      <c r="E72" t="s">
        <v>553</v>
      </c>
      <c r="F72">
        <v>45763</v>
      </c>
      <c r="G72">
        <v>202601</v>
      </c>
      <c r="H72" t="s">
        <v>83</v>
      </c>
      <c r="I72" t="s">
        <v>84</v>
      </c>
      <c r="J72" t="s">
        <v>435</v>
      </c>
      <c r="K72" t="s">
        <v>62</v>
      </c>
      <c r="L72" t="s">
        <v>88</v>
      </c>
      <c r="M72" t="s">
        <v>89</v>
      </c>
      <c r="N72" t="s">
        <v>377</v>
      </c>
      <c r="O72" t="s">
        <v>65</v>
      </c>
      <c r="P72" t="s">
        <v>436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22.11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0.2</v>
      </c>
      <c r="BK72">
        <v>1</v>
      </c>
      <c r="BL72">
        <v>70.709999999999994</v>
      </c>
      <c r="BM72">
        <v>10.61</v>
      </c>
      <c r="BN72">
        <v>81.319999999999993</v>
      </c>
      <c r="BO72">
        <v>81.319999999999993</v>
      </c>
      <c r="BP72" t="s">
        <v>295</v>
      </c>
      <c r="BQ72" t="s">
        <v>401</v>
      </c>
      <c r="BR72" t="s">
        <v>178</v>
      </c>
      <c r="BS72">
        <v>45764</v>
      </c>
      <c r="BT72">
        <v>0.40069444444444446</v>
      </c>
      <c r="BU72" t="s">
        <v>141</v>
      </c>
      <c r="BV72" t="s">
        <v>70</v>
      </c>
      <c r="BY72">
        <v>1200</v>
      </c>
      <c r="BZ72" t="s">
        <v>75</v>
      </c>
      <c r="CA72" t="s">
        <v>93</v>
      </c>
      <c r="CC72" t="s">
        <v>89</v>
      </c>
      <c r="CD72">
        <v>4300</v>
      </c>
      <c r="CE72" t="s">
        <v>72</v>
      </c>
      <c r="CI72">
        <v>1</v>
      </c>
      <c r="CJ72">
        <v>1</v>
      </c>
      <c r="CK72">
        <v>21</v>
      </c>
      <c r="CL72" t="s">
        <v>66</v>
      </c>
    </row>
    <row r="73" spans="1:90" x14ac:dyDescent="0.3">
      <c r="A73" t="s">
        <v>170</v>
      </c>
      <c r="B73" t="s">
        <v>171</v>
      </c>
      <c r="C73" t="s">
        <v>59</v>
      </c>
      <c r="E73" t="s">
        <v>554</v>
      </c>
      <c r="F73">
        <v>45763</v>
      </c>
      <c r="G73">
        <v>202601</v>
      </c>
      <c r="H73" t="s">
        <v>83</v>
      </c>
      <c r="I73" t="s">
        <v>84</v>
      </c>
      <c r="J73" t="s">
        <v>435</v>
      </c>
      <c r="K73" t="s">
        <v>62</v>
      </c>
      <c r="L73" t="s">
        <v>73</v>
      </c>
      <c r="M73" t="s">
        <v>74</v>
      </c>
      <c r="N73" t="s">
        <v>402</v>
      </c>
      <c r="O73" t="s">
        <v>65</v>
      </c>
      <c r="P73" t="s">
        <v>448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22.11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0.2</v>
      </c>
      <c r="BK73">
        <v>1</v>
      </c>
      <c r="BL73">
        <v>70.709999999999994</v>
      </c>
      <c r="BM73">
        <v>10.61</v>
      </c>
      <c r="BN73">
        <v>81.319999999999993</v>
      </c>
      <c r="BO73">
        <v>81.319999999999993</v>
      </c>
      <c r="BP73" t="s">
        <v>295</v>
      </c>
      <c r="BQ73" t="s">
        <v>199</v>
      </c>
      <c r="BR73" t="s">
        <v>200</v>
      </c>
      <c r="BS73">
        <v>45764</v>
      </c>
      <c r="BT73">
        <v>0.3840277777777778</v>
      </c>
      <c r="BU73" t="s">
        <v>160</v>
      </c>
      <c r="BV73" t="s">
        <v>70</v>
      </c>
      <c r="BY73">
        <v>1200</v>
      </c>
      <c r="BZ73" t="s">
        <v>75</v>
      </c>
      <c r="CA73" t="s">
        <v>122</v>
      </c>
      <c r="CC73" t="s">
        <v>74</v>
      </c>
      <c r="CD73">
        <v>7530</v>
      </c>
      <c r="CE73" t="s">
        <v>72</v>
      </c>
      <c r="CI73">
        <v>1</v>
      </c>
      <c r="CJ73">
        <v>1</v>
      </c>
      <c r="CK73">
        <v>21</v>
      </c>
      <c r="CL73" t="s">
        <v>66</v>
      </c>
    </row>
    <row r="74" spans="1:90" x14ac:dyDescent="0.3">
      <c r="A74" t="s">
        <v>170</v>
      </c>
      <c r="B74" t="s">
        <v>171</v>
      </c>
      <c r="C74" t="s">
        <v>59</v>
      </c>
      <c r="E74" t="s">
        <v>555</v>
      </c>
      <c r="F74">
        <v>45763</v>
      </c>
      <c r="G74">
        <v>202601</v>
      </c>
      <c r="H74" t="s">
        <v>83</v>
      </c>
      <c r="I74" t="s">
        <v>84</v>
      </c>
      <c r="J74" t="s">
        <v>435</v>
      </c>
      <c r="K74" t="s">
        <v>62</v>
      </c>
      <c r="L74" t="s">
        <v>73</v>
      </c>
      <c r="M74" t="s">
        <v>74</v>
      </c>
      <c r="N74" t="s">
        <v>375</v>
      </c>
      <c r="O74" t="s">
        <v>85</v>
      </c>
      <c r="P74" t="s">
        <v>495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5.57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85.13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20.9</v>
      </c>
      <c r="BJ74">
        <v>38.200000000000003</v>
      </c>
      <c r="BK74">
        <v>39</v>
      </c>
      <c r="BL74">
        <v>277.8</v>
      </c>
      <c r="BM74">
        <v>41.67</v>
      </c>
      <c r="BN74">
        <v>319.47000000000003</v>
      </c>
      <c r="BO74">
        <v>319.47000000000003</v>
      </c>
      <c r="BP74" t="s">
        <v>403</v>
      </c>
      <c r="BQ74" t="s">
        <v>404</v>
      </c>
      <c r="BR74" t="s">
        <v>221</v>
      </c>
      <c r="BS74" t="s">
        <v>77</v>
      </c>
      <c r="BY74">
        <v>191052</v>
      </c>
      <c r="BZ74" t="s">
        <v>92</v>
      </c>
      <c r="CC74" t="s">
        <v>74</v>
      </c>
      <c r="CD74">
        <v>7480</v>
      </c>
      <c r="CE74" t="s">
        <v>72</v>
      </c>
      <c r="CI74">
        <v>3</v>
      </c>
      <c r="CJ74" t="s">
        <v>77</v>
      </c>
      <c r="CK74">
        <v>41</v>
      </c>
      <c r="CL74" t="s">
        <v>66</v>
      </c>
    </row>
    <row r="75" spans="1:90" x14ac:dyDescent="0.3">
      <c r="A75" t="s">
        <v>170</v>
      </c>
      <c r="B75" t="s">
        <v>171</v>
      </c>
      <c r="C75" t="s">
        <v>59</v>
      </c>
      <c r="E75" t="s">
        <v>556</v>
      </c>
      <c r="F75">
        <v>45764</v>
      </c>
      <c r="G75">
        <v>202601</v>
      </c>
      <c r="H75" t="s">
        <v>83</v>
      </c>
      <c r="I75" t="s">
        <v>84</v>
      </c>
      <c r="J75" t="s">
        <v>435</v>
      </c>
      <c r="K75" t="s">
        <v>62</v>
      </c>
      <c r="L75" t="s">
        <v>86</v>
      </c>
      <c r="M75" t="s">
        <v>87</v>
      </c>
      <c r="N75" t="s">
        <v>405</v>
      </c>
      <c r="O75" t="s">
        <v>65</v>
      </c>
      <c r="P75" t="s">
        <v>439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22.11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>
        <v>70.709999999999994</v>
      </c>
      <c r="BM75">
        <v>10.61</v>
      </c>
      <c r="BN75">
        <v>81.319999999999993</v>
      </c>
      <c r="BO75">
        <v>81.319999999999993</v>
      </c>
      <c r="BQ75" t="s">
        <v>406</v>
      </c>
      <c r="BR75" t="s">
        <v>407</v>
      </c>
      <c r="BS75">
        <v>45769</v>
      </c>
      <c r="BT75">
        <v>0.33263888888888887</v>
      </c>
      <c r="BU75" t="s">
        <v>237</v>
      </c>
      <c r="BV75" t="s">
        <v>70</v>
      </c>
      <c r="BY75">
        <v>1200</v>
      </c>
      <c r="BZ75" t="s">
        <v>75</v>
      </c>
      <c r="CA75" t="s">
        <v>99</v>
      </c>
      <c r="CC75" t="s">
        <v>87</v>
      </c>
      <c r="CD75">
        <v>6045</v>
      </c>
      <c r="CE75" t="s">
        <v>72</v>
      </c>
      <c r="CI75">
        <v>1</v>
      </c>
      <c r="CJ75">
        <v>3</v>
      </c>
      <c r="CK75">
        <v>21</v>
      </c>
      <c r="CL75" t="s">
        <v>66</v>
      </c>
    </row>
    <row r="76" spans="1:90" x14ac:dyDescent="0.3">
      <c r="A76" t="s">
        <v>170</v>
      </c>
      <c r="B76" t="s">
        <v>171</v>
      </c>
      <c r="C76" t="s">
        <v>59</v>
      </c>
      <c r="E76" t="s">
        <v>557</v>
      </c>
      <c r="F76">
        <v>45764</v>
      </c>
      <c r="G76">
        <v>202601</v>
      </c>
      <c r="H76" t="s">
        <v>83</v>
      </c>
      <c r="I76" t="s">
        <v>84</v>
      </c>
      <c r="J76" t="s">
        <v>435</v>
      </c>
      <c r="K76" t="s">
        <v>62</v>
      </c>
      <c r="L76" t="s">
        <v>73</v>
      </c>
      <c r="M76" t="s">
        <v>74</v>
      </c>
      <c r="N76" t="s">
        <v>408</v>
      </c>
      <c r="O76" t="s">
        <v>85</v>
      </c>
      <c r="P76" t="s">
        <v>558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5.57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42.76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6.3</v>
      </c>
      <c r="BJ76">
        <v>5.4</v>
      </c>
      <c r="BK76">
        <v>7</v>
      </c>
      <c r="BL76">
        <v>142.31</v>
      </c>
      <c r="BM76">
        <v>21.35</v>
      </c>
      <c r="BN76">
        <v>163.66</v>
      </c>
      <c r="BO76">
        <v>163.66</v>
      </c>
      <c r="BQ76" t="s">
        <v>409</v>
      </c>
      <c r="BR76" t="s">
        <v>410</v>
      </c>
      <c r="BS76" t="s">
        <v>77</v>
      </c>
      <c r="BY76">
        <v>27074.880000000001</v>
      </c>
      <c r="BZ76" t="s">
        <v>92</v>
      </c>
      <c r="CC76" t="s">
        <v>74</v>
      </c>
      <c r="CD76">
        <v>7560</v>
      </c>
      <c r="CE76" t="s">
        <v>72</v>
      </c>
      <c r="CI76">
        <v>3</v>
      </c>
      <c r="CJ76" t="s">
        <v>77</v>
      </c>
      <c r="CK76">
        <v>41</v>
      </c>
      <c r="CL76" t="s">
        <v>66</v>
      </c>
    </row>
    <row r="77" spans="1:90" x14ac:dyDescent="0.3">
      <c r="A77" t="s">
        <v>170</v>
      </c>
      <c r="B77" t="s">
        <v>171</v>
      </c>
      <c r="C77" t="s">
        <v>59</v>
      </c>
      <c r="E77" t="s">
        <v>559</v>
      </c>
      <c r="F77">
        <v>45764</v>
      </c>
      <c r="G77">
        <v>202601</v>
      </c>
      <c r="H77" t="s">
        <v>73</v>
      </c>
      <c r="I77" t="s">
        <v>74</v>
      </c>
      <c r="J77" t="s">
        <v>215</v>
      </c>
      <c r="K77" t="s">
        <v>62</v>
      </c>
      <c r="L77" t="s">
        <v>115</v>
      </c>
      <c r="M77" t="s">
        <v>116</v>
      </c>
      <c r="N77" t="s">
        <v>411</v>
      </c>
      <c r="O77" t="s">
        <v>85</v>
      </c>
      <c r="P77" t="s">
        <v>466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5.57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42.76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4.9000000000000004</v>
      </c>
      <c r="BJ77">
        <v>7.8</v>
      </c>
      <c r="BK77">
        <v>8</v>
      </c>
      <c r="BL77">
        <v>142.31</v>
      </c>
      <c r="BM77">
        <v>21.35</v>
      </c>
      <c r="BN77">
        <v>163.66</v>
      </c>
      <c r="BO77">
        <v>163.66</v>
      </c>
      <c r="BQ77" t="s">
        <v>412</v>
      </c>
      <c r="BR77" t="s">
        <v>217</v>
      </c>
      <c r="BS77" t="s">
        <v>77</v>
      </c>
      <c r="BY77">
        <v>39063.53</v>
      </c>
      <c r="BZ77" t="s">
        <v>92</v>
      </c>
      <c r="CC77" t="s">
        <v>116</v>
      </c>
      <c r="CD77" t="s">
        <v>135</v>
      </c>
      <c r="CE77" t="s">
        <v>72</v>
      </c>
      <c r="CI77">
        <v>3</v>
      </c>
      <c r="CJ77" t="s">
        <v>77</v>
      </c>
      <c r="CK77">
        <v>41</v>
      </c>
      <c r="CL77" t="s">
        <v>66</v>
      </c>
    </row>
    <row r="78" spans="1:90" x14ac:dyDescent="0.3">
      <c r="A78" t="s">
        <v>170</v>
      </c>
      <c r="B78" t="s">
        <v>171</v>
      </c>
      <c r="C78" t="s">
        <v>59</v>
      </c>
      <c r="E78" t="s">
        <v>560</v>
      </c>
      <c r="F78">
        <v>45763</v>
      </c>
      <c r="G78">
        <v>202601</v>
      </c>
      <c r="H78" t="s">
        <v>60</v>
      </c>
      <c r="I78" t="s">
        <v>61</v>
      </c>
      <c r="J78" t="s">
        <v>413</v>
      </c>
      <c r="K78" t="s">
        <v>62</v>
      </c>
      <c r="L78" t="s">
        <v>73</v>
      </c>
      <c r="M78" t="s">
        <v>74</v>
      </c>
      <c r="N78" t="s">
        <v>215</v>
      </c>
      <c r="O78" t="s">
        <v>85</v>
      </c>
      <c r="P78" t="s">
        <v>561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5.57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83.37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3</v>
      </c>
      <c r="BI78">
        <v>6.3</v>
      </c>
      <c r="BJ78">
        <v>37.700000000000003</v>
      </c>
      <c r="BK78">
        <v>38</v>
      </c>
      <c r="BL78">
        <v>272.16000000000003</v>
      </c>
      <c r="BM78">
        <v>40.82</v>
      </c>
      <c r="BN78">
        <v>312.98</v>
      </c>
      <c r="BO78">
        <v>312.98</v>
      </c>
      <c r="BQ78" t="s">
        <v>145</v>
      </c>
      <c r="BR78" t="s">
        <v>414</v>
      </c>
      <c r="BS78" t="s">
        <v>77</v>
      </c>
      <c r="BY78">
        <v>188547.04</v>
      </c>
      <c r="BZ78" t="s">
        <v>92</v>
      </c>
      <c r="CC78" t="s">
        <v>74</v>
      </c>
      <c r="CD78">
        <v>7800</v>
      </c>
      <c r="CE78" t="s">
        <v>72</v>
      </c>
      <c r="CI78">
        <v>3</v>
      </c>
      <c r="CJ78" t="s">
        <v>77</v>
      </c>
      <c r="CK78">
        <v>41</v>
      </c>
      <c r="CL78" t="s">
        <v>66</v>
      </c>
    </row>
    <row r="79" spans="1:90" x14ac:dyDescent="0.3">
      <c r="A79" t="s">
        <v>170</v>
      </c>
      <c r="B79" t="s">
        <v>171</v>
      </c>
      <c r="C79" t="s">
        <v>59</v>
      </c>
      <c r="E79" t="s">
        <v>562</v>
      </c>
      <c r="F79">
        <v>45764</v>
      </c>
      <c r="G79">
        <v>202601</v>
      </c>
      <c r="H79" t="s">
        <v>83</v>
      </c>
      <c r="I79" t="s">
        <v>84</v>
      </c>
      <c r="J79" t="s">
        <v>435</v>
      </c>
      <c r="K79" t="s">
        <v>62</v>
      </c>
      <c r="L79" t="s">
        <v>73</v>
      </c>
      <c r="M79" t="s">
        <v>74</v>
      </c>
      <c r="N79" t="s">
        <v>415</v>
      </c>
      <c r="O79" t="s">
        <v>85</v>
      </c>
      <c r="P79" t="s">
        <v>563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5.57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42.76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2</v>
      </c>
      <c r="BJ79">
        <v>4.8</v>
      </c>
      <c r="BK79">
        <v>5</v>
      </c>
      <c r="BL79">
        <v>142.31</v>
      </c>
      <c r="BM79">
        <v>21.35</v>
      </c>
      <c r="BN79">
        <v>163.66</v>
      </c>
      <c r="BO79">
        <v>163.66</v>
      </c>
      <c r="BQ79" t="s">
        <v>416</v>
      </c>
      <c r="BR79" t="s">
        <v>410</v>
      </c>
      <c r="BS79">
        <v>45769</v>
      </c>
      <c r="BT79">
        <v>0.34652777777777777</v>
      </c>
      <c r="BU79" t="s">
        <v>417</v>
      </c>
      <c r="BV79" t="s">
        <v>70</v>
      </c>
      <c r="BY79">
        <v>24000</v>
      </c>
      <c r="BZ79" t="s">
        <v>92</v>
      </c>
      <c r="CA79" t="s">
        <v>418</v>
      </c>
      <c r="CC79" t="s">
        <v>74</v>
      </c>
      <c r="CD79">
        <v>7500</v>
      </c>
      <c r="CE79" t="s">
        <v>72</v>
      </c>
      <c r="CI79">
        <v>3</v>
      </c>
      <c r="CJ79">
        <v>3</v>
      </c>
      <c r="CK79">
        <v>41</v>
      </c>
      <c r="CL79" t="s">
        <v>66</v>
      </c>
    </row>
    <row r="80" spans="1:90" x14ac:dyDescent="0.3">
      <c r="A80" t="s">
        <v>170</v>
      </c>
      <c r="B80" t="s">
        <v>171</v>
      </c>
      <c r="C80" t="s">
        <v>59</v>
      </c>
      <c r="E80" t="s">
        <v>564</v>
      </c>
      <c r="F80">
        <v>45764</v>
      </c>
      <c r="G80">
        <v>202601</v>
      </c>
      <c r="H80" t="s">
        <v>83</v>
      </c>
      <c r="I80" t="s">
        <v>84</v>
      </c>
      <c r="J80" t="s">
        <v>435</v>
      </c>
      <c r="K80" t="s">
        <v>62</v>
      </c>
      <c r="L80" t="s">
        <v>73</v>
      </c>
      <c r="M80" t="s">
        <v>74</v>
      </c>
      <c r="N80" t="s">
        <v>419</v>
      </c>
      <c r="O80" t="s">
        <v>65</v>
      </c>
      <c r="P80" t="s">
        <v>521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22.11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>
        <v>70.709999999999994</v>
      </c>
      <c r="BM80">
        <v>10.61</v>
      </c>
      <c r="BN80">
        <v>81.319999999999993</v>
      </c>
      <c r="BO80">
        <v>81.319999999999993</v>
      </c>
      <c r="BQ80" t="s">
        <v>420</v>
      </c>
      <c r="BR80" t="s">
        <v>329</v>
      </c>
      <c r="BS80" t="s">
        <v>77</v>
      </c>
      <c r="BY80">
        <v>1200</v>
      </c>
      <c r="BZ80" t="s">
        <v>75</v>
      </c>
      <c r="CC80" t="s">
        <v>74</v>
      </c>
      <c r="CD80">
        <v>7460</v>
      </c>
      <c r="CE80" t="s">
        <v>72</v>
      </c>
      <c r="CI80">
        <v>1</v>
      </c>
      <c r="CJ80" t="s">
        <v>77</v>
      </c>
      <c r="CK80">
        <v>21</v>
      </c>
      <c r="CL80" t="s">
        <v>66</v>
      </c>
    </row>
    <row r="81" spans="1:90" x14ac:dyDescent="0.3">
      <c r="A81" t="s">
        <v>170</v>
      </c>
      <c r="B81" t="s">
        <v>171</v>
      </c>
      <c r="C81" t="s">
        <v>59</v>
      </c>
      <c r="E81" t="str">
        <f>"080011498859"</f>
        <v>080011498859</v>
      </c>
      <c r="F81" s="1">
        <v>45770</v>
      </c>
      <c r="G81">
        <v>202601</v>
      </c>
      <c r="H81" t="s">
        <v>79</v>
      </c>
      <c r="I81" t="s">
        <v>80</v>
      </c>
      <c r="J81" t="s">
        <v>566</v>
      </c>
      <c r="K81" t="s">
        <v>62</v>
      </c>
      <c r="L81" t="s">
        <v>68</v>
      </c>
      <c r="M81" t="s">
        <v>69</v>
      </c>
      <c r="N81" t="s">
        <v>567</v>
      </c>
      <c r="O81" t="s">
        <v>65</v>
      </c>
      <c r="P81" t="str">
        <f>"x                             "</f>
        <v xml:space="preserve">x 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17.27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2</v>
      </c>
      <c r="BJ81">
        <v>0.5</v>
      </c>
      <c r="BK81">
        <v>2</v>
      </c>
      <c r="BL81">
        <v>55.23</v>
      </c>
      <c r="BM81">
        <v>8.2799999999999994</v>
      </c>
      <c r="BN81">
        <v>63.51</v>
      </c>
      <c r="BO81">
        <v>63.51</v>
      </c>
      <c r="BP81" t="s">
        <v>568</v>
      </c>
      <c r="BQ81" t="s">
        <v>220</v>
      </c>
      <c r="BR81" t="s">
        <v>569</v>
      </c>
      <c r="BS81" s="1">
        <v>45771</v>
      </c>
      <c r="BT81" s="2">
        <v>0.41666666666666669</v>
      </c>
      <c r="BU81" t="s">
        <v>570</v>
      </c>
      <c r="BV81" t="s">
        <v>70</v>
      </c>
      <c r="BY81">
        <v>2400</v>
      </c>
      <c r="BZ81" t="s">
        <v>75</v>
      </c>
      <c r="CC81" t="s">
        <v>69</v>
      </c>
      <c r="CD81">
        <v>3610</v>
      </c>
      <c r="CE81" t="s">
        <v>78</v>
      </c>
      <c r="CI81">
        <v>1</v>
      </c>
      <c r="CJ81">
        <v>1</v>
      </c>
      <c r="CK81">
        <v>22</v>
      </c>
      <c r="CL81" t="s">
        <v>66</v>
      </c>
    </row>
    <row r="82" spans="1:90" x14ac:dyDescent="0.3">
      <c r="A82" t="s">
        <v>170</v>
      </c>
      <c r="B82" t="s">
        <v>171</v>
      </c>
      <c r="C82" t="s">
        <v>59</v>
      </c>
      <c r="E82" t="str">
        <f>"009944639745"</f>
        <v>009944639745</v>
      </c>
      <c r="F82" s="1">
        <v>45770</v>
      </c>
      <c r="G82">
        <v>202601</v>
      </c>
      <c r="H82" t="s">
        <v>79</v>
      </c>
      <c r="I82" t="s">
        <v>80</v>
      </c>
      <c r="J82" t="s">
        <v>233</v>
      </c>
      <c r="K82" t="s">
        <v>62</v>
      </c>
      <c r="L82" t="s">
        <v>73</v>
      </c>
      <c r="M82" t="s">
        <v>74</v>
      </c>
      <c r="N82" t="s">
        <v>571</v>
      </c>
      <c r="O82" t="s">
        <v>155</v>
      </c>
      <c r="P82" t="str">
        <f>"                              "</f>
        <v xml:space="preserve">  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507.86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258.72000000000003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2</v>
      </c>
      <c r="BJ82">
        <v>2.4</v>
      </c>
      <c r="BK82">
        <v>2.5</v>
      </c>
      <c r="BL82">
        <v>827.32</v>
      </c>
      <c r="BM82">
        <v>124.1</v>
      </c>
      <c r="BN82">
        <v>951.42</v>
      </c>
      <c r="BO82">
        <v>951.42</v>
      </c>
      <c r="BQ82" t="s">
        <v>572</v>
      </c>
      <c r="BR82" t="s">
        <v>573</v>
      </c>
      <c r="BS82" s="1">
        <v>45771</v>
      </c>
      <c r="BT82" s="2">
        <v>0.31944444444444442</v>
      </c>
      <c r="BU82" t="s">
        <v>574</v>
      </c>
      <c r="BV82" t="s">
        <v>66</v>
      </c>
      <c r="BY82">
        <v>11880</v>
      </c>
      <c r="BZ82" t="s">
        <v>156</v>
      </c>
      <c r="CC82" t="s">
        <v>74</v>
      </c>
      <c r="CD82">
        <v>8000</v>
      </c>
      <c r="CE82" t="s">
        <v>72</v>
      </c>
      <c r="CF82" s="1">
        <v>45772</v>
      </c>
      <c r="CI82">
        <v>0</v>
      </c>
      <c r="CJ82">
        <v>1</v>
      </c>
      <c r="CK82">
        <v>21</v>
      </c>
      <c r="CL82" t="s">
        <v>66</v>
      </c>
    </row>
    <row r="83" spans="1:90" x14ac:dyDescent="0.3">
      <c r="A83" t="s">
        <v>170</v>
      </c>
      <c r="B83" t="s">
        <v>171</v>
      </c>
      <c r="C83" t="s">
        <v>59</v>
      </c>
      <c r="E83" t="str">
        <f>"009943425123"</f>
        <v>009943425123</v>
      </c>
      <c r="F83" s="1">
        <v>45770</v>
      </c>
      <c r="G83">
        <v>202601</v>
      </c>
      <c r="H83" t="s">
        <v>83</v>
      </c>
      <c r="I83" t="s">
        <v>84</v>
      </c>
      <c r="J83" t="s">
        <v>565</v>
      </c>
      <c r="K83" t="s">
        <v>62</v>
      </c>
      <c r="L83" t="s">
        <v>79</v>
      </c>
      <c r="M83" t="s">
        <v>80</v>
      </c>
      <c r="N83" t="s">
        <v>575</v>
      </c>
      <c r="O83" t="s">
        <v>65</v>
      </c>
      <c r="P83" t="str">
        <f>"11005000BT 402190             "</f>
        <v xml:space="preserve">11005000BT 402190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49.73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2.6</v>
      </c>
      <c r="BJ83">
        <v>4.5</v>
      </c>
      <c r="BK83">
        <v>4.5</v>
      </c>
      <c r="BL83">
        <v>159.03</v>
      </c>
      <c r="BM83">
        <v>23.85</v>
      </c>
      <c r="BN83">
        <v>182.88</v>
      </c>
      <c r="BO83">
        <v>182.88</v>
      </c>
      <c r="BQ83" t="s">
        <v>576</v>
      </c>
      <c r="BR83" t="s">
        <v>283</v>
      </c>
      <c r="BS83" s="1">
        <v>45771</v>
      </c>
      <c r="BT83" s="2">
        <v>0.5</v>
      </c>
      <c r="BU83" t="s">
        <v>577</v>
      </c>
      <c r="BV83" t="s">
        <v>66</v>
      </c>
      <c r="BW83" t="s">
        <v>90</v>
      </c>
      <c r="BX83" t="s">
        <v>578</v>
      </c>
      <c r="BY83">
        <v>22540</v>
      </c>
      <c r="BZ83" t="s">
        <v>75</v>
      </c>
      <c r="CA83" t="s">
        <v>579</v>
      </c>
      <c r="CC83" t="s">
        <v>80</v>
      </c>
      <c r="CD83">
        <v>4051</v>
      </c>
      <c r="CE83" t="s">
        <v>72</v>
      </c>
      <c r="CF83" s="1">
        <v>45772</v>
      </c>
      <c r="CI83">
        <v>1</v>
      </c>
      <c r="CJ83">
        <v>1</v>
      </c>
      <c r="CK83">
        <v>21</v>
      </c>
      <c r="CL83" t="s">
        <v>66</v>
      </c>
    </row>
    <row r="84" spans="1:90" x14ac:dyDescent="0.3">
      <c r="A84" t="s">
        <v>170</v>
      </c>
      <c r="B84" t="s">
        <v>171</v>
      </c>
      <c r="C84" t="s">
        <v>59</v>
      </c>
      <c r="E84" t="str">
        <f>"009943428929"</f>
        <v>009943428929</v>
      </c>
      <c r="F84" s="1">
        <v>45770</v>
      </c>
      <c r="G84">
        <v>202601</v>
      </c>
      <c r="H84" t="s">
        <v>83</v>
      </c>
      <c r="I84" t="s">
        <v>84</v>
      </c>
      <c r="J84" t="s">
        <v>565</v>
      </c>
      <c r="K84" t="s">
        <v>62</v>
      </c>
      <c r="L84" t="s">
        <v>152</v>
      </c>
      <c r="M84" t="s">
        <v>153</v>
      </c>
      <c r="N84" t="s">
        <v>301</v>
      </c>
      <c r="O84" t="s">
        <v>65</v>
      </c>
      <c r="P84" t="str">
        <f>"11112300F8 432090             "</f>
        <v xml:space="preserve">11112300F8 432090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22.11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0.2</v>
      </c>
      <c r="BK84">
        <v>1</v>
      </c>
      <c r="BL84">
        <v>70.709999999999994</v>
      </c>
      <c r="BM84">
        <v>10.61</v>
      </c>
      <c r="BN84">
        <v>81.319999999999993</v>
      </c>
      <c r="BO84">
        <v>81.319999999999993</v>
      </c>
      <c r="BQ84" t="s">
        <v>580</v>
      </c>
      <c r="BR84" t="s">
        <v>581</v>
      </c>
      <c r="BS84" s="1">
        <v>45771</v>
      </c>
      <c r="BT84" s="2">
        <v>0.52986111111111112</v>
      </c>
      <c r="BU84" t="s">
        <v>582</v>
      </c>
      <c r="BV84" t="s">
        <v>66</v>
      </c>
      <c r="BW84" t="s">
        <v>583</v>
      </c>
      <c r="BX84" t="s">
        <v>584</v>
      </c>
      <c r="BY84">
        <v>1200</v>
      </c>
      <c r="BZ84" t="s">
        <v>75</v>
      </c>
      <c r="CA84" t="s">
        <v>310</v>
      </c>
      <c r="CC84" t="s">
        <v>153</v>
      </c>
      <c r="CD84">
        <v>9300</v>
      </c>
      <c r="CE84" t="s">
        <v>72</v>
      </c>
      <c r="CF84" s="1">
        <v>45772</v>
      </c>
      <c r="CI84">
        <v>1</v>
      </c>
      <c r="CJ84">
        <v>1</v>
      </c>
      <c r="CK84">
        <v>21</v>
      </c>
      <c r="CL84" t="s">
        <v>66</v>
      </c>
    </row>
    <row r="85" spans="1:90" x14ac:dyDescent="0.3">
      <c r="A85" t="s">
        <v>170</v>
      </c>
      <c r="B85" t="s">
        <v>171</v>
      </c>
      <c r="C85" t="s">
        <v>59</v>
      </c>
      <c r="E85" t="str">
        <f>"009943428928"</f>
        <v>009943428928</v>
      </c>
      <c r="F85" s="1">
        <v>45770</v>
      </c>
      <c r="G85">
        <v>202601</v>
      </c>
      <c r="H85" t="s">
        <v>83</v>
      </c>
      <c r="I85" t="s">
        <v>84</v>
      </c>
      <c r="J85" t="s">
        <v>565</v>
      </c>
      <c r="K85" t="s">
        <v>62</v>
      </c>
      <c r="L85" t="s">
        <v>152</v>
      </c>
      <c r="M85" t="s">
        <v>153</v>
      </c>
      <c r="N85" t="s">
        <v>308</v>
      </c>
      <c r="O85" t="s">
        <v>65</v>
      </c>
      <c r="P85" t="str">
        <f>"11902270FM 460040             "</f>
        <v xml:space="preserve">11902270FM 460040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22.11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16.739999999999998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0.2</v>
      </c>
      <c r="BK85">
        <v>1</v>
      </c>
      <c r="BL85">
        <v>87.45</v>
      </c>
      <c r="BM85">
        <v>13.12</v>
      </c>
      <c r="BN85">
        <v>100.57</v>
      </c>
      <c r="BO85">
        <v>100.57</v>
      </c>
      <c r="BQ85" t="s">
        <v>585</v>
      </c>
      <c r="BR85" t="s">
        <v>329</v>
      </c>
      <c r="BS85" s="1">
        <v>45771</v>
      </c>
      <c r="BT85" s="2">
        <v>0.52986111111111112</v>
      </c>
      <c r="BU85" t="s">
        <v>582</v>
      </c>
      <c r="BV85" t="s">
        <v>70</v>
      </c>
      <c r="BY85">
        <v>1200</v>
      </c>
      <c r="BZ85" t="s">
        <v>586</v>
      </c>
      <c r="CA85" t="s">
        <v>310</v>
      </c>
      <c r="CC85" t="s">
        <v>153</v>
      </c>
      <c r="CD85">
        <v>9323</v>
      </c>
      <c r="CE85" t="s">
        <v>72</v>
      </c>
      <c r="CF85" s="1">
        <v>45772</v>
      </c>
      <c r="CI85">
        <v>1</v>
      </c>
      <c r="CJ85">
        <v>1</v>
      </c>
      <c r="CK85">
        <v>21</v>
      </c>
      <c r="CL85" t="s">
        <v>66</v>
      </c>
    </row>
    <row r="86" spans="1:90" x14ac:dyDescent="0.3">
      <c r="A86" t="s">
        <v>170</v>
      </c>
      <c r="B86" t="s">
        <v>171</v>
      </c>
      <c r="C86" t="s">
        <v>59</v>
      </c>
      <c r="E86" t="str">
        <f>"009943425122"</f>
        <v>009943425122</v>
      </c>
      <c r="F86" s="1">
        <v>45770</v>
      </c>
      <c r="G86">
        <v>202601</v>
      </c>
      <c r="H86" t="s">
        <v>83</v>
      </c>
      <c r="I86" t="s">
        <v>84</v>
      </c>
      <c r="J86" t="s">
        <v>565</v>
      </c>
      <c r="K86" t="s">
        <v>62</v>
      </c>
      <c r="L86" t="s">
        <v>79</v>
      </c>
      <c r="M86" t="s">
        <v>80</v>
      </c>
      <c r="N86" t="s">
        <v>575</v>
      </c>
      <c r="O86" t="s">
        <v>65</v>
      </c>
      <c r="P86" t="str">
        <f>"11942270FM 460040             "</f>
        <v xml:space="preserve">11942270FM 460040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22.11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70.709999999999994</v>
      </c>
      <c r="BM86">
        <v>10.61</v>
      </c>
      <c r="BN86">
        <v>81.319999999999993</v>
      </c>
      <c r="BO86">
        <v>81.319999999999993</v>
      </c>
      <c r="BQ86" t="s">
        <v>587</v>
      </c>
      <c r="BR86" t="s">
        <v>329</v>
      </c>
      <c r="BS86" s="1">
        <v>45771</v>
      </c>
      <c r="BT86" s="2">
        <v>0.4826388888888889</v>
      </c>
      <c r="BU86" t="s">
        <v>588</v>
      </c>
      <c r="BV86" t="s">
        <v>66</v>
      </c>
      <c r="BW86" t="s">
        <v>90</v>
      </c>
      <c r="BX86" t="s">
        <v>578</v>
      </c>
      <c r="BY86">
        <v>1200</v>
      </c>
      <c r="BZ86" t="s">
        <v>75</v>
      </c>
      <c r="CA86" t="s">
        <v>579</v>
      </c>
      <c r="CC86" t="s">
        <v>80</v>
      </c>
      <c r="CD86">
        <v>4051</v>
      </c>
      <c r="CE86" t="s">
        <v>72</v>
      </c>
      <c r="CF86" s="1">
        <v>45772</v>
      </c>
      <c r="CI86">
        <v>1</v>
      </c>
      <c r="CJ86">
        <v>1</v>
      </c>
      <c r="CK86">
        <v>21</v>
      </c>
      <c r="CL86" t="s">
        <v>66</v>
      </c>
    </row>
    <row r="87" spans="1:90" x14ac:dyDescent="0.3">
      <c r="A87" t="s">
        <v>170</v>
      </c>
      <c r="B87" t="s">
        <v>171</v>
      </c>
      <c r="C87" t="s">
        <v>59</v>
      </c>
      <c r="E87" t="str">
        <f>"009944682919"</f>
        <v>009944682919</v>
      </c>
      <c r="F87" s="1">
        <v>45770</v>
      </c>
      <c r="G87">
        <v>202601</v>
      </c>
      <c r="H87" t="s">
        <v>83</v>
      </c>
      <c r="I87" t="s">
        <v>84</v>
      </c>
      <c r="J87" t="s">
        <v>281</v>
      </c>
      <c r="K87" t="s">
        <v>62</v>
      </c>
      <c r="L87" t="s">
        <v>68</v>
      </c>
      <c r="M87" t="s">
        <v>69</v>
      </c>
      <c r="N87" t="s">
        <v>176</v>
      </c>
      <c r="O87" t="s">
        <v>65</v>
      </c>
      <c r="P87" t="str">
        <f>"11116561PC 402190             "</f>
        <v xml:space="preserve">11116561PC 402190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22.11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70.709999999999994</v>
      </c>
      <c r="BM87">
        <v>10.61</v>
      </c>
      <c r="BN87">
        <v>81.319999999999993</v>
      </c>
      <c r="BO87">
        <v>81.319999999999993</v>
      </c>
      <c r="BQ87" t="s">
        <v>589</v>
      </c>
      <c r="BR87" t="s">
        <v>178</v>
      </c>
      <c r="BS87" s="1">
        <v>45771</v>
      </c>
      <c r="BT87" s="2">
        <v>0.58888888888888891</v>
      </c>
      <c r="BU87" t="s">
        <v>229</v>
      </c>
      <c r="BV87" t="s">
        <v>66</v>
      </c>
      <c r="BW87" t="s">
        <v>90</v>
      </c>
      <c r="BX87" t="s">
        <v>590</v>
      </c>
      <c r="BY87">
        <v>1200</v>
      </c>
      <c r="BZ87" t="s">
        <v>75</v>
      </c>
      <c r="CA87" t="s">
        <v>71</v>
      </c>
      <c r="CC87" t="s">
        <v>69</v>
      </c>
      <c r="CD87">
        <v>3610</v>
      </c>
      <c r="CE87" t="s">
        <v>72</v>
      </c>
      <c r="CF87" s="1">
        <v>45772</v>
      </c>
      <c r="CI87">
        <v>1</v>
      </c>
      <c r="CJ87">
        <v>1</v>
      </c>
      <c r="CK87">
        <v>21</v>
      </c>
      <c r="CL87" t="s">
        <v>66</v>
      </c>
    </row>
    <row r="88" spans="1:90" x14ac:dyDescent="0.3">
      <c r="A88" t="s">
        <v>170</v>
      </c>
      <c r="B88" t="s">
        <v>171</v>
      </c>
      <c r="C88" t="s">
        <v>59</v>
      </c>
      <c r="E88" t="str">
        <f>"009944225228"</f>
        <v>009944225228</v>
      </c>
      <c r="F88" s="1">
        <v>45770</v>
      </c>
      <c r="G88">
        <v>202601</v>
      </c>
      <c r="H88" t="s">
        <v>73</v>
      </c>
      <c r="I88" t="s">
        <v>74</v>
      </c>
      <c r="J88" t="s">
        <v>215</v>
      </c>
      <c r="K88" t="s">
        <v>62</v>
      </c>
      <c r="L88" t="s">
        <v>591</v>
      </c>
      <c r="M88" t="s">
        <v>592</v>
      </c>
      <c r="N88" t="s">
        <v>593</v>
      </c>
      <c r="O88" t="s">
        <v>85</v>
      </c>
      <c r="P88" t="str">
        <f>"MT CPT                        "</f>
        <v xml:space="preserve">MT CPT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5.57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137.32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2</v>
      </c>
      <c r="BI88">
        <v>39.299999999999997</v>
      </c>
      <c r="BJ88">
        <v>34.1</v>
      </c>
      <c r="BK88">
        <v>40</v>
      </c>
      <c r="BL88">
        <v>444.69</v>
      </c>
      <c r="BM88">
        <v>66.7</v>
      </c>
      <c r="BN88">
        <v>511.39</v>
      </c>
      <c r="BO88">
        <v>511.39</v>
      </c>
      <c r="BQ88" t="s">
        <v>594</v>
      </c>
      <c r="BR88" t="s">
        <v>217</v>
      </c>
      <c r="BS88" s="1">
        <v>45776</v>
      </c>
      <c r="BT88" s="2">
        <v>0.77847222222222223</v>
      </c>
      <c r="BU88" t="s">
        <v>595</v>
      </c>
      <c r="BV88" t="s">
        <v>70</v>
      </c>
      <c r="BY88">
        <v>170728.25</v>
      </c>
      <c r="BZ88" t="s">
        <v>92</v>
      </c>
      <c r="CA88" t="s">
        <v>596</v>
      </c>
      <c r="CC88" t="s">
        <v>592</v>
      </c>
      <c r="CD88">
        <v>4240</v>
      </c>
      <c r="CE88" t="s">
        <v>72</v>
      </c>
      <c r="CF88" s="1">
        <v>45777</v>
      </c>
      <c r="CI88">
        <v>4</v>
      </c>
      <c r="CJ88">
        <v>4</v>
      </c>
      <c r="CK88">
        <v>43</v>
      </c>
      <c r="CL88" t="s">
        <v>66</v>
      </c>
    </row>
    <row r="89" spans="1:90" x14ac:dyDescent="0.3">
      <c r="A89" t="s">
        <v>170</v>
      </c>
      <c r="B89" t="s">
        <v>171</v>
      </c>
      <c r="C89" t="s">
        <v>59</v>
      </c>
      <c r="E89" t="str">
        <f>"009944682917"</f>
        <v>009944682917</v>
      </c>
      <c r="F89" s="1">
        <v>45771</v>
      </c>
      <c r="G89">
        <v>202601</v>
      </c>
      <c r="H89" t="s">
        <v>83</v>
      </c>
      <c r="I89" t="s">
        <v>84</v>
      </c>
      <c r="J89" t="s">
        <v>565</v>
      </c>
      <c r="K89" t="s">
        <v>62</v>
      </c>
      <c r="L89" t="s">
        <v>68</v>
      </c>
      <c r="M89" t="s">
        <v>69</v>
      </c>
      <c r="N89" t="s">
        <v>176</v>
      </c>
      <c r="O89" t="s">
        <v>65</v>
      </c>
      <c r="P89" t="str">
        <f>"11116561PC 402190             "</f>
        <v xml:space="preserve">11116561PC 402190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22.11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70.709999999999994</v>
      </c>
      <c r="BM89">
        <v>10.61</v>
      </c>
      <c r="BN89">
        <v>81.319999999999993</v>
      </c>
      <c r="BO89">
        <v>81.319999999999993</v>
      </c>
      <c r="BQ89" t="s">
        <v>597</v>
      </c>
      <c r="BR89" t="s">
        <v>178</v>
      </c>
      <c r="BS89" s="1">
        <v>45772</v>
      </c>
      <c r="BT89" s="2">
        <v>0.33680555555555558</v>
      </c>
      <c r="BU89" t="s">
        <v>598</v>
      </c>
      <c r="BV89" t="s">
        <v>70</v>
      </c>
      <c r="BY89">
        <v>1200</v>
      </c>
      <c r="BZ89" t="s">
        <v>75</v>
      </c>
      <c r="CA89" t="s">
        <v>98</v>
      </c>
      <c r="CC89" t="s">
        <v>69</v>
      </c>
      <c r="CD89">
        <v>3610</v>
      </c>
      <c r="CE89" t="s">
        <v>72</v>
      </c>
      <c r="CF89" s="1">
        <v>45776</v>
      </c>
      <c r="CI89">
        <v>1</v>
      </c>
      <c r="CJ89">
        <v>1</v>
      </c>
      <c r="CK89">
        <v>21</v>
      </c>
      <c r="CL89" t="s">
        <v>66</v>
      </c>
    </row>
    <row r="90" spans="1:90" x14ac:dyDescent="0.3">
      <c r="A90" t="s">
        <v>170</v>
      </c>
      <c r="B90" t="s">
        <v>171</v>
      </c>
      <c r="C90" t="s">
        <v>59</v>
      </c>
      <c r="E90" t="str">
        <f>"009944036187"</f>
        <v>009944036187</v>
      </c>
      <c r="F90" s="1">
        <v>45771</v>
      </c>
      <c r="G90">
        <v>202601</v>
      </c>
      <c r="H90" t="s">
        <v>86</v>
      </c>
      <c r="I90" t="s">
        <v>87</v>
      </c>
      <c r="J90" t="s">
        <v>223</v>
      </c>
      <c r="K90" t="s">
        <v>62</v>
      </c>
      <c r="L90" t="s">
        <v>83</v>
      </c>
      <c r="M90" t="s">
        <v>84</v>
      </c>
      <c r="N90" t="s">
        <v>223</v>
      </c>
      <c r="O90" t="s">
        <v>85</v>
      </c>
      <c r="P90" t="str">
        <f>"11912270 FM                   "</f>
        <v xml:space="preserve">11912270 FM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5.57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42.76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3</v>
      </c>
      <c r="BJ90">
        <v>7.2</v>
      </c>
      <c r="BK90">
        <v>8</v>
      </c>
      <c r="BL90">
        <v>142.31</v>
      </c>
      <c r="BM90">
        <v>21.35</v>
      </c>
      <c r="BN90">
        <v>163.66</v>
      </c>
      <c r="BO90">
        <v>163.66</v>
      </c>
      <c r="BQ90" t="s">
        <v>599</v>
      </c>
      <c r="BS90" s="1">
        <v>45776</v>
      </c>
      <c r="BT90" s="2">
        <v>0.3527777777777778</v>
      </c>
      <c r="BU90" t="s">
        <v>600</v>
      </c>
      <c r="BV90" t="s">
        <v>70</v>
      </c>
      <c r="BY90">
        <v>36000</v>
      </c>
      <c r="BZ90" t="s">
        <v>92</v>
      </c>
      <c r="CA90" t="s">
        <v>120</v>
      </c>
      <c r="CC90" t="s">
        <v>84</v>
      </c>
      <c r="CD90">
        <v>2021</v>
      </c>
      <c r="CE90" t="s">
        <v>72</v>
      </c>
      <c r="CF90" s="1">
        <v>45776</v>
      </c>
      <c r="CI90">
        <v>3</v>
      </c>
      <c r="CJ90">
        <v>3</v>
      </c>
      <c r="CK90">
        <v>41</v>
      </c>
      <c r="CL90" t="s">
        <v>66</v>
      </c>
    </row>
    <row r="91" spans="1:90" x14ac:dyDescent="0.3">
      <c r="A91" t="s">
        <v>170</v>
      </c>
      <c r="B91" t="s">
        <v>171</v>
      </c>
      <c r="C91" t="s">
        <v>59</v>
      </c>
      <c r="E91" t="str">
        <f>"009944225229"</f>
        <v>009944225229</v>
      </c>
      <c r="F91" s="1">
        <v>45771</v>
      </c>
      <c r="G91">
        <v>202601</v>
      </c>
      <c r="H91" t="s">
        <v>73</v>
      </c>
      <c r="I91" t="s">
        <v>74</v>
      </c>
      <c r="J91" t="s">
        <v>215</v>
      </c>
      <c r="K91" t="s">
        <v>62</v>
      </c>
      <c r="L91" t="s">
        <v>88</v>
      </c>
      <c r="M91" t="s">
        <v>89</v>
      </c>
      <c r="N91" t="s">
        <v>215</v>
      </c>
      <c r="O91" t="s">
        <v>85</v>
      </c>
      <c r="P91" t="str">
        <f>"DURBAN                        "</f>
        <v xml:space="preserve">DURBAN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5.57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42.76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5.2</v>
      </c>
      <c r="BJ91">
        <v>4.5</v>
      </c>
      <c r="BK91">
        <v>6</v>
      </c>
      <c r="BL91">
        <v>142.31</v>
      </c>
      <c r="BM91">
        <v>21.35</v>
      </c>
      <c r="BN91">
        <v>163.66</v>
      </c>
      <c r="BO91">
        <v>163.66</v>
      </c>
      <c r="BQ91" t="s">
        <v>216</v>
      </c>
      <c r="BR91" t="s">
        <v>217</v>
      </c>
      <c r="BS91" s="1">
        <v>45776</v>
      </c>
      <c r="BT91" s="2">
        <v>0.47222222222222221</v>
      </c>
      <c r="BU91" t="s">
        <v>601</v>
      </c>
      <c r="BV91" t="s">
        <v>70</v>
      </c>
      <c r="BY91">
        <v>22416.03</v>
      </c>
      <c r="BZ91" t="s">
        <v>92</v>
      </c>
      <c r="CA91" t="s">
        <v>93</v>
      </c>
      <c r="CC91" t="s">
        <v>89</v>
      </c>
      <c r="CD91">
        <v>4302</v>
      </c>
      <c r="CE91" t="s">
        <v>72</v>
      </c>
      <c r="CF91" s="1">
        <v>45777</v>
      </c>
      <c r="CI91">
        <v>3</v>
      </c>
      <c r="CJ91">
        <v>3</v>
      </c>
      <c r="CK91">
        <v>41</v>
      </c>
      <c r="CL91" t="s">
        <v>66</v>
      </c>
    </row>
    <row r="92" spans="1:90" x14ac:dyDescent="0.3">
      <c r="A92" t="s">
        <v>170</v>
      </c>
      <c r="B92" t="s">
        <v>171</v>
      </c>
      <c r="C92" t="s">
        <v>59</v>
      </c>
      <c r="E92" t="str">
        <f>"080011501278"</f>
        <v>080011501278</v>
      </c>
      <c r="F92" s="1">
        <v>45772</v>
      </c>
      <c r="G92">
        <v>202601</v>
      </c>
      <c r="H92" t="s">
        <v>79</v>
      </c>
      <c r="I92" t="s">
        <v>80</v>
      </c>
      <c r="J92" t="s">
        <v>289</v>
      </c>
      <c r="K92" t="s">
        <v>62</v>
      </c>
      <c r="L92" t="s">
        <v>73</v>
      </c>
      <c r="M92" t="s">
        <v>74</v>
      </c>
      <c r="N92" t="s">
        <v>602</v>
      </c>
      <c r="O92" t="s">
        <v>65</v>
      </c>
      <c r="P92" t="str">
        <f>"202190 11506560IB             "</f>
        <v xml:space="preserve">202190 11506560IB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22.11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1.2</v>
      </c>
      <c r="BK92">
        <v>1.5</v>
      </c>
      <c r="BL92">
        <v>70.709999999999994</v>
      </c>
      <c r="BM92">
        <v>10.61</v>
      </c>
      <c r="BN92">
        <v>81.319999999999993</v>
      </c>
      <c r="BO92">
        <v>81.319999999999993</v>
      </c>
      <c r="BP92" t="s">
        <v>77</v>
      </c>
      <c r="BQ92" t="s">
        <v>603</v>
      </c>
      <c r="BR92" t="s">
        <v>604</v>
      </c>
      <c r="BS92" s="1">
        <v>45776</v>
      </c>
      <c r="BT92" s="2">
        <v>0.59583333333333333</v>
      </c>
      <c r="BU92" t="s">
        <v>605</v>
      </c>
      <c r="BV92" t="s">
        <v>66</v>
      </c>
      <c r="BW92" t="s">
        <v>606</v>
      </c>
      <c r="BX92" t="s">
        <v>607</v>
      </c>
      <c r="BY92">
        <v>6000</v>
      </c>
      <c r="BZ92" t="s">
        <v>75</v>
      </c>
      <c r="CA92" t="s">
        <v>608</v>
      </c>
      <c r="CC92" t="s">
        <v>74</v>
      </c>
      <c r="CD92">
        <v>7580</v>
      </c>
      <c r="CE92" t="s">
        <v>128</v>
      </c>
      <c r="CF92" s="1">
        <v>45777</v>
      </c>
      <c r="CI92">
        <v>2</v>
      </c>
      <c r="CJ92">
        <v>2</v>
      </c>
      <c r="CK92">
        <v>21</v>
      </c>
      <c r="CL92" t="s">
        <v>66</v>
      </c>
    </row>
    <row r="93" spans="1:90" x14ac:dyDescent="0.3">
      <c r="A93" t="s">
        <v>170</v>
      </c>
      <c r="B93" t="s">
        <v>171</v>
      </c>
      <c r="C93" t="s">
        <v>59</v>
      </c>
      <c r="E93" t="str">
        <f>"009944225231"</f>
        <v>009944225231</v>
      </c>
      <c r="F93" s="1">
        <v>45772</v>
      </c>
      <c r="G93">
        <v>202601</v>
      </c>
      <c r="H93" t="s">
        <v>73</v>
      </c>
      <c r="I93" t="s">
        <v>74</v>
      </c>
      <c r="J93" t="s">
        <v>215</v>
      </c>
      <c r="K93" t="s">
        <v>62</v>
      </c>
      <c r="L93" t="s">
        <v>86</v>
      </c>
      <c r="M93" t="s">
        <v>87</v>
      </c>
      <c r="N93" t="s">
        <v>609</v>
      </c>
      <c r="O93" t="s">
        <v>85</v>
      </c>
      <c r="P93" t="str">
        <f>"MT CPT                        "</f>
        <v xml:space="preserve">MT CPT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5.57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65.709999999999994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2</v>
      </c>
      <c r="BI93">
        <v>25.4</v>
      </c>
      <c r="BJ93">
        <v>27.6</v>
      </c>
      <c r="BK93">
        <v>28</v>
      </c>
      <c r="BL93">
        <v>215.7</v>
      </c>
      <c r="BM93">
        <v>32.36</v>
      </c>
      <c r="BN93">
        <v>248.06</v>
      </c>
      <c r="BO93">
        <v>248.06</v>
      </c>
      <c r="BQ93" t="s">
        <v>610</v>
      </c>
      <c r="BR93" t="s">
        <v>611</v>
      </c>
      <c r="BS93" t="s">
        <v>77</v>
      </c>
      <c r="BY93">
        <v>137985.53</v>
      </c>
      <c r="BZ93" t="s">
        <v>92</v>
      </c>
      <c r="CC93" t="s">
        <v>87</v>
      </c>
      <c r="CD93">
        <v>6020</v>
      </c>
      <c r="CE93" t="s">
        <v>72</v>
      </c>
      <c r="CI93">
        <v>3</v>
      </c>
      <c r="CJ93" t="s">
        <v>77</v>
      </c>
      <c r="CK93">
        <v>41</v>
      </c>
      <c r="CL93" t="s">
        <v>66</v>
      </c>
    </row>
    <row r="94" spans="1:90" x14ac:dyDescent="0.3">
      <c r="A94" t="s">
        <v>170</v>
      </c>
      <c r="B94" t="s">
        <v>171</v>
      </c>
      <c r="C94" t="s">
        <v>59</v>
      </c>
      <c r="E94" t="str">
        <f>"009944225235"</f>
        <v>009944225235</v>
      </c>
      <c r="F94" s="1">
        <v>45772</v>
      </c>
      <c r="G94">
        <v>202601</v>
      </c>
      <c r="H94" t="s">
        <v>73</v>
      </c>
      <c r="I94" t="s">
        <v>74</v>
      </c>
      <c r="J94" t="s">
        <v>215</v>
      </c>
      <c r="K94" t="s">
        <v>62</v>
      </c>
      <c r="L94" t="s">
        <v>63</v>
      </c>
      <c r="M94" t="s">
        <v>64</v>
      </c>
      <c r="N94" t="s">
        <v>612</v>
      </c>
      <c r="O94" t="s">
        <v>85</v>
      </c>
      <c r="P94" t="str">
        <f>"MT CPT                        "</f>
        <v xml:space="preserve">MT CPT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5.57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48.06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17.399999999999999</v>
      </c>
      <c r="BJ94">
        <v>16.7</v>
      </c>
      <c r="BK94">
        <v>18</v>
      </c>
      <c r="BL94">
        <v>159.25</v>
      </c>
      <c r="BM94">
        <v>23.89</v>
      </c>
      <c r="BN94">
        <v>183.14</v>
      </c>
      <c r="BO94">
        <v>183.14</v>
      </c>
      <c r="BQ94" t="s">
        <v>613</v>
      </c>
      <c r="BR94" t="s">
        <v>217</v>
      </c>
      <c r="BS94" s="1">
        <v>45776</v>
      </c>
      <c r="BT94" s="2">
        <v>0.59652777777777777</v>
      </c>
      <c r="BU94" t="s">
        <v>614</v>
      </c>
      <c r="BV94" t="s">
        <v>70</v>
      </c>
      <c r="BY94">
        <v>83730.5</v>
      </c>
      <c r="BZ94" t="s">
        <v>92</v>
      </c>
      <c r="CA94" t="s">
        <v>615</v>
      </c>
      <c r="CC94" t="s">
        <v>64</v>
      </c>
      <c r="CD94">
        <v>5213</v>
      </c>
      <c r="CE94" t="s">
        <v>72</v>
      </c>
      <c r="CF94" s="1">
        <v>45777</v>
      </c>
      <c r="CI94">
        <v>3</v>
      </c>
      <c r="CJ94">
        <v>2</v>
      </c>
      <c r="CK94">
        <v>41</v>
      </c>
      <c r="CL94" t="s">
        <v>66</v>
      </c>
    </row>
    <row r="95" spans="1:90" x14ac:dyDescent="0.3">
      <c r="A95" t="s">
        <v>170</v>
      </c>
      <c r="B95" t="s">
        <v>171</v>
      </c>
      <c r="C95" t="s">
        <v>59</v>
      </c>
      <c r="E95" t="str">
        <f>"009944225230"</f>
        <v>009944225230</v>
      </c>
      <c r="F95" s="1">
        <v>45772</v>
      </c>
      <c r="G95">
        <v>202601</v>
      </c>
      <c r="H95" t="s">
        <v>73</v>
      </c>
      <c r="I95" t="s">
        <v>74</v>
      </c>
      <c r="J95" t="s">
        <v>215</v>
      </c>
      <c r="K95" t="s">
        <v>62</v>
      </c>
      <c r="L95" t="s">
        <v>616</v>
      </c>
      <c r="M95" t="s">
        <v>617</v>
      </c>
      <c r="N95" t="s">
        <v>618</v>
      </c>
      <c r="O95" t="s">
        <v>85</v>
      </c>
      <c r="P95" t="str">
        <f>"MT CPT                        "</f>
        <v xml:space="preserve">MT CPT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5.57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60.31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5.2</v>
      </c>
      <c r="BJ95">
        <v>9.4</v>
      </c>
      <c r="BK95">
        <v>10</v>
      </c>
      <c r="BL95">
        <v>198.43</v>
      </c>
      <c r="BM95">
        <v>29.76</v>
      </c>
      <c r="BN95">
        <v>228.19</v>
      </c>
      <c r="BO95">
        <v>228.19</v>
      </c>
      <c r="BQ95" t="s">
        <v>619</v>
      </c>
      <c r="BR95" t="s">
        <v>217</v>
      </c>
      <c r="BS95" s="1">
        <v>45776</v>
      </c>
      <c r="BT95" s="2">
        <v>0.70416666666666672</v>
      </c>
      <c r="BU95" t="s">
        <v>620</v>
      </c>
      <c r="BV95" t="s">
        <v>70</v>
      </c>
      <c r="BY95">
        <v>47103.75</v>
      </c>
      <c r="BZ95" t="s">
        <v>92</v>
      </c>
      <c r="CA95" t="s">
        <v>621</v>
      </c>
      <c r="CC95" t="s">
        <v>617</v>
      </c>
      <c r="CD95">
        <v>3290</v>
      </c>
      <c r="CE95" t="s">
        <v>72</v>
      </c>
      <c r="CF95" s="1">
        <v>45777</v>
      </c>
      <c r="CI95">
        <v>4</v>
      </c>
      <c r="CJ95">
        <v>2</v>
      </c>
      <c r="CK95">
        <v>43</v>
      </c>
      <c r="CL95" t="s">
        <v>66</v>
      </c>
    </row>
    <row r="96" spans="1:90" x14ac:dyDescent="0.3">
      <c r="A96" t="s">
        <v>170</v>
      </c>
      <c r="B96" t="s">
        <v>171</v>
      </c>
      <c r="C96" t="s">
        <v>59</v>
      </c>
      <c r="E96" t="str">
        <f>"009944505515"</f>
        <v>009944505515</v>
      </c>
      <c r="F96" s="1">
        <v>45776</v>
      </c>
      <c r="G96">
        <v>202601</v>
      </c>
      <c r="H96" t="s">
        <v>83</v>
      </c>
      <c r="I96" t="s">
        <v>84</v>
      </c>
      <c r="J96" t="s">
        <v>565</v>
      </c>
      <c r="K96" t="s">
        <v>62</v>
      </c>
      <c r="L96" t="s">
        <v>73</v>
      </c>
      <c r="M96" t="s">
        <v>74</v>
      </c>
      <c r="N96" t="s">
        <v>622</v>
      </c>
      <c r="O96" t="s">
        <v>85</v>
      </c>
      <c r="P96" t="str">
        <f>"11005000BT 402190             "</f>
        <v xml:space="preserve">11005000BT 402190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5.57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42.76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2.9</v>
      </c>
      <c r="BJ96">
        <v>3.7</v>
      </c>
      <c r="BK96">
        <v>4</v>
      </c>
      <c r="BL96">
        <v>142.31</v>
      </c>
      <c r="BM96">
        <v>21.35</v>
      </c>
      <c r="BN96">
        <v>163.66</v>
      </c>
      <c r="BO96">
        <v>163.66</v>
      </c>
      <c r="BQ96" t="s">
        <v>623</v>
      </c>
      <c r="BR96" t="s">
        <v>283</v>
      </c>
      <c r="BS96" t="s">
        <v>77</v>
      </c>
      <c r="BV96" t="s">
        <v>66</v>
      </c>
      <c r="BY96">
        <v>18411.2</v>
      </c>
      <c r="BZ96" t="s">
        <v>92</v>
      </c>
      <c r="CC96" t="s">
        <v>74</v>
      </c>
      <c r="CD96">
        <v>8001</v>
      </c>
      <c r="CE96" t="s">
        <v>72</v>
      </c>
      <c r="CI96">
        <v>3</v>
      </c>
      <c r="CJ96" t="s">
        <v>77</v>
      </c>
      <c r="CK96">
        <v>41</v>
      </c>
      <c r="CL96" t="s">
        <v>66</v>
      </c>
    </row>
    <row r="97" spans="1:90" x14ac:dyDescent="0.3">
      <c r="A97" t="s">
        <v>170</v>
      </c>
      <c r="B97" t="s">
        <v>171</v>
      </c>
      <c r="C97" t="s">
        <v>59</v>
      </c>
      <c r="E97" t="str">
        <f>"009943425419"</f>
        <v>009943425419</v>
      </c>
      <c r="F97" s="1">
        <v>45776</v>
      </c>
      <c r="G97">
        <v>202601</v>
      </c>
      <c r="H97" t="s">
        <v>83</v>
      </c>
      <c r="I97" t="s">
        <v>84</v>
      </c>
      <c r="J97" t="s">
        <v>565</v>
      </c>
      <c r="K97" t="s">
        <v>62</v>
      </c>
      <c r="L97" t="s">
        <v>73</v>
      </c>
      <c r="M97" t="s">
        <v>74</v>
      </c>
      <c r="N97" t="s">
        <v>624</v>
      </c>
      <c r="O97" t="s">
        <v>65</v>
      </c>
      <c r="P97" t="str">
        <f>"11022653DI 460040             "</f>
        <v xml:space="preserve">11022653DI 460040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22.11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0.2</v>
      </c>
      <c r="BK97">
        <v>1</v>
      </c>
      <c r="BL97">
        <v>70.709999999999994</v>
      </c>
      <c r="BM97">
        <v>10.61</v>
      </c>
      <c r="BN97">
        <v>81.319999999999993</v>
      </c>
      <c r="BO97">
        <v>81.319999999999993</v>
      </c>
      <c r="BQ97" t="s">
        <v>360</v>
      </c>
      <c r="BR97" t="s">
        <v>625</v>
      </c>
      <c r="BS97" t="s">
        <v>77</v>
      </c>
      <c r="BV97" t="s">
        <v>66</v>
      </c>
      <c r="BY97">
        <v>1200</v>
      </c>
      <c r="BZ97" t="s">
        <v>75</v>
      </c>
      <c r="CC97" t="s">
        <v>74</v>
      </c>
      <c r="CD97">
        <v>7806</v>
      </c>
      <c r="CE97" t="s">
        <v>72</v>
      </c>
      <c r="CI97">
        <v>1</v>
      </c>
      <c r="CJ97" t="s">
        <v>77</v>
      </c>
      <c r="CK97">
        <v>21</v>
      </c>
      <c r="CL97" t="s">
        <v>66</v>
      </c>
    </row>
  </sheetData>
  <conditionalFormatting sqref="E1:E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Sue Adams</cp:lastModifiedBy>
  <dcterms:created xsi:type="dcterms:W3CDTF">2025-04-30T10:45:14Z</dcterms:created>
  <dcterms:modified xsi:type="dcterms:W3CDTF">2025-04-30T18:10:42Z</dcterms:modified>
</cp:coreProperties>
</file>