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sdrascd7-IEHAZMA131645" sheetId="1" r:id="rId1"/>
  </sheets>
  <calcPr calcId="145621"/>
</workbook>
</file>

<file path=xl/calcChain.xml><?xml version="1.0" encoding="utf-8"?>
<calcChain xmlns="http://schemas.openxmlformats.org/spreadsheetml/2006/main">
  <c r="P59" i="1" l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<sst xmlns="http://schemas.openxmlformats.org/spreadsheetml/2006/main" count="1250" uniqueCount="322">
  <si>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</si>
  <si>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</si>
  <si>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</si>
  <si>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</si>
  <si>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</si>
  <si>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</si>
  <si>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</si>
  <si>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</si>
  <si>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</si>
  <si>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</si>
  <si>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</si>
  <si>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</si>
  <si>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</si>
  <si>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</si>
  <si>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</si>
  <si>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</si>
  <si>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</si>
  <si>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</si>
  <si>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</si>
  <si>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</si>
  <si>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</si>
  <si>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</si>
  <si>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</si>
  <si>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</si>
  <si>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</si>
  <si>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</si>
  <si>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</si>
  <si>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</si>
  <si>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</si>
  <si>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</si>
  <si>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</si>
  <si>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</si>
  <si>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</si>
  <si>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</si>
  <si>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</si>
  <si>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</si>
  <si>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</si>
  <si>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</si>
  <si>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</si>
  <si>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</si>
  <si>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</si>
  <si>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</si>
  <si>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</si>
  <si>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</si>
  <si>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</si>
  <si>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</si>
  <si>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</si>
  <si>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</si>
  <si>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</si>
  <si>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</si>
  <si>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</si>
  <si>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</si>
  <si>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</si>
  <si>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</si>
  <si>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</si>
  <si>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</si>
  <si>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</si>
  <si>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</si>
  <si>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</si>
  <si>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</si>
  <si>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</si>
  <si>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</si>
  <si>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</si>
  <si>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</si>
  <si>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</si>
  <si>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</si>
  <si>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</si>
  <si>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</si>
  <si>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</si>
  <si>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</si>
  <si>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</si>
  <si>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</si>
  <si>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</si>
  <si>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</si>
  <si>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</si>
  <si>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MIDRA</t>
  </si>
  <si>
    <t>MIDRAND</t>
  </si>
  <si>
    <t xml:space="preserve">PRIONTEX                           </t>
  </si>
  <si>
    <t xml:space="preserve">                                   </t>
  </si>
  <si>
    <t>UMHLA</t>
  </si>
  <si>
    <t>UMHLANGA ROCKS</t>
  </si>
  <si>
    <t>ON1</t>
  </si>
  <si>
    <t>SHERWIN</t>
  </si>
  <si>
    <t>PETER</t>
  </si>
  <si>
    <t>sherwin</t>
  </si>
  <si>
    <t>no</t>
  </si>
  <si>
    <t>Late linehaul</t>
  </si>
  <si>
    <t>NIS</t>
  </si>
  <si>
    <t>FUE / DOC</t>
  </si>
  <si>
    <t>POD received from cell 0744435413 M</t>
  </si>
  <si>
    <t>PARCEL</t>
  </si>
  <si>
    <t>CAPET</t>
  </si>
  <si>
    <t>CAPE TOWN</t>
  </si>
  <si>
    <t xml:space="preserve">PRIONTEX MICRON CLEAN              </t>
  </si>
  <si>
    <t>DBC</t>
  </si>
  <si>
    <t>CARLA</t>
  </si>
  <si>
    <t>SHAMIL</t>
  </si>
  <si>
    <t>Arabang</t>
  </si>
  <si>
    <t>yes</t>
  </si>
  <si>
    <t>DOC / FUE</t>
  </si>
  <si>
    <t>POD received from cell 0789676329 M</t>
  </si>
  <si>
    <t>KEMPT</t>
  </si>
  <si>
    <t>KEMPTON PARK</t>
  </si>
  <si>
    <t xml:space="preserve">PRIONTEX SA                        </t>
  </si>
  <si>
    <t>JERRY</t>
  </si>
  <si>
    <t>phumie</t>
  </si>
  <si>
    <t>FUE / doc</t>
  </si>
  <si>
    <t>POD received from cell 0763784726 M</t>
  </si>
  <si>
    <t>NELSP</t>
  </si>
  <si>
    <t>NELSPRUIT</t>
  </si>
  <si>
    <t xml:space="preserve">NELPRUIT MEDICLINIC  PHY           </t>
  </si>
  <si>
    <t>WENDY PRETORIUS</t>
  </si>
  <si>
    <t>?</t>
  </si>
  <si>
    <t>BLOE1</t>
  </si>
  <si>
    <t>BLOEMFONTEIN</t>
  </si>
  <si>
    <t xml:space="preserve">SULENVIC MARKETING                 </t>
  </si>
  <si>
    <t>LEONARD STANNARD</t>
  </si>
  <si>
    <t>JOLENE SMITH</t>
  </si>
  <si>
    <t>Heiser</t>
  </si>
  <si>
    <t>Appointment required</t>
  </si>
  <si>
    <t>SYSTEM</t>
  </si>
  <si>
    <t>POD received from cell 0847649236 M</t>
  </si>
  <si>
    <t xml:space="preserve">PRIONTEX DBN                       </t>
  </si>
  <si>
    <t>ON2</t>
  </si>
  <si>
    <t>CHESLIN</t>
  </si>
  <si>
    <t>pummy</t>
  </si>
  <si>
    <t>PORT3</t>
  </si>
  <si>
    <t>PORT ELIZABETH</t>
  </si>
  <si>
    <t xml:space="preserve">EUROLAB ABU                        </t>
  </si>
  <si>
    <t>JO-MAR- JACOBS</t>
  </si>
  <si>
    <t>NICO STRYDOM</t>
  </si>
  <si>
    <t>mbaso</t>
  </si>
  <si>
    <t>POD received from cell 0825055794 M</t>
  </si>
  <si>
    <t>PAARL</t>
  </si>
  <si>
    <t xml:space="preserve">VETSCAPE SMALL ANIMAL HOSP         </t>
  </si>
  <si>
    <t>DAYLENE SLAMET</t>
  </si>
  <si>
    <t>DAYLENE</t>
  </si>
  <si>
    <t>Late Linehaul Delayed Beyond Skynet Control</t>
  </si>
  <si>
    <t>jlc</t>
  </si>
  <si>
    <t>POD received from cell 0732547403 M</t>
  </si>
  <si>
    <t xml:space="preserve">PRIONTEX PE                        </t>
  </si>
  <si>
    <t>NICO STRYDOM JACQUES VILJOEN</t>
  </si>
  <si>
    <t>VURI ADRIAANSE</t>
  </si>
  <si>
    <t xml:space="preserve">Jacques                       </t>
  </si>
  <si>
    <t>UAT</t>
  </si>
  <si>
    <t xml:space="preserve">POD received from cell 0639727870 M     </t>
  </si>
  <si>
    <t>PIET1</t>
  </si>
  <si>
    <t>PIETERMARITZBURG</t>
  </si>
  <si>
    <t xml:space="preserve">MEDICLINIC PIETERMARITZBURG        </t>
  </si>
  <si>
    <t>TANYA STOFBERG</t>
  </si>
  <si>
    <t>DENZIL</t>
  </si>
  <si>
    <t>ELLIS</t>
  </si>
  <si>
    <t>ELLISRAS</t>
  </si>
  <si>
    <t xml:space="preserve">Waterberg Game Park                </t>
  </si>
  <si>
    <t xml:space="preserve">SA GREETINGS                       </t>
  </si>
  <si>
    <t>Chantell</t>
  </si>
  <si>
    <t>Janika</t>
  </si>
  <si>
    <t>tshidi</t>
  </si>
  <si>
    <t>POD received from cell 0665730748 M</t>
  </si>
  <si>
    <t>Box</t>
  </si>
  <si>
    <t xml:space="preserve">ELDIARIO TARDERS PTY LTD           </t>
  </si>
  <si>
    <t>.</t>
  </si>
  <si>
    <t>Jacques</t>
  </si>
  <si>
    <t>POD received from cell 0639727870 M</t>
  </si>
  <si>
    <t xml:space="preserve">PRIONTEX MICRONCLEAN               </t>
  </si>
  <si>
    <t>kholofelo</t>
  </si>
  <si>
    <t xml:space="preserve">AVI FIELD MARKETING-FREE STATE     </t>
  </si>
  <si>
    <t>JOHAN</t>
  </si>
  <si>
    <t>JOHANNESBURG</t>
  </si>
  <si>
    <t xml:space="preserve">AVI                                </t>
  </si>
  <si>
    <t>SHOUNE ALBERTS</t>
  </si>
  <si>
    <t>Michael</t>
  </si>
  <si>
    <t>HND / FUE / doc</t>
  </si>
  <si>
    <t>POD received from cell 0729564722 M</t>
  </si>
  <si>
    <t>PRETO</t>
  </si>
  <si>
    <t>PRETORIA</t>
  </si>
  <si>
    <t xml:space="preserve">AVI FIELD MARKETING                </t>
  </si>
  <si>
    <t>PIET2</t>
  </si>
  <si>
    <t>PIETERSBURG</t>
  </si>
  <si>
    <t xml:space="preserve">AVI HELP MARKETING                 </t>
  </si>
  <si>
    <t>CHRIS PHIRI</t>
  </si>
  <si>
    <t>APHIWE</t>
  </si>
  <si>
    <t>Stephen</t>
  </si>
  <si>
    <t>POD received from cell 0766706547 M</t>
  </si>
  <si>
    <t xml:space="preserve">avi field mrketing                 </t>
  </si>
  <si>
    <t xml:space="preserve">avi field marketing                </t>
  </si>
  <si>
    <t>33 reid street</t>
  </si>
  <si>
    <t>aphiwe</t>
  </si>
  <si>
    <t>ILLEG</t>
  </si>
  <si>
    <t>Outlying delivery location</t>
  </si>
  <si>
    <t>THE</t>
  </si>
  <si>
    <t>POD received from cell 0633458174 M</t>
  </si>
  <si>
    <t>JF LUDORF</t>
  </si>
  <si>
    <t>Colleen</t>
  </si>
  <si>
    <t>POD received from cell 0671808964 M</t>
  </si>
  <si>
    <t>EAST</t>
  </si>
  <si>
    <t>EAST LONDON</t>
  </si>
  <si>
    <t xml:space="preserve">EAST LONDON EYE HOSPITAL           </t>
  </si>
  <si>
    <t>JO-ANN HULLEY</t>
  </si>
  <si>
    <t>CHRIS</t>
  </si>
  <si>
    <t>SUE</t>
  </si>
  <si>
    <t>GEORG</t>
  </si>
  <si>
    <t>GEORGE</t>
  </si>
  <si>
    <t xml:space="preserve">AVI NATIONAL BRANDS                </t>
  </si>
  <si>
    <t>SHIREEN BADERMAN</t>
  </si>
  <si>
    <t>TANYA HOUTMAN</t>
  </si>
  <si>
    <t>mary</t>
  </si>
  <si>
    <t>POD received from cell 0843582707 M</t>
  </si>
  <si>
    <t xml:space="preserve">PRIONTEX JHB                       </t>
  </si>
  <si>
    <t>TERESA STRYDOM</t>
  </si>
  <si>
    <t>MARCELLE GORDON</t>
  </si>
  <si>
    <t>Jerry</t>
  </si>
  <si>
    <t>POD received from cell 0833616148 M</t>
  </si>
  <si>
    <t xml:space="preserve">AVI FIELD MARKETING W CAPE         </t>
  </si>
  <si>
    <t>CHARLES GOATE</t>
  </si>
  <si>
    <t>ATUFAH BOOLEY</t>
  </si>
  <si>
    <t>Heather</t>
  </si>
  <si>
    <t>EAR / HND / FUE / DOC</t>
  </si>
  <si>
    <t>POD received from cell 0733622001 M</t>
  </si>
  <si>
    <t xml:space="preserve">AVI FINANCE                        </t>
  </si>
  <si>
    <t>STANF</t>
  </si>
  <si>
    <t>STANDFORD</t>
  </si>
  <si>
    <t xml:space="preserve">I J LIMITED                        </t>
  </si>
  <si>
    <t>TEGAN CHRISTIE</t>
  </si>
  <si>
    <t>RULIEN KASSELMAN</t>
  </si>
  <si>
    <t>alex</t>
  </si>
  <si>
    <t>POD received from cell 0631438015 M</t>
  </si>
  <si>
    <t>.LEON</t>
  </si>
  <si>
    <t xml:space="preserve">ELDARIO TRADERS                    </t>
  </si>
  <si>
    <t>NICO</t>
  </si>
  <si>
    <t>Nico</t>
  </si>
  <si>
    <t>DURBA</t>
  </si>
  <si>
    <t>DURBAN</t>
  </si>
  <si>
    <t xml:space="preserve">NETCARE                            </t>
  </si>
  <si>
    <t>NERUSHA KASSIE</t>
  </si>
  <si>
    <t>LUNGI</t>
  </si>
  <si>
    <t>IZAAK VERMOOTEN</t>
  </si>
  <si>
    <t xml:space="preserve">PRIONTEX MICRON                    </t>
  </si>
  <si>
    <t>CARLA   NICKY</t>
  </si>
  <si>
    <t>ntobeko</t>
  </si>
  <si>
    <t>Godfrey</t>
  </si>
  <si>
    <t xml:space="preserve">PRIONTEX MICROCLEAN                </t>
  </si>
  <si>
    <t xml:space="preserve">CAPE EYE HOSPITAL TRUST            </t>
  </si>
  <si>
    <t>SR R WATERSON</t>
  </si>
  <si>
    <t>Edward</t>
  </si>
  <si>
    <t>POD received from cell 0615921397 M</t>
  </si>
  <si>
    <t xml:space="preserve">PRIOTEX                            </t>
  </si>
  <si>
    <t>CHANTEL MYBURGH</t>
  </si>
  <si>
    <t>CANDICE MURISON</t>
  </si>
  <si>
    <t xml:space="preserve">EUROLAB ASU                        </t>
  </si>
  <si>
    <t>MBUSO</t>
  </si>
  <si>
    <t>jacques</t>
  </si>
  <si>
    <t>POD received from cell 0644881838 M</t>
  </si>
  <si>
    <t>JACQUES</t>
  </si>
  <si>
    <t xml:space="preserve">I   J                              </t>
  </si>
  <si>
    <t>LUDI MOELICH</t>
  </si>
  <si>
    <t>MARY GROOTBOOM</t>
  </si>
  <si>
    <t>agnes</t>
  </si>
  <si>
    <t>POD received from cell 0642876976 M</t>
  </si>
  <si>
    <t>VERWO</t>
  </si>
  <si>
    <t>CENTURION</t>
  </si>
  <si>
    <t xml:space="preserve">MIE-SMARTSCREEN                    </t>
  </si>
  <si>
    <t>NIE</t>
  </si>
  <si>
    <t>mapula</t>
  </si>
  <si>
    <t>POD received from cell 0799731759 M</t>
  </si>
  <si>
    <t>ARSUPPORT</t>
  </si>
  <si>
    <t>Walter</t>
  </si>
  <si>
    <t xml:space="preserve">mboneni                       </t>
  </si>
  <si>
    <t xml:space="preserve">POD received from cell 0789676329 M     </t>
  </si>
  <si>
    <t xml:space="preserve">MIE                                </t>
  </si>
  <si>
    <t>MIE SMARTSCREEN</t>
  </si>
  <si>
    <t>BRENDA</t>
  </si>
  <si>
    <t>THABO MAKHUBELE</t>
  </si>
  <si>
    <t>CANDICE</t>
  </si>
  <si>
    <t>MOSSE</t>
  </si>
  <si>
    <t>MOSSEL BAY</t>
  </si>
  <si>
    <t xml:space="preserve">BAYVIEW PRIVATE HOSPITAL           </t>
  </si>
  <si>
    <t>JOHANN GREFF</t>
  </si>
  <si>
    <t>yvonne</t>
  </si>
  <si>
    <t xml:space="preserve">ASPEN S.A OPERATIONS               </t>
  </si>
  <si>
    <t>MOKSHAM ALTHEA</t>
  </si>
  <si>
    <t>leeroy</t>
  </si>
  <si>
    <t>pymmy</t>
  </si>
  <si>
    <t xml:space="preserve">SWEE FARM                          </t>
  </si>
  <si>
    <t xml:space="preserve">PVT                                </t>
  </si>
  <si>
    <t>BRYONY</t>
  </si>
  <si>
    <t>ALEX</t>
  </si>
  <si>
    <t>MDU</t>
  </si>
  <si>
    <t>nis</t>
  </si>
  <si>
    <t xml:space="preserve">ELDIARIO TRADERS T A PRIONTEX      </t>
  </si>
  <si>
    <t>jaques</t>
  </si>
  <si>
    <t xml:space="preserve">PRIOTEX SA                         </t>
  </si>
  <si>
    <t>TONY</t>
  </si>
  <si>
    <t>jam</t>
  </si>
  <si>
    <t>POD received from cell 0760754539 M</t>
  </si>
  <si>
    <t>VAN WYK</t>
  </si>
  <si>
    <t>POD received from cell 0683536748 M</t>
  </si>
  <si>
    <t>virginia</t>
  </si>
  <si>
    <t xml:space="preserve">BATSHILU HOSPITAL                  </t>
  </si>
  <si>
    <t>ISLA KOTZE</t>
  </si>
  <si>
    <t>SAMORA</t>
  </si>
  <si>
    <t xml:space="preserve">I KOTZE                       </t>
  </si>
  <si>
    <t xml:space="preserve">POD received from cell 0768287321 M     </t>
  </si>
  <si>
    <t xml:space="preserve">FRESENIUS KABI MAN SA              </t>
  </si>
  <si>
    <t>YOLANDE V GREUNEN</t>
  </si>
  <si>
    <t>merlin</t>
  </si>
  <si>
    <t xml:space="preserve">SMAT SCREEN JEAN PARK              </t>
  </si>
  <si>
    <t>MORNE SMITH</t>
  </si>
  <si>
    <t xml:space="preserve">BRENDA                        </t>
  </si>
  <si>
    <t xml:space="preserve">POD received from cell 0799731759 M     </t>
  </si>
  <si>
    <t>MARY</t>
  </si>
  <si>
    <t>WHITE</t>
  </si>
  <si>
    <t>WHITE RIVER</t>
  </si>
  <si>
    <t xml:space="preserve">AVI FIELDMARKETING                 </t>
  </si>
  <si>
    <t xml:space="preserve">AVI FM                             </t>
  </si>
  <si>
    <t>ZIYAAD</t>
  </si>
  <si>
    <t>PHILLEMON</t>
  </si>
  <si>
    <t>Valencia</t>
  </si>
  <si>
    <t>POD received from cell 0648984486 M</t>
  </si>
  <si>
    <t xml:space="preserve">ACI FIELD MAKETING                 </t>
  </si>
  <si>
    <t>TANYA HARTMAN</t>
  </si>
  <si>
    <t>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</si>
</sst>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9"/>
  <sheetViews>
    <sheetView tabSelected="1" topLeftCell="A43" workbookViewId="0">
      <selection activeCell="A61" sqref="A61:XFD61"/>
    </sheetView>
  </sheetViews>
  <sheetFormatPr defaultRowHeight="15" x14ac:dyDescent="0.25"/>
  <cols>
    <col min="2" max="2" width="35.28515625" bestFit="1" customWidth="1"/>
    <col min="5" max="5" width="1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"009942449673"</f>
        <v>009942449673</v>
      </c>
      <c r="F2" s="3">
        <v>44643</v>
      </c>
      <c r="G2">
        <v>202209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20.03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0.7</v>
      </c>
      <c r="BK2">
        <v>1</v>
      </c>
      <c r="BL2">
        <v>63.57</v>
      </c>
      <c r="BM2">
        <v>9.5399999999999991</v>
      </c>
      <c r="BN2">
        <v>73.11</v>
      </c>
      <c r="BO2">
        <v>73.11</v>
      </c>
      <c r="BQ2" t="s">
        <v>82</v>
      </c>
      <c r="BR2" t="s">
        <v>83</v>
      </c>
      <c r="BS2" s="3">
        <v>44644</v>
      </c>
      <c r="BT2" s="4">
        <v>0.65277777777777779</v>
      </c>
      <c r="BU2" t="s">
        <v>84</v>
      </c>
      <c r="BV2" t="s">
        <v>85</v>
      </c>
      <c r="BW2" t="s">
        <v>86</v>
      </c>
      <c r="BX2" t="s">
        <v>87</v>
      </c>
      <c r="BY2">
        <v>3401.21</v>
      </c>
      <c r="BZ2" t="s">
        <v>88</v>
      </c>
      <c r="CA2" t="s">
        <v>89</v>
      </c>
      <c r="CC2" t="s">
        <v>80</v>
      </c>
      <c r="CD2">
        <v>4300</v>
      </c>
      <c r="CE2" t="s">
        <v>90</v>
      </c>
      <c r="CF2" s="3">
        <v>44645</v>
      </c>
      <c r="CI2">
        <v>1</v>
      </c>
      <c r="CJ2">
        <v>1</v>
      </c>
      <c r="CK2">
        <v>21</v>
      </c>
      <c r="CL2" t="s">
        <v>85</v>
      </c>
    </row>
    <row r="3" spans="1:92" x14ac:dyDescent="0.25">
      <c r="A3" t="s">
        <v>72</v>
      </c>
      <c r="B3" t="s">
        <v>73</v>
      </c>
      <c r="C3" t="s">
        <v>74</v>
      </c>
      <c r="E3" t="str">
        <f>"009942476485"</f>
        <v>009942476485</v>
      </c>
      <c r="F3" s="3">
        <v>44648</v>
      </c>
      <c r="G3">
        <v>202209</v>
      </c>
      <c r="H3" t="s">
        <v>91</v>
      </c>
      <c r="I3" t="s">
        <v>92</v>
      </c>
      <c r="J3" t="s">
        <v>77</v>
      </c>
      <c r="K3" t="s">
        <v>78</v>
      </c>
      <c r="L3" t="s">
        <v>75</v>
      </c>
      <c r="M3" t="s">
        <v>76</v>
      </c>
      <c r="N3" t="s">
        <v>93</v>
      </c>
      <c r="O3" t="s">
        <v>94</v>
      </c>
      <c r="P3" t="str">
        <f>"JHB                           "</f>
        <v xml:space="preserve">JHB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49.91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21.4</v>
      </c>
      <c r="BJ3">
        <v>11.6</v>
      </c>
      <c r="BK3">
        <v>22</v>
      </c>
      <c r="BL3">
        <v>163.65</v>
      </c>
      <c r="BM3">
        <v>24.55</v>
      </c>
      <c r="BN3">
        <v>188.2</v>
      </c>
      <c r="BO3">
        <v>188.2</v>
      </c>
      <c r="BQ3" t="s">
        <v>95</v>
      </c>
      <c r="BR3" t="s">
        <v>96</v>
      </c>
      <c r="BS3" s="3">
        <v>44650</v>
      </c>
      <c r="BT3" s="4">
        <v>0.41875000000000001</v>
      </c>
      <c r="BU3" t="s">
        <v>97</v>
      </c>
      <c r="BV3" t="s">
        <v>98</v>
      </c>
      <c r="BY3">
        <v>58037.95</v>
      </c>
      <c r="BZ3" t="s">
        <v>99</v>
      </c>
      <c r="CA3" t="s">
        <v>100</v>
      </c>
      <c r="CC3" t="s">
        <v>76</v>
      </c>
      <c r="CD3">
        <v>1683</v>
      </c>
      <c r="CE3" t="s">
        <v>90</v>
      </c>
      <c r="CF3" s="3">
        <v>44651</v>
      </c>
      <c r="CI3">
        <v>2</v>
      </c>
      <c r="CJ3">
        <v>2</v>
      </c>
      <c r="CK3">
        <v>41</v>
      </c>
      <c r="CL3" t="s">
        <v>85</v>
      </c>
    </row>
    <row r="4" spans="1:92" x14ac:dyDescent="0.25">
      <c r="A4" t="s">
        <v>72</v>
      </c>
      <c r="B4" t="s">
        <v>73</v>
      </c>
      <c r="C4" t="s">
        <v>74</v>
      </c>
      <c r="E4" t="str">
        <f>"009941061492"</f>
        <v>009941061492</v>
      </c>
      <c r="F4" s="3">
        <v>44649</v>
      </c>
      <c r="G4">
        <v>202209</v>
      </c>
      <c r="H4" t="s">
        <v>101</v>
      </c>
      <c r="I4" t="s">
        <v>102</v>
      </c>
      <c r="J4" t="s">
        <v>103</v>
      </c>
      <c r="K4" t="s">
        <v>78</v>
      </c>
      <c r="L4" t="s">
        <v>79</v>
      </c>
      <c r="M4" t="s">
        <v>80</v>
      </c>
      <c r="N4" t="s">
        <v>103</v>
      </c>
      <c r="O4" t="s">
        <v>94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53.1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23.5</v>
      </c>
      <c r="BJ4">
        <v>10</v>
      </c>
      <c r="BK4">
        <v>24</v>
      </c>
      <c r="BL4">
        <v>173.78</v>
      </c>
      <c r="BM4">
        <v>26.07</v>
      </c>
      <c r="BN4">
        <v>199.85</v>
      </c>
      <c r="BO4">
        <v>199.85</v>
      </c>
      <c r="BQ4" t="s">
        <v>82</v>
      </c>
      <c r="BR4" t="s">
        <v>104</v>
      </c>
      <c r="BS4" s="3">
        <v>44650</v>
      </c>
      <c r="BT4" s="4">
        <v>0.56111111111111112</v>
      </c>
      <c r="BU4" t="s">
        <v>105</v>
      </c>
      <c r="BV4" t="s">
        <v>98</v>
      </c>
      <c r="BY4">
        <v>49859.71</v>
      </c>
      <c r="BZ4" t="s">
        <v>106</v>
      </c>
      <c r="CA4" t="s">
        <v>107</v>
      </c>
      <c r="CC4" t="s">
        <v>80</v>
      </c>
      <c r="CD4">
        <v>4300</v>
      </c>
      <c r="CE4" t="s">
        <v>90</v>
      </c>
      <c r="CF4" s="3">
        <v>44651</v>
      </c>
      <c r="CI4">
        <v>1</v>
      </c>
      <c r="CJ4">
        <v>1</v>
      </c>
      <c r="CK4">
        <v>41</v>
      </c>
      <c r="CL4" t="s">
        <v>85</v>
      </c>
    </row>
    <row r="5" spans="1:92" x14ac:dyDescent="0.25">
      <c r="A5" t="s">
        <v>72</v>
      </c>
      <c r="B5" t="s">
        <v>73</v>
      </c>
      <c r="C5" t="s">
        <v>74</v>
      </c>
      <c r="E5" t="str">
        <f>"009942472030"</f>
        <v>009942472030</v>
      </c>
      <c r="F5" s="3">
        <v>44649</v>
      </c>
      <c r="G5">
        <v>202209</v>
      </c>
      <c r="H5" t="s">
        <v>91</v>
      </c>
      <c r="I5" t="s">
        <v>92</v>
      </c>
      <c r="J5" t="s">
        <v>77</v>
      </c>
      <c r="K5" t="s">
        <v>78</v>
      </c>
      <c r="L5" t="s">
        <v>108</v>
      </c>
      <c r="M5" t="s">
        <v>109</v>
      </c>
      <c r="N5" t="s">
        <v>110</v>
      </c>
      <c r="O5" t="s">
        <v>94</v>
      </c>
      <c r="P5" t="str">
        <f>"MT CPT                        "</f>
        <v xml:space="preserve">MT CPT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43.52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12</v>
      </c>
      <c r="BJ5">
        <v>17.600000000000001</v>
      </c>
      <c r="BK5">
        <v>18</v>
      </c>
      <c r="BL5">
        <v>143.38</v>
      </c>
      <c r="BM5">
        <v>21.51</v>
      </c>
      <c r="BN5">
        <v>164.89</v>
      </c>
      <c r="BO5">
        <v>164.89</v>
      </c>
      <c r="BQ5" t="s">
        <v>111</v>
      </c>
      <c r="BR5" t="s">
        <v>96</v>
      </c>
      <c r="BS5" t="s">
        <v>112</v>
      </c>
      <c r="BY5">
        <v>87989.81</v>
      </c>
      <c r="BZ5" t="s">
        <v>106</v>
      </c>
      <c r="CC5" t="s">
        <v>109</v>
      </c>
      <c r="CD5">
        <v>1200</v>
      </c>
      <c r="CE5" t="s">
        <v>90</v>
      </c>
      <c r="CI5">
        <v>3</v>
      </c>
      <c r="CJ5" t="s">
        <v>112</v>
      </c>
      <c r="CK5">
        <v>41</v>
      </c>
      <c r="CL5" t="s">
        <v>85</v>
      </c>
    </row>
    <row r="6" spans="1:92" x14ac:dyDescent="0.25">
      <c r="A6" t="s">
        <v>72</v>
      </c>
      <c r="B6" t="s">
        <v>73</v>
      </c>
      <c r="C6" t="s">
        <v>74</v>
      </c>
      <c r="E6" t="str">
        <f>"009941705984"</f>
        <v>009941705984</v>
      </c>
      <c r="F6" s="3">
        <v>44645</v>
      </c>
      <c r="G6">
        <v>202209</v>
      </c>
      <c r="H6" t="s">
        <v>101</v>
      </c>
      <c r="I6" t="s">
        <v>102</v>
      </c>
      <c r="J6" t="s">
        <v>103</v>
      </c>
      <c r="K6" t="s">
        <v>78</v>
      </c>
      <c r="L6" t="s">
        <v>113</v>
      </c>
      <c r="M6" t="s">
        <v>114</v>
      </c>
      <c r="N6" t="s">
        <v>115</v>
      </c>
      <c r="O6" t="s">
        <v>81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20.03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63.57</v>
      </c>
      <c r="BM6">
        <v>9.5399999999999991</v>
      </c>
      <c r="BN6">
        <v>73.11</v>
      </c>
      <c r="BO6">
        <v>73.11</v>
      </c>
      <c r="BQ6" t="s">
        <v>116</v>
      </c>
      <c r="BR6" t="s">
        <v>117</v>
      </c>
      <c r="BS6" s="3">
        <v>44649</v>
      </c>
      <c r="BT6" s="4">
        <v>0.58680555555555558</v>
      </c>
      <c r="BU6" t="s">
        <v>118</v>
      </c>
      <c r="BV6" t="s">
        <v>85</v>
      </c>
      <c r="BW6" t="s">
        <v>119</v>
      </c>
      <c r="BX6" t="s">
        <v>120</v>
      </c>
      <c r="BY6">
        <v>1200</v>
      </c>
      <c r="BZ6" t="s">
        <v>88</v>
      </c>
      <c r="CA6" t="s">
        <v>121</v>
      </c>
      <c r="CC6" t="s">
        <v>114</v>
      </c>
      <c r="CD6">
        <v>9300</v>
      </c>
      <c r="CE6" t="s">
        <v>90</v>
      </c>
      <c r="CF6" s="3">
        <v>44651</v>
      </c>
      <c r="CI6">
        <v>1</v>
      </c>
      <c r="CJ6">
        <v>2</v>
      </c>
      <c r="CK6">
        <v>21</v>
      </c>
      <c r="CL6" t="s">
        <v>85</v>
      </c>
    </row>
    <row r="7" spans="1:92" x14ac:dyDescent="0.25">
      <c r="A7" t="s">
        <v>72</v>
      </c>
      <c r="B7" t="s">
        <v>73</v>
      </c>
      <c r="C7" t="s">
        <v>74</v>
      </c>
      <c r="E7" t="str">
        <f>"009942449674"</f>
        <v>009942449674</v>
      </c>
      <c r="F7" s="3">
        <v>44649</v>
      </c>
      <c r="G7">
        <v>202209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122</v>
      </c>
      <c r="O7" t="s">
        <v>123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37.549999999999997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119.19</v>
      </c>
      <c r="BM7">
        <v>17.88</v>
      </c>
      <c r="BN7">
        <v>137.07</v>
      </c>
      <c r="BO7">
        <v>137.07</v>
      </c>
      <c r="BQ7" t="s">
        <v>82</v>
      </c>
      <c r="BR7" t="s">
        <v>124</v>
      </c>
      <c r="BS7" s="3">
        <v>44650</v>
      </c>
      <c r="BT7" s="4">
        <v>0.37638888888888888</v>
      </c>
      <c r="BU7" t="s">
        <v>125</v>
      </c>
      <c r="BV7" t="s">
        <v>98</v>
      </c>
      <c r="BY7">
        <v>1200</v>
      </c>
      <c r="BZ7" t="s">
        <v>106</v>
      </c>
      <c r="CA7" t="s">
        <v>89</v>
      </c>
      <c r="CC7" t="s">
        <v>80</v>
      </c>
      <c r="CD7">
        <v>4300</v>
      </c>
      <c r="CE7" t="s">
        <v>90</v>
      </c>
      <c r="CF7" s="3">
        <v>44651</v>
      </c>
      <c r="CI7">
        <v>1</v>
      </c>
      <c r="CJ7">
        <v>1</v>
      </c>
      <c r="CK7">
        <v>31</v>
      </c>
      <c r="CL7" t="s">
        <v>85</v>
      </c>
    </row>
    <row r="8" spans="1:92" x14ac:dyDescent="0.25">
      <c r="A8" t="s">
        <v>72</v>
      </c>
      <c r="B8" t="s">
        <v>73</v>
      </c>
      <c r="C8" t="s">
        <v>74</v>
      </c>
      <c r="E8" t="str">
        <f>"009941020902"</f>
        <v>009941020902</v>
      </c>
      <c r="F8" s="3">
        <v>44629</v>
      </c>
      <c r="G8">
        <v>202209</v>
      </c>
      <c r="H8" t="s">
        <v>126</v>
      </c>
      <c r="I8" t="s">
        <v>127</v>
      </c>
      <c r="J8" t="s">
        <v>77</v>
      </c>
      <c r="K8" t="s">
        <v>78</v>
      </c>
      <c r="L8" t="s">
        <v>75</v>
      </c>
      <c r="M8" t="s">
        <v>76</v>
      </c>
      <c r="N8" t="s">
        <v>128</v>
      </c>
      <c r="O8" t="s">
        <v>94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46.71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20</v>
      </c>
      <c r="BJ8">
        <v>9.6</v>
      </c>
      <c r="BK8">
        <v>20</v>
      </c>
      <c r="BL8">
        <v>153.51</v>
      </c>
      <c r="BM8">
        <v>23.03</v>
      </c>
      <c r="BN8">
        <v>176.54</v>
      </c>
      <c r="BO8">
        <v>176.54</v>
      </c>
      <c r="BQ8" t="s">
        <v>129</v>
      </c>
      <c r="BR8" t="s">
        <v>130</v>
      </c>
      <c r="BS8" s="3">
        <v>44631</v>
      </c>
      <c r="BT8" s="4">
        <v>0.39583333333333331</v>
      </c>
      <c r="BU8" t="s">
        <v>131</v>
      </c>
      <c r="BV8" t="s">
        <v>98</v>
      </c>
      <c r="BY8">
        <v>24000</v>
      </c>
      <c r="CA8" t="s">
        <v>132</v>
      </c>
      <c r="CC8" t="s">
        <v>76</v>
      </c>
      <c r="CD8">
        <v>1682</v>
      </c>
      <c r="CE8" t="s">
        <v>90</v>
      </c>
      <c r="CF8" s="3">
        <v>44632</v>
      </c>
      <c r="CI8">
        <v>2</v>
      </c>
      <c r="CJ8">
        <v>2</v>
      </c>
      <c r="CK8">
        <v>41</v>
      </c>
      <c r="CL8" t="s">
        <v>85</v>
      </c>
    </row>
    <row r="9" spans="1:92" x14ac:dyDescent="0.25">
      <c r="A9" t="s">
        <v>72</v>
      </c>
      <c r="B9" t="s">
        <v>73</v>
      </c>
      <c r="C9" t="s">
        <v>74</v>
      </c>
      <c r="E9" t="str">
        <f>"009942476493"</f>
        <v>009942476493</v>
      </c>
      <c r="F9" s="3">
        <v>44636</v>
      </c>
      <c r="G9">
        <v>202209</v>
      </c>
      <c r="H9" t="s">
        <v>91</v>
      </c>
      <c r="I9" t="s">
        <v>92</v>
      </c>
      <c r="J9" t="s">
        <v>77</v>
      </c>
      <c r="K9" t="s">
        <v>78</v>
      </c>
      <c r="L9" t="s">
        <v>133</v>
      </c>
      <c r="M9" t="s">
        <v>133</v>
      </c>
      <c r="N9" t="s">
        <v>134</v>
      </c>
      <c r="O9" t="s">
        <v>94</v>
      </c>
      <c r="P9" t="str">
        <f>"MT CAPE TOWN                  "</f>
        <v xml:space="preserve">MT CAPE TOWN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42.78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</v>
      </c>
      <c r="BJ9">
        <v>4.4000000000000004</v>
      </c>
      <c r="BK9">
        <v>5</v>
      </c>
      <c r="BL9">
        <v>141.02000000000001</v>
      </c>
      <c r="BM9">
        <v>21.15</v>
      </c>
      <c r="BN9">
        <v>162.16999999999999</v>
      </c>
      <c r="BO9">
        <v>162.16999999999999</v>
      </c>
      <c r="BQ9" t="s">
        <v>135</v>
      </c>
      <c r="BR9" t="s">
        <v>96</v>
      </c>
      <c r="BS9" s="3">
        <v>44642</v>
      </c>
      <c r="BT9" s="4">
        <v>0.50902777777777775</v>
      </c>
      <c r="BU9" t="s">
        <v>136</v>
      </c>
      <c r="BV9" t="s">
        <v>85</v>
      </c>
      <c r="BW9" t="s">
        <v>137</v>
      </c>
      <c r="BX9" t="s">
        <v>138</v>
      </c>
      <c r="BY9">
        <v>22040</v>
      </c>
      <c r="BZ9" t="s">
        <v>106</v>
      </c>
      <c r="CA9" t="s">
        <v>139</v>
      </c>
      <c r="CC9" t="s">
        <v>133</v>
      </c>
      <c r="CD9">
        <v>7646</v>
      </c>
      <c r="CE9" t="s">
        <v>90</v>
      </c>
      <c r="CF9" s="3">
        <v>44643</v>
      </c>
      <c r="CI9">
        <v>1</v>
      </c>
      <c r="CJ9">
        <v>4</v>
      </c>
      <c r="CK9">
        <v>44</v>
      </c>
      <c r="CL9" t="s">
        <v>85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"009942472055"</f>
        <v>009942472055</v>
      </c>
      <c r="F10" s="3">
        <v>44634</v>
      </c>
      <c r="G10">
        <v>202209</v>
      </c>
      <c r="H10" t="s">
        <v>91</v>
      </c>
      <c r="I10" t="s">
        <v>92</v>
      </c>
      <c r="J10" t="s">
        <v>77</v>
      </c>
      <c r="K10" t="s">
        <v>78</v>
      </c>
      <c r="L10" t="s">
        <v>126</v>
      </c>
      <c r="M10" t="s">
        <v>127</v>
      </c>
      <c r="N10" t="s">
        <v>140</v>
      </c>
      <c r="O10" t="s">
        <v>81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50.06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1.6</v>
      </c>
      <c r="BJ10">
        <v>4.9000000000000004</v>
      </c>
      <c r="BK10">
        <v>5</v>
      </c>
      <c r="BL10">
        <v>158.88</v>
      </c>
      <c r="BM10">
        <v>23.83</v>
      </c>
      <c r="BN10">
        <v>182.71</v>
      </c>
      <c r="BO10">
        <v>182.71</v>
      </c>
      <c r="BQ10" t="s">
        <v>141</v>
      </c>
      <c r="BR10" t="s">
        <v>142</v>
      </c>
      <c r="BS10" s="3">
        <v>44636</v>
      </c>
      <c r="BT10" s="4">
        <v>0.36874999999999997</v>
      </c>
      <c r="BU10" t="s">
        <v>143</v>
      </c>
      <c r="BV10" t="s">
        <v>85</v>
      </c>
      <c r="BW10" t="s">
        <v>137</v>
      </c>
      <c r="BX10" t="s">
        <v>144</v>
      </c>
      <c r="BY10">
        <v>24670.17</v>
      </c>
      <c r="BZ10" t="s">
        <v>88</v>
      </c>
      <c r="CA10" t="s">
        <v>145</v>
      </c>
      <c r="CC10" t="s">
        <v>127</v>
      </c>
      <c r="CD10">
        <v>6020</v>
      </c>
      <c r="CE10" t="s">
        <v>90</v>
      </c>
      <c r="CF10" s="3">
        <v>44636</v>
      </c>
      <c r="CI10">
        <v>1</v>
      </c>
      <c r="CJ10">
        <v>2</v>
      </c>
      <c r="CK10">
        <v>21</v>
      </c>
      <c r="CL10" t="s">
        <v>85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"009942476486"</f>
        <v>009942476486</v>
      </c>
      <c r="F11" s="3">
        <v>44648</v>
      </c>
      <c r="G11">
        <v>202209</v>
      </c>
      <c r="H11" t="s">
        <v>91</v>
      </c>
      <c r="I11" t="s">
        <v>92</v>
      </c>
      <c r="J11" t="s">
        <v>77</v>
      </c>
      <c r="K11" t="s">
        <v>78</v>
      </c>
      <c r="L11" t="s">
        <v>146</v>
      </c>
      <c r="M11" t="s">
        <v>147</v>
      </c>
      <c r="N11" t="s">
        <v>148</v>
      </c>
      <c r="O11" t="s">
        <v>94</v>
      </c>
      <c r="P11" t="str">
        <f>"MT CAPE TOWN                  "</f>
        <v xml:space="preserve">MT CAPE TOWN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46.71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14.1</v>
      </c>
      <c r="BJ11">
        <v>19.3</v>
      </c>
      <c r="BK11">
        <v>20</v>
      </c>
      <c r="BL11">
        <v>153.51</v>
      </c>
      <c r="BM11">
        <v>23.03</v>
      </c>
      <c r="BN11">
        <v>176.54</v>
      </c>
      <c r="BO11">
        <v>176.54</v>
      </c>
      <c r="BQ11" t="s">
        <v>149</v>
      </c>
      <c r="BR11" t="s">
        <v>96</v>
      </c>
      <c r="BS11" s="3">
        <v>44651</v>
      </c>
      <c r="BT11" s="4">
        <v>0.39583333333333331</v>
      </c>
      <c r="BU11" t="s">
        <v>150</v>
      </c>
      <c r="BV11" t="s">
        <v>98</v>
      </c>
      <c r="BY11">
        <v>96422.85</v>
      </c>
      <c r="BZ11" t="s">
        <v>106</v>
      </c>
      <c r="CC11" t="s">
        <v>147</v>
      </c>
      <c r="CD11">
        <v>3200</v>
      </c>
      <c r="CE11" t="s">
        <v>90</v>
      </c>
      <c r="CI11">
        <v>3</v>
      </c>
      <c r="CJ11">
        <v>3</v>
      </c>
      <c r="CK11">
        <v>41</v>
      </c>
      <c r="CL11" t="s">
        <v>85</v>
      </c>
    </row>
    <row r="12" spans="1:92" x14ac:dyDescent="0.25">
      <c r="A12" t="s">
        <v>72</v>
      </c>
      <c r="B12" t="s">
        <v>73</v>
      </c>
      <c r="C12" t="s">
        <v>74</v>
      </c>
      <c r="E12" t="str">
        <f>"080010420284"</f>
        <v>080010420284</v>
      </c>
      <c r="F12" s="3">
        <v>44628</v>
      </c>
      <c r="G12">
        <v>202209</v>
      </c>
      <c r="H12" t="s">
        <v>151</v>
      </c>
      <c r="I12" t="s">
        <v>152</v>
      </c>
      <c r="J12" t="s">
        <v>153</v>
      </c>
      <c r="K12" t="s">
        <v>78</v>
      </c>
      <c r="N12" t="s">
        <v>154</v>
      </c>
      <c r="O12" t="s">
        <v>81</v>
      </c>
      <c r="P12" t="str">
        <f>"-                             "</f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38.81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0.5</v>
      </c>
      <c r="BK12">
        <v>2</v>
      </c>
      <c r="BL12">
        <v>123.17</v>
      </c>
      <c r="BM12">
        <v>18.48</v>
      </c>
      <c r="BN12">
        <v>141.65</v>
      </c>
      <c r="BO12">
        <v>141.65</v>
      </c>
      <c r="BP12" t="s">
        <v>112</v>
      </c>
      <c r="BQ12" t="s">
        <v>155</v>
      </c>
      <c r="BR12" t="s">
        <v>156</v>
      </c>
      <c r="BS12" s="3">
        <v>44630</v>
      </c>
      <c r="BT12" s="4">
        <v>0.33680555555555558</v>
      </c>
      <c r="BU12" t="s">
        <v>157</v>
      </c>
      <c r="BV12" t="s">
        <v>98</v>
      </c>
      <c r="BY12">
        <v>2400</v>
      </c>
      <c r="CA12" t="s">
        <v>158</v>
      </c>
      <c r="CD12">
        <v>2190</v>
      </c>
      <c r="CE12" t="s">
        <v>159</v>
      </c>
      <c r="CF12" s="3">
        <v>44631</v>
      </c>
      <c r="CI12">
        <v>1</v>
      </c>
      <c r="CJ12">
        <v>1</v>
      </c>
      <c r="CK12">
        <v>23</v>
      </c>
      <c r="CL12" t="s">
        <v>85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"009942476462"</f>
        <v>009942476462</v>
      </c>
      <c r="F13" s="3">
        <v>44635</v>
      </c>
      <c r="G13">
        <v>202209</v>
      </c>
      <c r="H13" t="s">
        <v>91</v>
      </c>
      <c r="I13" t="s">
        <v>92</v>
      </c>
      <c r="J13" t="s">
        <v>77</v>
      </c>
      <c r="K13" t="s">
        <v>78</v>
      </c>
      <c r="L13" t="s">
        <v>126</v>
      </c>
      <c r="M13" t="s">
        <v>127</v>
      </c>
      <c r="N13" t="s">
        <v>160</v>
      </c>
      <c r="O13" t="s">
        <v>94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59.48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20</v>
      </c>
      <c r="BJ13">
        <v>27.6</v>
      </c>
      <c r="BK13">
        <v>28</v>
      </c>
      <c r="BL13">
        <v>194.04</v>
      </c>
      <c r="BM13">
        <v>29.11</v>
      </c>
      <c r="BN13">
        <v>223.15</v>
      </c>
      <c r="BO13">
        <v>223.15</v>
      </c>
      <c r="BQ13" t="s">
        <v>130</v>
      </c>
      <c r="BR13" t="s">
        <v>161</v>
      </c>
      <c r="BS13" s="3">
        <v>44637</v>
      </c>
      <c r="BT13" s="4">
        <v>0.48749999999999999</v>
      </c>
      <c r="BU13" t="s">
        <v>162</v>
      </c>
      <c r="BV13" t="s">
        <v>98</v>
      </c>
      <c r="BY13">
        <v>138238.65</v>
      </c>
      <c r="BZ13" t="s">
        <v>106</v>
      </c>
      <c r="CA13" t="s">
        <v>163</v>
      </c>
      <c r="CC13" t="s">
        <v>127</v>
      </c>
      <c r="CD13">
        <v>6001</v>
      </c>
      <c r="CE13" t="s">
        <v>90</v>
      </c>
      <c r="CF13" s="3">
        <v>44637</v>
      </c>
      <c r="CI13">
        <v>2</v>
      </c>
      <c r="CJ13">
        <v>2</v>
      </c>
      <c r="CK13">
        <v>41</v>
      </c>
      <c r="CL13" t="s">
        <v>85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"009942476495"</f>
        <v>009942476495</v>
      </c>
      <c r="F14" s="3">
        <v>44631</v>
      </c>
      <c r="G14">
        <v>202209</v>
      </c>
      <c r="H14" t="s">
        <v>91</v>
      </c>
      <c r="I14" t="s">
        <v>92</v>
      </c>
      <c r="J14" t="s">
        <v>77</v>
      </c>
      <c r="K14" t="s">
        <v>78</v>
      </c>
      <c r="L14" t="s">
        <v>75</v>
      </c>
      <c r="M14" t="s">
        <v>76</v>
      </c>
      <c r="N14" t="s">
        <v>164</v>
      </c>
      <c r="O14" t="s">
        <v>94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108.96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45</v>
      </c>
      <c r="BJ14">
        <v>58.5</v>
      </c>
      <c r="BK14">
        <v>59</v>
      </c>
      <c r="BL14">
        <v>351.09</v>
      </c>
      <c r="BM14">
        <v>52.66</v>
      </c>
      <c r="BN14">
        <v>403.75</v>
      </c>
      <c r="BO14">
        <v>403.75</v>
      </c>
      <c r="BQ14" t="s">
        <v>95</v>
      </c>
      <c r="BR14" t="s">
        <v>96</v>
      </c>
      <c r="BS14" s="3">
        <v>44634</v>
      </c>
      <c r="BT14" s="4">
        <v>0.44722222222222219</v>
      </c>
      <c r="BU14" t="s">
        <v>165</v>
      </c>
      <c r="BV14" t="s">
        <v>98</v>
      </c>
      <c r="BY14">
        <v>292717.83</v>
      </c>
      <c r="BZ14" t="s">
        <v>106</v>
      </c>
      <c r="CA14" t="s">
        <v>100</v>
      </c>
      <c r="CC14" t="s">
        <v>76</v>
      </c>
      <c r="CD14">
        <v>1683</v>
      </c>
      <c r="CE14" t="s">
        <v>90</v>
      </c>
      <c r="CF14" s="3">
        <v>44635</v>
      </c>
      <c r="CI14">
        <v>2</v>
      </c>
      <c r="CJ14">
        <v>1</v>
      </c>
      <c r="CK14">
        <v>41</v>
      </c>
      <c r="CL14" t="s">
        <v>85</v>
      </c>
    </row>
    <row r="15" spans="1:92" x14ac:dyDescent="0.25">
      <c r="A15" t="s">
        <v>72</v>
      </c>
      <c r="B15" t="s">
        <v>73</v>
      </c>
      <c r="C15" t="s">
        <v>74</v>
      </c>
      <c r="E15" t="str">
        <f>"089901384240"</f>
        <v>089901384240</v>
      </c>
      <c r="F15" s="3">
        <v>44629</v>
      </c>
      <c r="G15">
        <v>202209</v>
      </c>
      <c r="H15" t="s">
        <v>113</v>
      </c>
      <c r="I15" t="s">
        <v>114</v>
      </c>
      <c r="J15" t="s">
        <v>166</v>
      </c>
      <c r="K15" t="s">
        <v>78</v>
      </c>
      <c r="L15" t="s">
        <v>167</v>
      </c>
      <c r="M15" t="s">
        <v>168</v>
      </c>
      <c r="N15" t="s">
        <v>169</v>
      </c>
      <c r="O15" t="s">
        <v>94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38.729999999999997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</v>
      </c>
      <c r="BJ15">
        <v>0.1</v>
      </c>
      <c r="BK15">
        <v>3</v>
      </c>
      <c r="BL15">
        <v>143.18</v>
      </c>
      <c r="BM15">
        <v>21.48</v>
      </c>
      <c r="BN15">
        <v>164.66</v>
      </c>
      <c r="BO15">
        <v>164.66</v>
      </c>
      <c r="BQ15" t="s">
        <v>170</v>
      </c>
      <c r="BS15" s="3">
        <v>44630</v>
      </c>
      <c r="BT15" s="4">
        <v>0.32916666666666666</v>
      </c>
      <c r="BU15" t="s">
        <v>171</v>
      </c>
      <c r="BV15" t="s">
        <v>98</v>
      </c>
      <c r="BY15">
        <v>525</v>
      </c>
      <c r="BZ15" t="s">
        <v>172</v>
      </c>
      <c r="CA15" t="s">
        <v>173</v>
      </c>
      <c r="CC15" t="s">
        <v>168</v>
      </c>
      <c r="CD15">
        <v>2000</v>
      </c>
      <c r="CE15" t="s">
        <v>90</v>
      </c>
      <c r="CF15" s="3">
        <v>44631</v>
      </c>
      <c r="CI15">
        <v>1</v>
      </c>
      <c r="CJ15">
        <v>1</v>
      </c>
      <c r="CK15">
        <v>41</v>
      </c>
      <c r="CL15" t="s">
        <v>85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"009938634406"</f>
        <v>009938634406</v>
      </c>
      <c r="F16" s="3">
        <v>44631</v>
      </c>
      <c r="G16">
        <v>202209</v>
      </c>
      <c r="H16" t="s">
        <v>174</v>
      </c>
      <c r="I16" t="s">
        <v>175</v>
      </c>
      <c r="J16" t="s">
        <v>176</v>
      </c>
      <c r="K16" t="s">
        <v>78</v>
      </c>
      <c r="L16" t="s">
        <v>177</v>
      </c>
      <c r="M16" t="s">
        <v>178</v>
      </c>
      <c r="N16" t="s">
        <v>179</v>
      </c>
      <c r="O16" t="s">
        <v>81</v>
      </c>
      <c r="P16" t="str">
        <f>"NO REF                        "</f>
        <v xml:space="preserve">NO REF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20.03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63.57</v>
      </c>
      <c r="BM16">
        <v>9.5399999999999991</v>
      </c>
      <c r="BN16">
        <v>73.11</v>
      </c>
      <c r="BO16">
        <v>73.11</v>
      </c>
      <c r="BQ16" t="s">
        <v>180</v>
      </c>
      <c r="BR16" t="s">
        <v>181</v>
      </c>
      <c r="BS16" s="3">
        <v>44634</v>
      </c>
      <c r="BT16" s="4">
        <v>0.38472222222222219</v>
      </c>
      <c r="BU16" t="s">
        <v>182</v>
      </c>
      <c r="BV16" t="s">
        <v>98</v>
      </c>
      <c r="BY16">
        <v>1200</v>
      </c>
      <c r="BZ16" t="s">
        <v>88</v>
      </c>
      <c r="CA16" t="s">
        <v>183</v>
      </c>
      <c r="CC16" t="s">
        <v>178</v>
      </c>
      <c r="CD16">
        <v>699</v>
      </c>
      <c r="CE16" t="s">
        <v>90</v>
      </c>
      <c r="CF16" s="3">
        <v>44635</v>
      </c>
      <c r="CI16">
        <v>1</v>
      </c>
      <c r="CJ16">
        <v>1</v>
      </c>
      <c r="CK16">
        <v>21</v>
      </c>
      <c r="CL16" t="s">
        <v>85</v>
      </c>
    </row>
    <row r="17" spans="1:91" x14ac:dyDescent="0.25">
      <c r="A17" t="s">
        <v>72</v>
      </c>
      <c r="B17" t="s">
        <v>73</v>
      </c>
      <c r="C17" t="s">
        <v>74</v>
      </c>
      <c r="E17" t="str">
        <f>"009938634405"</f>
        <v>009938634405</v>
      </c>
      <c r="F17" s="3">
        <v>44629</v>
      </c>
      <c r="G17">
        <v>202209</v>
      </c>
      <c r="H17" t="s">
        <v>174</v>
      </c>
      <c r="I17" t="s">
        <v>175</v>
      </c>
      <c r="J17" t="s">
        <v>184</v>
      </c>
      <c r="K17" t="s">
        <v>78</v>
      </c>
      <c r="L17" t="s">
        <v>113</v>
      </c>
      <c r="M17" t="s">
        <v>114</v>
      </c>
      <c r="N17" t="s">
        <v>185</v>
      </c>
      <c r="O17" t="s">
        <v>81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20.03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63.57</v>
      </c>
      <c r="BM17">
        <v>9.5399999999999991</v>
      </c>
      <c r="BN17">
        <v>73.11</v>
      </c>
      <c r="BO17">
        <v>73.11</v>
      </c>
      <c r="BQ17" t="s">
        <v>186</v>
      </c>
      <c r="BR17" t="s">
        <v>187</v>
      </c>
      <c r="BS17" s="3">
        <v>44630</v>
      </c>
      <c r="BT17" s="4">
        <v>0.49027777777777781</v>
      </c>
      <c r="BU17" t="s">
        <v>188</v>
      </c>
      <c r="BV17" t="s">
        <v>85</v>
      </c>
      <c r="BW17" t="s">
        <v>189</v>
      </c>
      <c r="BX17" t="s">
        <v>190</v>
      </c>
      <c r="BY17">
        <v>1200</v>
      </c>
      <c r="BZ17" t="s">
        <v>88</v>
      </c>
      <c r="CA17" t="s">
        <v>191</v>
      </c>
      <c r="CC17" t="s">
        <v>114</v>
      </c>
      <c r="CD17">
        <v>9301</v>
      </c>
      <c r="CE17" t="s">
        <v>90</v>
      </c>
      <c r="CF17" s="3">
        <v>44631</v>
      </c>
      <c r="CI17">
        <v>1</v>
      </c>
      <c r="CJ17">
        <v>1</v>
      </c>
      <c r="CK17">
        <v>21</v>
      </c>
      <c r="CL17" t="s">
        <v>85</v>
      </c>
    </row>
    <row r="18" spans="1:91" x14ac:dyDescent="0.25">
      <c r="A18" t="s">
        <v>72</v>
      </c>
      <c r="B18" t="s">
        <v>73</v>
      </c>
      <c r="C18" t="s">
        <v>74</v>
      </c>
      <c r="E18" t="str">
        <f>"009941705971"</f>
        <v>009941705971</v>
      </c>
      <c r="F18" s="3">
        <v>44636</v>
      </c>
      <c r="G18">
        <v>202209</v>
      </c>
      <c r="H18" t="s">
        <v>101</v>
      </c>
      <c r="I18" t="s">
        <v>102</v>
      </c>
      <c r="J18" t="s">
        <v>103</v>
      </c>
      <c r="K18" t="s">
        <v>78</v>
      </c>
      <c r="L18" t="s">
        <v>91</v>
      </c>
      <c r="M18" t="s">
        <v>92</v>
      </c>
      <c r="N18" t="s">
        <v>103</v>
      </c>
      <c r="O18" t="s">
        <v>94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38.729999999999997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1.2</v>
      </c>
      <c r="BJ18">
        <v>1.5</v>
      </c>
      <c r="BK18">
        <v>2</v>
      </c>
      <c r="BL18">
        <v>128.18</v>
      </c>
      <c r="BM18">
        <v>19.23</v>
      </c>
      <c r="BN18">
        <v>147.41</v>
      </c>
      <c r="BO18">
        <v>147.41</v>
      </c>
      <c r="BQ18" t="s">
        <v>192</v>
      </c>
      <c r="BR18" t="s">
        <v>104</v>
      </c>
      <c r="BS18" s="3">
        <v>44638</v>
      </c>
      <c r="BT18" s="4">
        <v>0.62361111111111112</v>
      </c>
      <c r="BU18" t="s">
        <v>193</v>
      </c>
      <c r="BV18" t="s">
        <v>98</v>
      </c>
      <c r="BY18">
        <v>7355.97</v>
      </c>
      <c r="BZ18" t="s">
        <v>106</v>
      </c>
      <c r="CA18" t="s">
        <v>194</v>
      </c>
      <c r="CC18" t="s">
        <v>92</v>
      </c>
      <c r="CD18">
        <v>7800</v>
      </c>
      <c r="CE18" t="s">
        <v>90</v>
      </c>
      <c r="CF18" s="3">
        <v>44642</v>
      </c>
      <c r="CI18">
        <v>2</v>
      </c>
      <c r="CJ18">
        <v>2</v>
      </c>
      <c r="CK18">
        <v>41</v>
      </c>
      <c r="CL18" t="s">
        <v>85</v>
      </c>
    </row>
    <row r="19" spans="1:91" x14ac:dyDescent="0.25">
      <c r="A19" t="s">
        <v>72</v>
      </c>
      <c r="B19" t="s">
        <v>73</v>
      </c>
      <c r="C19" t="s">
        <v>74</v>
      </c>
      <c r="E19" t="str">
        <f>"009942476494"</f>
        <v>009942476494</v>
      </c>
      <c r="F19" s="3">
        <v>44636</v>
      </c>
      <c r="G19">
        <v>202209</v>
      </c>
      <c r="H19" t="s">
        <v>91</v>
      </c>
      <c r="I19" t="s">
        <v>92</v>
      </c>
      <c r="J19" t="s">
        <v>77</v>
      </c>
      <c r="K19" t="s">
        <v>78</v>
      </c>
      <c r="L19" t="s">
        <v>195</v>
      </c>
      <c r="M19" t="s">
        <v>196</v>
      </c>
      <c r="N19" t="s">
        <v>197</v>
      </c>
      <c r="O19" t="s">
        <v>94</v>
      </c>
      <c r="P19" t="str">
        <f>"MT CAPE TOWN                  "</f>
        <v xml:space="preserve">MT CAPE TOWN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38.729999999999997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0.3</v>
      </c>
      <c r="BK19">
        <v>1</v>
      </c>
      <c r="BL19">
        <v>128.18</v>
      </c>
      <c r="BM19">
        <v>19.23</v>
      </c>
      <c r="BN19">
        <v>147.41</v>
      </c>
      <c r="BO19">
        <v>147.41</v>
      </c>
      <c r="BQ19" t="s">
        <v>198</v>
      </c>
      <c r="BR19" t="s">
        <v>96</v>
      </c>
      <c r="BS19" s="3">
        <v>44638</v>
      </c>
      <c r="BT19" s="4">
        <v>0.70833333333333337</v>
      </c>
      <c r="BU19" t="s">
        <v>199</v>
      </c>
      <c r="BV19" t="s">
        <v>98</v>
      </c>
      <c r="BY19">
        <v>1739</v>
      </c>
      <c r="BZ19" t="s">
        <v>106</v>
      </c>
      <c r="CC19" t="s">
        <v>196</v>
      </c>
      <c r="CD19">
        <v>5201</v>
      </c>
      <c r="CE19" t="s">
        <v>90</v>
      </c>
      <c r="CF19" s="3">
        <v>44638</v>
      </c>
      <c r="CI19">
        <v>2</v>
      </c>
      <c r="CJ19">
        <v>2</v>
      </c>
      <c r="CK19">
        <v>41</v>
      </c>
      <c r="CL19" t="s">
        <v>85</v>
      </c>
    </row>
    <row r="20" spans="1:91" x14ac:dyDescent="0.25">
      <c r="A20" t="s">
        <v>72</v>
      </c>
      <c r="B20" t="s">
        <v>73</v>
      </c>
      <c r="C20" t="s">
        <v>74</v>
      </c>
      <c r="E20" t="str">
        <f>"009942476492"</f>
        <v>009942476492</v>
      </c>
      <c r="F20" s="3">
        <v>44638</v>
      </c>
      <c r="G20">
        <v>202209</v>
      </c>
      <c r="H20" t="s">
        <v>91</v>
      </c>
      <c r="I20" t="s">
        <v>92</v>
      </c>
      <c r="J20" t="s">
        <v>77</v>
      </c>
      <c r="K20" t="s">
        <v>78</v>
      </c>
      <c r="L20" t="s">
        <v>79</v>
      </c>
      <c r="M20" t="s">
        <v>80</v>
      </c>
      <c r="N20" t="s">
        <v>77</v>
      </c>
      <c r="O20" t="s">
        <v>94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38.729999999999997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0.9</v>
      </c>
      <c r="BJ20">
        <v>0.2</v>
      </c>
      <c r="BK20">
        <v>1</v>
      </c>
      <c r="BL20">
        <v>128.18</v>
      </c>
      <c r="BM20">
        <v>19.23</v>
      </c>
      <c r="BN20">
        <v>147.41</v>
      </c>
      <c r="BO20">
        <v>147.41</v>
      </c>
      <c r="BQ20" t="s">
        <v>200</v>
      </c>
      <c r="BR20" t="s">
        <v>161</v>
      </c>
      <c r="BS20" s="3">
        <v>44642</v>
      </c>
      <c r="BT20" s="4">
        <v>0.37361111111111112</v>
      </c>
      <c r="BU20" t="s">
        <v>125</v>
      </c>
      <c r="BV20" t="s">
        <v>98</v>
      </c>
      <c r="BY20">
        <v>1200</v>
      </c>
      <c r="BZ20" t="s">
        <v>106</v>
      </c>
      <c r="CA20" t="s">
        <v>89</v>
      </c>
      <c r="CC20" t="s">
        <v>80</v>
      </c>
      <c r="CD20">
        <v>4320</v>
      </c>
      <c r="CE20" t="s">
        <v>90</v>
      </c>
      <c r="CF20" s="3">
        <v>44643</v>
      </c>
      <c r="CI20">
        <v>3</v>
      </c>
      <c r="CJ20">
        <v>2</v>
      </c>
      <c r="CK20">
        <v>41</v>
      </c>
      <c r="CL20" t="s">
        <v>85</v>
      </c>
    </row>
    <row r="21" spans="1:91" x14ac:dyDescent="0.25">
      <c r="A21" t="s">
        <v>72</v>
      </c>
      <c r="B21" t="s">
        <v>73</v>
      </c>
      <c r="C21" t="s">
        <v>74</v>
      </c>
      <c r="E21" t="str">
        <f>"009940842053"</f>
        <v>009940842053</v>
      </c>
      <c r="F21" s="3">
        <v>44642</v>
      </c>
      <c r="G21">
        <v>202209</v>
      </c>
      <c r="H21" t="s">
        <v>201</v>
      </c>
      <c r="I21" t="s">
        <v>202</v>
      </c>
      <c r="J21" t="s">
        <v>176</v>
      </c>
      <c r="K21" t="s">
        <v>78</v>
      </c>
      <c r="L21" t="s">
        <v>126</v>
      </c>
      <c r="M21" t="s">
        <v>127</v>
      </c>
      <c r="N21" t="s">
        <v>203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20.03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63.57</v>
      </c>
      <c r="BM21">
        <v>9.5399999999999991</v>
      </c>
      <c r="BN21">
        <v>73.11</v>
      </c>
      <c r="BO21">
        <v>73.11</v>
      </c>
      <c r="BQ21" t="s">
        <v>204</v>
      </c>
      <c r="BR21" t="s">
        <v>205</v>
      </c>
      <c r="BS21" s="3">
        <v>44643</v>
      </c>
      <c r="BT21" s="4">
        <v>0.33402777777777781</v>
      </c>
      <c r="BU21" t="s">
        <v>206</v>
      </c>
      <c r="BV21" t="s">
        <v>98</v>
      </c>
      <c r="BY21">
        <v>1200</v>
      </c>
      <c r="BZ21" t="s">
        <v>88</v>
      </c>
      <c r="CA21" t="s">
        <v>207</v>
      </c>
      <c r="CC21" t="s">
        <v>127</v>
      </c>
      <c r="CD21">
        <v>6045</v>
      </c>
      <c r="CE21" t="s">
        <v>90</v>
      </c>
      <c r="CF21" s="3">
        <v>44644</v>
      </c>
      <c r="CI21">
        <v>1</v>
      </c>
      <c r="CJ21">
        <v>1</v>
      </c>
      <c r="CK21">
        <v>21</v>
      </c>
      <c r="CL21" t="s">
        <v>85</v>
      </c>
    </row>
    <row r="22" spans="1:91" x14ac:dyDescent="0.25">
      <c r="A22" t="s">
        <v>72</v>
      </c>
      <c r="B22" t="s">
        <v>73</v>
      </c>
      <c r="C22" t="s">
        <v>74</v>
      </c>
      <c r="E22" t="str">
        <f>"009942472054"</f>
        <v>009942472054</v>
      </c>
      <c r="F22" s="3">
        <v>44642</v>
      </c>
      <c r="G22">
        <v>202209</v>
      </c>
      <c r="H22" t="s">
        <v>91</v>
      </c>
      <c r="I22" t="s">
        <v>92</v>
      </c>
      <c r="J22" t="s">
        <v>77</v>
      </c>
      <c r="K22" t="s">
        <v>78</v>
      </c>
      <c r="L22" t="s">
        <v>75</v>
      </c>
      <c r="M22" t="s">
        <v>76</v>
      </c>
      <c r="N22" t="s">
        <v>208</v>
      </c>
      <c r="O22" t="s">
        <v>94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38.729999999999997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10</v>
      </c>
      <c r="BJ22">
        <v>12.1</v>
      </c>
      <c r="BK22">
        <v>13</v>
      </c>
      <c r="BL22">
        <v>128.18</v>
      </c>
      <c r="BM22">
        <v>19.23</v>
      </c>
      <c r="BN22">
        <v>147.41</v>
      </c>
      <c r="BO22">
        <v>147.41</v>
      </c>
      <c r="BQ22" t="s">
        <v>209</v>
      </c>
      <c r="BR22" t="s">
        <v>210</v>
      </c>
      <c r="BS22" s="3">
        <v>44644</v>
      </c>
      <c r="BT22" s="4">
        <v>0.41736111111111113</v>
      </c>
      <c r="BU22" t="s">
        <v>211</v>
      </c>
      <c r="BV22" t="s">
        <v>98</v>
      </c>
      <c r="BY22">
        <v>60303.02</v>
      </c>
      <c r="BZ22" t="s">
        <v>106</v>
      </c>
      <c r="CA22" t="s">
        <v>212</v>
      </c>
      <c r="CC22" t="s">
        <v>76</v>
      </c>
      <c r="CD22">
        <v>1683</v>
      </c>
      <c r="CE22" t="s">
        <v>90</v>
      </c>
      <c r="CF22" s="3">
        <v>44645</v>
      </c>
      <c r="CI22">
        <v>2</v>
      </c>
      <c r="CJ22">
        <v>2</v>
      </c>
      <c r="CK22">
        <v>41</v>
      </c>
      <c r="CL22" t="s">
        <v>85</v>
      </c>
    </row>
    <row r="23" spans="1:91" x14ac:dyDescent="0.25">
      <c r="A23" t="s">
        <v>72</v>
      </c>
      <c r="B23" t="s">
        <v>73</v>
      </c>
      <c r="C23" t="s">
        <v>74</v>
      </c>
      <c r="E23" t="str">
        <f>"009940641892"</f>
        <v>009940641892</v>
      </c>
      <c r="F23" s="3">
        <v>44642</v>
      </c>
      <c r="G23">
        <v>202209</v>
      </c>
      <c r="H23" t="s">
        <v>91</v>
      </c>
      <c r="I23" t="s">
        <v>92</v>
      </c>
      <c r="J23" t="s">
        <v>213</v>
      </c>
      <c r="K23" t="s">
        <v>78</v>
      </c>
      <c r="L23" t="s">
        <v>167</v>
      </c>
      <c r="M23" t="s">
        <v>168</v>
      </c>
      <c r="N23" t="s">
        <v>78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170.63</v>
      </c>
      <c r="AH23">
        <v>0</v>
      </c>
      <c r="AI23">
        <v>0</v>
      </c>
      <c r="AJ23">
        <v>0</v>
      </c>
      <c r="AK23">
        <v>30.04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</v>
      </c>
      <c r="BJ23">
        <v>3</v>
      </c>
      <c r="BK23">
        <v>3</v>
      </c>
      <c r="BL23">
        <v>280.97000000000003</v>
      </c>
      <c r="BM23">
        <v>42.15</v>
      </c>
      <c r="BN23">
        <v>323.12</v>
      </c>
      <c r="BO23">
        <v>323.12</v>
      </c>
      <c r="BQ23" t="s">
        <v>214</v>
      </c>
      <c r="BR23" t="s">
        <v>215</v>
      </c>
      <c r="BS23" s="3">
        <v>44643</v>
      </c>
      <c r="BT23" s="4">
        <v>0.35416666666666669</v>
      </c>
      <c r="BU23" t="s">
        <v>216</v>
      </c>
      <c r="BV23" t="s">
        <v>98</v>
      </c>
      <c r="BY23">
        <v>14807</v>
      </c>
      <c r="BZ23" t="s">
        <v>217</v>
      </c>
      <c r="CA23" t="s">
        <v>218</v>
      </c>
      <c r="CC23" t="s">
        <v>168</v>
      </c>
      <c r="CD23">
        <v>2000</v>
      </c>
      <c r="CE23" t="s">
        <v>90</v>
      </c>
      <c r="CF23" s="3">
        <v>44643</v>
      </c>
      <c r="CI23">
        <v>1</v>
      </c>
      <c r="CJ23">
        <v>1</v>
      </c>
      <c r="CK23">
        <v>21</v>
      </c>
      <c r="CL23" t="s">
        <v>98</v>
      </c>
      <c r="CM23" s="4">
        <v>0.35416666666666669</v>
      </c>
    </row>
    <row r="24" spans="1:91" x14ac:dyDescent="0.25">
      <c r="A24" t="s">
        <v>72</v>
      </c>
      <c r="B24" t="s">
        <v>73</v>
      </c>
      <c r="C24" t="s">
        <v>74</v>
      </c>
      <c r="E24" t="str">
        <f>"009942039450"</f>
        <v>009942039450</v>
      </c>
      <c r="F24" s="3">
        <v>44643</v>
      </c>
      <c r="G24">
        <v>202209</v>
      </c>
      <c r="H24" t="s">
        <v>167</v>
      </c>
      <c r="I24" t="s">
        <v>168</v>
      </c>
      <c r="J24" t="s">
        <v>219</v>
      </c>
      <c r="K24" t="s">
        <v>78</v>
      </c>
      <c r="L24" t="s">
        <v>220</v>
      </c>
      <c r="M24" t="s">
        <v>221</v>
      </c>
      <c r="N24" t="s">
        <v>222</v>
      </c>
      <c r="O24" t="s">
        <v>81</v>
      </c>
      <c r="P24" t="str">
        <f>"11005506HR 460040             "</f>
        <v xml:space="preserve">11005506HR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38.81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0.8</v>
      </c>
      <c r="BJ24">
        <v>1.8</v>
      </c>
      <c r="BK24">
        <v>2</v>
      </c>
      <c r="BL24">
        <v>123.17</v>
      </c>
      <c r="BM24">
        <v>18.48</v>
      </c>
      <c r="BN24">
        <v>141.65</v>
      </c>
      <c r="BO24">
        <v>141.65</v>
      </c>
      <c r="BQ24" t="s">
        <v>223</v>
      </c>
      <c r="BR24" t="s">
        <v>224</v>
      </c>
      <c r="BS24" s="3">
        <v>44644</v>
      </c>
      <c r="BT24" s="4">
        <v>0.77083333333333337</v>
      </c>
      <c r="BU24" t="s">
        <v>225</v>
      </c>
      <c r="BV24" t="s">
        <v>98</v>
      </c>
      <c r="BY24">
        <v>9077.5400000000009</v>
      </c>
      <c r="BZ24" t="s">
        <v>88</v>
      </c>
      <c r="CA24" t="s">
        <v>226</v>
      </c>
      <c r="CC24" t="s">
        <v>221</v>
      </c>
      <c r="CD24">
        <v>7220</v>
      </c>
      <c r="CE24" t="s">
        <v>90</v>
      </c>
      <c r="CF24" s="3">
        <v>44645</v>
      </c>
      <c r="CI24">
        <v>2</v>
      </c>
      <c r="CJ24">
        <v>1</v>
      </c>
      <c r="CK24">
        <v>23</v>
      </c>
      <c r="CL24" t="s">
        <v>85</v>
      </c>
    </row>
    <row r="25" spans="1:91" x14ac:dyDescent="0.25">
      <c r="A25" t="s">
        <v>72</v>
      </c>
      <c r="B25" t="s">
        <v>73</v>
      </c>
      <c r="C25" t="s">
        <v>74</v>
      </c>
      <c r="E25" t="str">
        <f>"009941475341"</f>
        <v>009941475341</v>
      </c>
      <c r="F25" s="3">
        <v>44643</v>
      </c>
      <c r="G25">
        <v>202209</v>
      </c>
      <c r="H25" t="s">
        <v>195</v>
      </c>
      <c r="I25" t="s">
        <v>196</v>
      </c>
      <c r="J25" t="s">
        <v>176</v>
      </c>
      <c r="K25" t="s">
        <v>78</v>
      </c>
      <c r="L25" t="s">
        <v>126</v>
      </c>
      <c r="M25" t="s">
        <v>127</v>
      </c>
      <c r="N25" t="s">
        <v>169</v>
      </c>
      <c r="O25" t="s">
        <v>81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20.03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0.3</v>
      </c>
      <c r="BK25">
        <v>1</v>
      </c>
      <c r="BL25">
        <v>63.57</v>
      </c>
      <c r="BM25">
        <v>9.5399999999999991</v>
      </c>
      <c r="BN25">
        <v>73.11</v>
      </c>
      <c r="BO25">
        <v>73.11</v>
      </c>
      <c r="BS25" s="3">
        <v>44645</v>
      </c>
      <c r="BT25" s="4">
        <v>0.38263888888888892</v>
      </c>
      <c r="BU25" t="s">
        <v>206</v>
      </c>
      <c r="BV25" t="s">
        <v>98</v>
      </c>
      <c r="BY25">
        <v>1739</v>
      </c>
      <c r="BZ25" t="s">
        <v>88</v>
      </c>
      <c r="CA25" t="s">
        <v>207</v>
      </c>
      <c r="CC25" t="s">
        <v>127</v>
      </c>
      <c r="CD25">
        <v>6000</v>
      </c>
      <c r="CE25" t="s">
        <v>90</v>
      </c>
      <c r="CF25" s="3">
        <v>44645</v>
      </c>
      <c r="CI25">
        <v>1</v>
      </c>
      <c r="CJ25">
        <v>1</v>
      </c>
      <c r="CK25">
        <v>21</v>
      </c>
      <c r="CL25" t="s">
        <v>85</v>
      </c>
    </row>
    <row r="26" spans="1:91" x14ac:dyDescent="0.25">
      <c r="A26" t="s">
        <v>72</v>
      </c>
      <c r="B26" t="s">
        <v>73</v>
      </c>
      <c r="C26" t="s">
        <v>74</v>
      </c>
      <c r="E26" t="str">
        <f>"009941475342"</f>
        <v>009941475342</v>
      </c>
      <c r="F26" s="3">
        <v>44643</v>
      </c>
      <c r="G26">
        <v>202209</v>
      </c>
      <c r="H26" t="s">
        <v>195</v>
      </c>
      <c r="I26" t="s">
        <v>196</v>
      </c>
      <c r="J26" t="s">
        <v>176</v>
      </c>
      <c r="K26" t="s">
        <v>78</v>
      </c>
      <c r="L26" t="s">
        <v>126</v>
      </c>
      <c r="M26" t="s">
        <v>127</v>
      </c>
      <c r="N26" t="s">
        <v>169</v>
      </c>
      <c r="O26" t="s">
        <v>81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20.03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0.3</v>
      </c>
      <c r="BK26">
        <v>1</v>
      </c>
      <c r="BL26">
        <v>63.57</v>
      </c>
      <c r="BM26">
        <v>9.5399999999999991</v>
      </c>
      <c r="BN26">
        <v>73.11</v>
      </c>
      <c r="BO26">
        <v>73.11</v>
      </c>
      <c r="BR26" t="s">
        <v>227</v>
      </c>
      <c r="BS26" s="3">
        <v>44645</v>
      </c>
      <c r="BT26" s="4">
        <v>0.38263888888888892</v>
      </c>
      <c r="BU26" t="s">
        <v>206</v>
      </c>
      <c r="BV26" t="s">
        <v>98</v>
      </c>
      <c r="BY26">
        <v>1739</v>
      </c>
      <c r="BZ26" t="s">
        <v>88</v>
      </c>
      <c r="CA26" t="s">
        <v>207</v>
      </c>
      <c r="CC26" t="s">
        <v>127</v>
      </c>
      <c r="CD26">
        <v>6000</v>
      </c>
      <c r="CE26" t="s">
        <v>90</v>
      </c>
      <c r="CF26" s="3">
        <v>44645</v>
      </c>
      <c r="CI26">
        <v>1</v>
      </c>
      <c r="CJ26">
        <v>1</v>
      </c>
      <c r="CK26">
        <v>21</v>
      </c>
      <c r="CL26" t="s">
        <v>85</v>
      </c>
    </row>
    <row r="27" spans="1:91" x14ac:dyDescent="0.25">
      <c r="A27" t="s">
        <v>72</v>
      </c>
      <c r="B27" t="s">
        <v>73</v>
      </c>
      <c r="C27" t="s">
        <v>74</v>
      </c>
      <c r="E27" t="str">
        <f>"009942476491"</f>
        <v>009942476491</v>
      </c>
      <c r="F27" s="3">
        <v>44643</v>
      </c>
      <c r="G27">
        <v>202209</v>
      </c>
      <c r="H27" t="s">
        <v>91</v>
      </c>
      <c r="I27" t="s">
        <v>92</v>
      </c>
      <c r="J27" t="s">
        <v>77</v>
      </c>
      <c r="K27" t="s">
        <v>78</v>
      </c>
      <c r="L27" t="s">
        <v>126</v>
      </c>
      <c r="M27" t="s">
        <v>127</v>
      </c>
      <c r="N27" t="s">
        <v>228</v>
      </c>
      <c r="O27" t="s">
        <v>94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120.14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3</v>
      </c>
      <c r="BI27">
        <v>48.4</v>
      </c>
      <c r="BJ27">
        <v>65.8</v>
      </c>
      <c r="BK27">
        <v>66</v>
      </c>
      <c r="BL27">
        <v>386.56</v>
      </c>
      <c r="BM27">
        <v>57.98</v>
      </c>
      <c r="BN27">
        <v>444.54</v>
      </c>
      <c r="BO27">
        <v>444.54</v>
      </c>
      <c r="BQ27" t="s">
        <v>229</v>
      </c>
      <c r="BR27" t="s">
        <v>210</v>
      </c>
      <c r="BS27" s="3">
        <v>44645</v>
      </c>
      <c r="BT27" s="4">
        <v>0.40763888888888888</v>
      </c>
      <c r="BU27" t="s">
        <v>230</v>
      </c>
      <c r="BV27" t="s">
        <v>98</v>
      </c>
      <c r="BY27">
        <v>328832.26</v>
      </c>
      <c r="BZ27" t="s">
        <v>106</v>
      </c>
      <c r="CA27" t="s">
        <v>163</v>
      </c>
      <c r="CC27" t="s">
        <v>127</v>
      </c>
      <c r="CD27">
        <v>6001</v>
      </c>
      <c r="CE27" t="s">
        <v>90</v>
      </c>
      <c r="CF27" s="3">
        <v>44648</v>
      </c>
      <c r="CI27">
        <v>2</v>
      </c>
      <c r="CJ27">
        <v>2</v>
      </c>
      <c r="CK27">
        <v>41</v>
      </c>
      <c r="CL27" t="s">
        <v>85</v>
      </c>
    </row>
    <row r="28" spans="1:91" x14ac:dyDescent="0.25">
      <c r="A28" t="s">
        <v>72</v>
      </c>
      <c r="B28" t="s">
        <v>73</v>
      </c>
      <c r="C28" t="s">
        <v>74</v>
      </c>
      <c r="E28" t="str">
        <f>"009942472053"</f>
        <v>009942472053</v>
      </c>
      <c r="F28" s="3">
        <v>44643</v>
      </c>
      <c r="G28">
        <v>202209</v>
      </c>
      <c r="H28" t="s">
        <v>91</v>
      </c>
      <c r="I28" t="s">
        <v>92</v>
      </c>
      <c r="J28" t="s">
        <v>77</v>
      </c>
      <c r="K28" t="s">
        <v>78</v>
      </c>
      <c r="L28" t="s">
        <v>231</v>
      </c>
      <c r="M28" t="s">
        <v>232</v>
      </c>
      <c r="N28" t="s">
        <v>233</v>
      </c>
      <c r="O28" t="s">
        <v>123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553.92999999999995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41.4</v>
      </c>
      <c r="BJ28">
        <v>58.2</v>
      </c>
      <c r="BK28">
        <v>59</v>
      </c>
      <c r="BL28">
        <v>1758.12</v>
      </c>
      <c r="BM28">
        <v>263.72000000000003</v>
      </c>
      <c r="BN28">
        <v>2021.84</v>
      </c>
      <c r="BO28">
        <v>2021.84</v>
      </c>
      <c r="BQ28" t="s">
        <v>234</v>
      </c>
      <c r="BR28" t="s">
        <v>210</v>
      </c>
      <c r="BS28" s="3">
        <v>44644</v>
      </c>
      <c r="BT28" s="4">
        <v>0.50208333333333333</v>
      </c>
      <c r="BU28" t="s">
        <v>235</v>
      </c>
      <c r="BV28" t="s">
        <v>98</v>
      </c>
      <c r="BY28">
        <v>291019.39</v>
      </c>
      <c r="BZ28" t="s">
        <v>106</v>
      </c>
      <c r="CC28" t="s">
        <v>232</v>
      </c>
      <c r="CD28">
        <v>4001</v>
      </c>
      <c r="CE28" t="s">
        <v>90</v>
      </c>
      <c r="CF28" s="3">
        <v>44648</v>
      </c>
      <c r="CI28">
        <v>1</v>
      </c>
      <c r="CJ28">
        <v>1</v>
      </c>
      <c r="CK28">
        <v>31</v>
      </c>
      <c r="CL28" t="s">
        <v>85</v>
      </c>
    </row>
    <row r="29" spans="1:91" x14ac:dyDescent="0.25">
      <c r="A29" t="s">
        <v>72</v>
      </c>
      <c r="B29" t="s">
        <v>73</v>
      </c>
      <c r="C29" t="s">
        <v>74</v>
      </c>
      <c r="E29" t="str">
        <f>"009942472002"</f>
        <v>009942472002</v>
      </c>
      <c r="F29" s="3">
        <v>44643</v>
      </c>
      <c r="G29">
        <v>202209</v>
      </c>
      <c r="H29" t="s">
        <v>91</v>
      </c>
      <c r="I29" t="s">
        <v>92</v>
      </c>
      <c r="J29" t="s">
        <v>77</v>
      </c>
      <c r="K29" t="s">
        <v>78</v>
      </c>
      <c r="L29" t="s">
        <v>75</v>
      </c>
      <c r="M29" t="s">
        <v>76</v>
      </c>
      <c r="N29" t="s">
        <v>77</v>
      </c>
      <c r="O29" t="s">
        <v>81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20.03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63.57</v>
      </c>
      <c r="BM29">
        <v>9.5399999999999991</v>
      </c>
      <c r="BN29">
        <v>73.11</v>
      </c>
      <c r="BO29">
        <v>73.11</v>
      </c>
      <c r="BQ29" t="s">
        <v>236</v>
      </c>
      <c r="BR29" t="s">
        <v>210</v>
      </c>
      <c r="BS29" s="3">
        <v>44644</v>
      </c>
      <c r="BT29" s="4">
        <v>0.41736111111111113</v>
      </c>
      <c r="BU29" t="s">
        <v>211</v>
      </c>
      <c r="BV29" t="s">
        <v>98</v>
      </c>
      <c r="BY29">
        <v>1200</v>
      </c>
      <c r="BZ29" t="s">
        <v>88</v>
      </c>
      <c r="CA29" t="s">
        <v>212</v>
      </c>
      <c r="CC29" t="s">
        <v>76</v>
      </c>
      <c r="CD29">
        <v>1683</v>
      </c>
      <c r="CE29" t="s">
        <v>90</v>
      </c>
      <c r="CF29" s="3">
        <v>44645</v>
      </c>
      <c r="CI29">
        <v>1</v>
      </c>
      <c r="CJ29">
        <v>1</v>
      </c>
      <c r="CK29">
        <v>21</v>
      </c>
      <c r="CL29" t="s">
        <v>85</v>
      </c>
    </row>
    <row r="30" spans="1:91" x14ac:dyDescent="0.25">
      <c r="A30" t="s">
        <v>72</v>
      </c>
      <c r="B30" t="s">
        <v>73</v>
      </c>
      <c r="C30" t="s">
        <v>74</v>
      </c>
      <c r="E30" t="str">
        <f>"009942476496"</f>
        <v>009942476496</v>
      </c>
      <c r="F30" s="3">
        <v>44642</v>
      </c>
      <c r="G30">
        <v>202209</v>
      </c>
      <c r="H30" t="s">
        <v>91</v>
      </c>
      <c r="I30" t="s">
        <v>92</v>
      </c>
      <c r="J30" t="s">
        <v>77</v>
      </c>
      <c r="K30" t="s">
        <v>78</v>
      </c>
      <c r="L30" t="s">
        <v>75</v>
      </c>
      <c r="M30" t="s">
        <v>76</v>
      </c>
      <c r="N30" t="s">
        <v>237</v>
      </c>
      <c r="O30" t="s">
        <v>81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520.51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45.8</v>
      </c>
      <c r="BJ30">
        <v>52</v>
      </c>
      <c r="BK30">
        <v>52</v>
      </c>
      <c r="BL30">
        <v>1652.05</v>
      </c>
      <c r="BM30">
        <v>247.81</v>
      </c>
      <c r="BN30">
        <v>1899.86</v>
      </c>
      <c r="BO30">
        <v>1899.86</v>
      </c>
      <c r="BQ30" t="s">
        <v>238</v>
      </c>
      <c r="BR30" t="s">
        <v>210</v>
      </c>
      <c r="BS30" s="3">
        <v>44643</v>
      </c>
      <c r="BT30" s="4">
        <v>0.38472222222222219</v>
      </c>
      <c r="BU30" t="s">
        <v>239</v>
      </c>
      <c r="BV30" t="s">
        <v>98</v>
      </c>
      <c r="BY30">
        <v>260034.96</v>
      </c>
      <c r="BZ30" t="s">
        <v>88</v>
      </c>
      <c r="CA30" t="s">
        <v>100</v>
      </c>
      <c r="CC30" t="s">
        <v>76</v>
      </c>
      <c r="CD30">
        <v>1683</v>
      </c>
      <c r="CE30" t="s">
        <v>90</v>
      </c>
      <c r="CF30" s="3">
        <v>44644</v>
      </c>
      <c r="CI30">
        <v>1</v>
      </c>
      <c r="CJ30">
        <v>1</v>
      </c>
      <c r="CK30">
        <v>21</v>
      </c>
      <c r="CL30" t="s">
        <v>85</v>
      </c>
    </row>
    <row r="31" spans="1:91" x14ac:dyDescent="0.25">
      <c r="A31" t="s">
        <v>72</v>
      </c>
      <c r="B31" t="s">
        <v>73</v>
      </c>
      <c r="C31" t="s">
        <v>74</v>
      </c>
      <c r="E31" t="str">
        <f>"009942476487"</f>
        <v>009942476487</v>
      </c>
      <c r="F31" s="3">
        <v>44644</v>
      </c>
      <c r="G31">
        <v>202209</v>
      </c>
      <c r="H31" t="s">
        <v>91</v>
      </c>
      <c r="I31" t="s">
        <v>92</v>
      </c>
      <c r="J31" t="s">
        <v>77</v>
      </c>
      <c r="K31" t="s">
        <v>78</v>
      </c>
      <c r="L31" t="s">
        <v>75</v>
      </c>
      <c r="M31" t="s">
        <v>76</v>
      </c>
      <c r="N31" t="s">
        <v>164</v>
      </c>
      <c r="O31" t="s">
        <v>81</v>
      </c>
      <c r="P31" t="str">
        <f>"JHB                           "</f>
        <v xml:space="preserve">JHB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360.35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31</v>
      </c>
      <c r="BJ31">
        <v>35.9</v>
      </c>
      <c r="BK31">
        <v>36</v>
      </c>
      <c r="BL31">
        <v>1143.73</v>
      </c>
      <c r="BM31">
        <v>171.56</v>
      </c>
      <c r="BN31">
        <v>1315.29</v>
      </c>
      <c r="BO31">
        <v>1315.29</v>
      </c>
      <c r="BQ31" t="s">
        <v>95</v>
      </c>
      <c r="BR31" t="s">
        <v>96</v>
      </c>
      <c r="BS31" s="3">
        <v>44645</v>
      </c>
      <c r="BT31" s="4">
        <v>0.43402777777777773</v>
      </c>
      <c r="BU31" t="s">
        <v>240</v>
      </c>
      <c r="BV31" t="s">
        <v>98</v>
      </c>
      <c r="BY31">
        <v>179642.34</v>
      </c>
      <c r="BZ31" t="s">
        <v>88</v>
      </c>
      <c r="CA31" t="s">
        <v>212</v>
      </c>
      <c r="CC31" t="s">
        <v>76</v>
      </c>
      <c r="CD31">
        <v>1683</v>
      </c>
      <c r="CE31" t="s">
        <v>90</v>
      </c>
      <c r="CF31" s="3">
        <v>44646</v>
      </c>
      <c r="CI31">
        <v>1</v>
      </c>
      <c r="CJ31">
        <v>1</v>
      </c>
      <c r="CK31">
        <v>21</v>
      </c>
      <c r="CL31" t="s">
        <v>85</v>
      </c>
    </row>
    <row r="32" spans="1:91" x14ac:dyDescent="0.25">
      <c r="A32" t="s">
        <v>72</v>
      </c>
      <c r="B32" t="s">
        <v>73</v>
      </c>
      <c r="C32" t="s">
        <v>74</v>
      </c>
      <c r="E32" t="str">
        <f>"009942476490"</f>
        <v>009942476490</v>
      </c>
      <c r="F32" s="3">
        <v>44644</v>
      </c>
      <c r="G32">
        <v>202209</v>
      </c>
      <c r="H32" t="s">
        <v>91</v>
      </c>
      <c r="I32" t="s">
        <v>92</v>
      </c>
      <c r="J32" t="s">
        <v>77</v>
      </c>
      <c r="K32" t="s">
        <v>78</v>
      </c>
      <c r="L32" t="s">
        <v>75</v>
      </c>
      <c r="M32" t="s">
        <v>76</v>
      </c>
      <c r="N32" t="s">
        <v>241</v>
      </c>
      <c r="O32" t="s">
        <v>81</v>
      </c>
      <c r="P32" t="str">
        <f>"JHB                           "</f>
        <v xml:space="preserve">JHB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25.03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1.6</v>
      </c>
      <c r="BJ32">
        <v>2.5</v>
      </c>
      <c r="BK32">
        <v>2.5</v>
      </c>
      <c r="BL32">
        <v>79.45</v>
      </c>
      <c r="BM32">
        <v>11.92</v>
      </c>
      <c r="BN32">
        <v>91.37</v>
      </c>
      <c r="BO32">
        <v>91.37</v>
      </c>
      <c r="BQ32" t="s">
        <v>95</v>
      </c>
      <c r="BR32" t="s">
        <v>96</v>
      </c>
      <c r="BS32" s="3">
        <v>44645</v>
      </c>
      <c r="BT32" s="4">
        <v>0.43402777777777773</v>
      </c>
      <c r="BU32" t="s">
        <v>240</v>
      </c>
      <c r="BV32" t="s">
        <v>98</v>
      </c>
      <c r="BY32">
        <v>12488.04</v>
      </c>
      <c r="BZ32" t="s">
        <v>88</v>
      </c>
      <c r="CA32" t="s">
        <v>212</v>
      </c>
      <c r="CC32" t="s">
        <v>76</v>
      </c>
      <c r="CD32">
        <v>1683</v>
      </c>
      <c r="CE32" t="s">
        <v>90</v>
      </c>
      <c r="CF32" s="3">
        <v>44646</v>
      </c>
      <c r="CI32">
        <v>1</v>
      </c>
      <c r="CJ32">
        <v>1</v>
      </c>
      <c r="CK32">
        <v>21</v>
      </c>
      <c r="CL32" t="s">
        <v>85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"009942476488"</f>
        <v>009942476488</v>
      </c>
      <c r="F33" s="3">
        <v>44644</v>
      </c>
      <c r="G33">
        <v>202209</v>
      </c>
      <c r="H33" t="s">
        <v>91</v>
      </c>
      <c r="I33" t="s">
        <v>92</v>
      </c>
      <c r="J33" t="s">
        <v>77</v>
      </c>
      <c r="K33" t="s">
        <v>78</v>
      </c>
      <c r="L33" t="s">
        <v>91</v>
      </c>
      <c r="M33" t="s">
        <v>92</v>
      </c>
      <c r="N33" t="s">
        <v>242</v>
      </c>
      <c r="O33" t="s">
        <v>94</v>
      </c>
      <c r="P33" t="str">
        <f>"MT CAPE TOWN                  "</f>
        <v xml:space="preserve">MT CAPE TOWN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29.89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1.8</v>
      </c>
      <c r="BK33">
        <v>2</v>
      </c>
      <c r="BL33">
        <v>100.11</v>
      </c>
      <c r="BM33">
        <v>15.02</v>
      </c>
      <c r="BN33">
        <v>115.13</v>
      </c>
      <c r="BO33">
        <v>115.13</v>
      </c>
      <c r="BQ33" t="s">
        <v>243</v>
      </c>
      <c r="BR33" t="s">
        <v>96</v>
      </c>
      <c r="BS33" s="3">
        <v>44645</v>
      </c>
      <c r="BT33" s="4">
        <v>0.35416666666666669</v>
      </c>
      <c r="BU33" t="s">
        <v>244</v>
      </c>
      <c r="BV33" t="s">
        <v>98</v>
      </c>
      <c r="BY33">
        <v>8968.74</v>
      </c>
      <c r="BZ33" t="s">
        <v>106</v>
      </c>
      <c r="CA33" t="s">
        <v>245</v>
      </c>
      <c r="CC33" t="s">
        <v>92</v>
      </c>
      <c r="CD33">
        <v>7535</v>
      </c>
      <c r="CE33" t="s">
        <v>90</v>
      </c>
      <c r="CF33" s="3">
        <v>44648</v>
      </c>
      <c r="CI33">
        <v>1</v>
      </c>
      <c r="CJ33">
        <v>1</v>
      </c>
      <c r="CK33">
        <v>42</v>
      </c>
      <c r="CL33" t="s">
        <v>85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"009942476489"</f>
        <v>009942476489</v>
      </c>
      <c r="F34" s="3">
        <v>44644</v>
      </c>
      <c r="G34">
        <v>202209</v>
      </c>
      <c r="H34" t="s">
        <v>91</v>
      </c>
      <c r="I34" t="s">
        <v>92</v>
      </c>
      <c r="J34" t="s">
        <v>77</v>
      </c>
      <c r="K34" t="s">
        <v>78</v>
      </c>
      <c r="L34" t="s">
        <v>79</v>
      </c>
      <c r="M34" t="s">
        <v>80</v>
      </c>
      <c r="N34" t="s">
        <v>246</v>
      </c>
      <c r="O34" t="s">
        <v>81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20.03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1.3</v>
      </c>
      <c r="BK34">
        <v>1.5</v>
      </c>
      <c r="BL34">
        <v>63.57</v>
      </c>
      <c r="BM34">
        <v>9.5399999999999991</v>
      </c>
      <c r="BN34">
        <v>73.11</v>
      </c>
      <c r="BO34">
        <v>73.11</v>
      </c>
      <c r="BQ34" t="s">
        <v>200</v>
      </c>
      <c r="BR34" t="s">
        <v>96</v>
      </c>
      <c r="BS34" s="3">
        <v>44648</v>
      </c>
      <c r="BT34" s="4">
        <v>0.375</v>
      </c>
      <c r="BU34" t="s">
        <v>125</v>
      </c>
      <c r="BV34" t="s">
        <v>85</v>
      </c>
      <c r="BW34" t="s">
        <v>137</v>
      </c>
      <c r="BX34" t="s">
        <v>87</v>
      </c>
      <c r="BY34">
        <v>6533.25</v>
      </c>
      <c r="BZ34" t="s">
        <v>88</v>
      </c>
      <c r="CA34" t="s">
        <v>89</v>
      </c>
      <c r="CC34" t="s">
        <v>80</v>
      </c>
      <c r="CD34">
        <v>4300</v>
      </c>
      <c r="CE34" t="s">
        <v>90</v>
      </c>
      <c r="CF34" s="3">
        <v>44649</v>
      </c>
      <c r="CI34">
        <v>1</v>
      </c>
      <c r="CJ34">
        <v>2</v>
      </c>
      <c r="CK34">
        <v>21</v>
      </c>
      <c r="CL34" t="s">
        <v>85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"009940641902"</f>
        <v>009940641902</v>
      </c>
      <c r="F35" s="3">
        <v>44644</v>
      </c>
      <c r="G35">
        <v>202209</v>
      </c>
      <c r="H35" t="s">
        <v>91</v>
      </c>
      <c r="I35" t="s">
        <v>92</v>
      </c>
      <c r="J35" t="s">
        <v>213</v>
      </c>
      <c r="K35" t="s">
        <v>78</v>
      </c>
      <c r="L35" t="s">
        <v>126</v>
      </c>
      <c r="M35" t="s">
        <v>127</v>
      </c>
      <c r="N35" t="s">
        <v>176</v>
      </c>
      <c r="O35" t="s">
        <v>123</v>
      </c>
      <c r="P35" t="str">
        <f>"11912270FM                    "</f>
        <v xml:space="preserve">11912270FM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37.549999999999997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0.6</v>
      </c>
      <c r="BJ35">
        <v>2.9</v>
      </c>
      <c r="BK35">
        <v>3</v>
      </c>
      <c r="BL35">
        <v>119.19</v>
      </c>
      <c r="BM35">
        <v>17.88</v>
      </c>
      <c r="BN35">
        <v>137.07</v>
      </c>
      <c r="BO35">
        <v>137.07</v>
      </c>
      <c r="BQ35" t="s">
        <v>247</v>
      </c>
      <c r="BR35" t="s">
        <v>248</v>
      </c>
      <c r="BS35" s="3">
        <v>44645</v>
      </c>
      <c r="BT35" s="4">
        <v>0.38263888888888892</v>
      </c>
      <c r="BU35" t="s">
        <v>206</v>
      </c>
      <c r="BV35" t="s">
        <v>98</v>
      </c>
      <c r="BY35">
        <v>14425.6</v>
      </c>
      <c r="BZ35" t="s">
        <v>106</v>
      </c>
      <c r="CA35" t="s">
        <v>207</v>
      </c>
      <c r="CC35" t="s">
        <v>127</v>
      </c>
      <c r="CD35">
        <v>6045</v>
      </c>
      <c r="CE35" t="s">
        <v>90</v>
      </c>
      <c r="CF35" s="3">
        <v>44645</v>
      </c>
      <c r="CI35">
        <v>1</v>
      </c>
      <c r="CJ35">
        <v>1</v>
      </c>
      <c r="CK35">
        <v>31</v>
      </c>
      <c r="CL35" t="s">
        <v>85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"009940857325"</f>
        <v>009940857325</v>
      </c>
      <c r="F36" s="3">
        <v>44644</v>
      </c>
      <c r="G36">
        <v>202209</v>
      </c>
      <c r="H36" t="s">
        <v>101</v>
      </c>
      <c r="I36" t="s">
        <v>102</v>
      </c>
      <c r="J36" t="s">
        <v>249</v>
      </c>
      <c r="K36" t="s">
        <v>78</v>
      </c>
      <c r="L36" t="s">
        <v>126</v>
      </c>
      <c r="M36" t="s">
        <v>127</v>
      </c>
      <c r="N36" t="s">
        <v>140</v>
      </c>
      <c r="O36" t="s">
        <v>94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45.12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10.1</v>
      </c>
      <c r="BJ36">
        <v>18.8</v>
      </c>
      <c r="BK36">
        <v>19</v>
      </c>
      <c r="BL36">
        <v>148.44999999999999</v>
      </c>
      <c r="BM36">
        <v>22.27</v>
      </c>
      <c r="BN36">
        <v>170.72</v>
      </c>
      <c r="BO36">
        <v>170.72</v>
      </c>
      <c r="BQ36" t="s">
        <v>130</v>
      </c>
      <c r="BR36" t="s">
        <v>250</v>
      </c>
      <c r="BS36" s="3">
        <v>44648</v>
      </c>
      <c r="BT36" s="4">
        <v>0.49583333333333335</v>
      </c>
      <c r="BU36" t="s">
        <v>251</v>
      </c>
      <c r="BV36" t="s">
        <v>98</v>
      </c>
      <c r="BY36">
        <v>93929.98</v>
      </c>
      <c r="BZ36" t="s">
        <v>106</v>
      </c>
      <c r="CA36" t="s">
        <v>252</v>
      </c>
      <c r="CC36" t="s">
        <v>127</v>
      </c>
      <c r="CD36">
        <v>6000</v>
      </c>
      <c r="CE36" t="s">
        <v>90</v>
      </c>
      <c r="CF36" s="3">
        <v>44648</v>
      </c>
      <c r="CI36">
        <v>2</v>
      </c>
      <c r="CJ36">
        <v>2</v>
      </c>
      <c r="CK36">
        <v>41</v>
      </c>
      <c r="CL36" t="s">
        <v>85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"009941705961"</f>
        <v>009941705961</v>
      </c>
      <c r="F37" s="3">
        <v>44644</v>
      </c>
      <c r="G37">
        <v>202209</v>
      </c>
      <c r="H37" t="s">
        <v>101</v>
      </c>
      <c r="I37" t="s">
        <v>102</v>
      </c>
      <c r="J37" t="s">
        <v>103</v>
      </c>
      <c r="K37" t="s">
        <v>78</v>
      </c>
      <c r="L37" t="s">
        <v>126</v>
      </c>
      <c r="M37" t="s">
        <v>127</v>
      </c>
      <c r="N37" t="s">
        <v>103</v>
      </c>
      <c r="O37" t="s">
        <v>81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155.16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15.1</v>
      </c>
      <c r="BJ37">
        <v>4.9000000000000004</v>
      </c>
      <c r="BK37">
        <v>15.5</v>
      </c>
      <c r="BL37">
        <v>492.46</v>
      </c>
      <c r="BM37">
        <v>73.87</v>
      </c>
      <c r="BN37">
        <v>566.33000000000004</v>
      </c>
      <c r="BO37">
        <v>566.33000000000004</v>
      </c>
      <c r="BQ37" t="s">
        <v>253</v>
      </c>
      <c r="BR37" t="s">
        <v>104</v>
      </c>
      <c r="BS37" s="3">
        <v>44645</v>
      </c>
      <c r="BT37" s="4">
        <v>0.40763888888888888</v>
      </c>
      <c r="BU37" t="s">
        <v>230</v>
      </c>
      <c r="BV37" t="s">
        <v>98</v>
      </c>
      <c r="BY37">
        <v>24632.04</v>
      </c>
      <c r="BZ37" t="s">
        <v>88</v>
      </c>
      <c r="CA37" t="s">
        <v>163</v>
      </c>
      <c r="CC37" t="s">
        <v>127</v>
      </c>
      <c r="CD37">
        <v>6001</v>
      </c>
      <c r="CE37" t="s">
        <v>90</v>
      </c>
      <c r="CF37" s="3">
        <v>44648</v>
      </c>
      <c r="CI37">
        <v>1</v>
      </c>
      <c r="CJ37">
        <v>1</v>
      </c>
      <c r="CK37">
        <v>21</v>
      </c>
      <c r="CL37" t="s">
        <v>85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"009941578699"</f>
        <v>009941578699</v>
      </c>
      <c r="F38" s="3">
        <v>44627</v>
      </c>
      <c r="G38">
        <v>202209</v>
      </c>
      <c r="H38" t="s">
        <v>126</v>
      </c>
      <c r="I38" t="s">
        <v>127</v>
      </c>
      <c r="J38" t="s">
        <v>176</v>
      </c>
      <c r="K38" t="s">
        <v>78</v>
      </c>
      <c r="L38" t="s">
        <v>91</v>
      </c>
      <c r="M38" t="s">
        <v>92</v>
      </c>
      <c r="N38" t="s">
        <v>254</v>
      </c>
      <c r="O38" t="s">
        <v>81</v>
      </c>
      <c r="P38" t="str">
        <f>"11912270 FM                   "</f>
        <v xml:space="preserve">11912270 FM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30.04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</v>
      </c>
      <c r="BJ38">
        <v>2</v>
      </c>
      <c r="BK38">
        <v>3</v>
      </c>
      <c r="BL38">
        <v>95.34</v>
      </c>
      <c r="BM38">
        <v>14.3</v>
      </c>
      <c r="BN38">
        <v>109.64</v>
      </c>
      <c r="BO38">
        <v>109.64</v>
      </c>
      <c r="BQ38" t="s">
        <v>255</v>
      </c>
      <c r="BR38" t="s">
        <v>256</v>
      </c>
      <c r="BS38" s="3">
        <v>44628</v>
      </c>
      <c r="BT38" s="4">
        <v>0.46111111111111108</v>
      </c>
      <c r="BU38" t="s">
        <v>257</v>
      </c>
      <c r="BV38" t="s">
        <v>98</v>
      </c>
      <c r="BY38">
        <v>9870</v>
      </c>
      <c r="BZ38" t="s">
        <v>88</v>
      </c>
      <c r="CA38" t="s">
        <v>258</v>
      </c>
      <c r="CC38" t="s">
        <v>92</v>
      </c>
      <c r="CD38">
        <v>7925</v>
      </c>
      <c r="CE38" t="s">
        <v>90</v>
      </c>
      <c r="CF38" s="3">
        <v>44629</v>
      </c>
      <c r="CI38">
        <v>1</v>
      </c>
      <c r="CJ38">
        <v>1</v>
      </c>
      <c r="CK38">
        <v>21</v>
      </c>
      <c r="CL38" t="s">
        <v>85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"009940648459"</f>
        <v>009940648459</v>
      </c>
      <c r="F39" s="3">
        <v>44648</v>
      </c>
      <c r="G39">
        <v>202209</v>
      </c>
      <c r="H39" t="s">
        <v>91</v>
      </c>
      <c r="I39" t="s">
        <v>92</v>
      </c>
      <c r="J39" t="s">
        <v>176</v>
      </c>
      <c r="K39" t="s">
        <v>78</v>
      </c>
      <c r="L39" t="s">
        <v>259</v>
      </c>
      <c r="M39" t="s">
        <v>260</v>
      </c>
      <c r="N39" t="s">
        <v>261</v>
      </c>
      <c r="O39" t="s">
        <v>123</v>
      </c>
      <c r="P39" t="str">
        <f>"11972270FM                    "</f>
        <v xml:space="preserve">11972270FM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37.549999999999997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119.19</v>
      </c>
      <c r="BM39">
        <v>17.88</v>
      </c>
      <c r="BN39">
        <v>137.07</v>
      </c>
      <c r="BO39">
        <v>137.07</v>
      </c>
      <c r="BQ39" t="s">
        <v>262</v>
      </c>
      <c r="BR39" t="s">
        <v>248</v>
      </c>
      <c r="BS39" s="3">
        <v>44650</v>
      </c>
      <c r="BT39" s="4">
        <v>0.40972222222222227</v>
      </c>
      <c r="BU39" t="s">
        <v>263</v>
      </c>
      <c r="BV39" t="s">
        <v>85</v>
      </c>
      <c r="BY39">
        <v>1200</v>
      </c>
      <c r="BZ39" t="s">
        <v>106</v>
      </c>
      <c r="CA39" t="s">
        <v>264</v>
      </c>
      <c r="CC39" t="s">
        <v>260</v>
      </c>
      <c r="CD39">
        <v>157</v>
      </c>
      <c r="CE39" t="s">
        <v>90</v>
      </c>
      <c r="CF39" s="3">
        <v>44650</v>
      </c>
      <c r="CI39">
        <v>1</v>
      </c>
      <c r="CJ39">
        <v>2</v>
      </c>
      <c r="CK39">
        <v>31</v>
      </c>
      <c r="CL39" t="s">
        <v>85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"009941578700"</f>
        <v>009941578700</v>
      </c>
      <c r="F40" s="3">
        <v>44650</v>
      </c>
      <c r="G40">
        <v>202209</v>
      </c>
      <c r="H40" t="s">
        <v>126</v>
      </c>
      <c r="I40" t="s">
        <v>127</v>
      </c>
      <c r="J40" t="s">
        <v>176</v>
      </c>
      <c r="K40" t="s">
        <v>78</v>
      </c>
      <c r="L40" t="s">
        <v>167</v>
      </c>
      <c r="M40" t="s">
        <v>168</v>
      </c>
      <c r="N40" t="s">
        <v>169</v>
      </c>
      <c r="O40" t="s">
        <v>81</v>
      </c>
      <c r="P40" t="str">
        <f>"11912270 FM                   "</f>
        <v xml:space="preserve">11912270 FM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20.03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63.57</v>
      </c>
      <c r="BM40">
        <v>9.5399999999999991</v>
      </c>
      <c r="BN40">
        <v>73.11</v>
      </c>
      <c r="BO40">
        <v>73.11</v>
      </c>
      <c r="BQ40" t="s">
        <v>265</v>
      </c>
      <c r="BR40" t="s">
        <v>256</v>
      </c>
      <c r="BS40" s="3">
        <v>44651</v>
      </c>
      <c r="BT40" s="4">
        <v>0.37638888888888888</v>
      </c>
      <c r="BU40" t="s">
        <v>266</v>
      </c>
      <c r="BV40" t="s">
        <v>98</v>
      </c>
      <c r="BY40">
        <v>1200</v>
      </c>
      <c r="BZ40" t="s">
        <v>88</v>
      </c>
      <c r="CA40" t="s">
        <v>173</v>
      </c>
      <c r="CC40" t="s">
        <v>168</v>
      </c>
      <c r="CD40">
        <v>2021</v>
      </c>
      <c r="CE40" t="s">
        <v>90</v>
      </c>
      <c r="CF40" s="3">
        <v>44652</v>
      </c>
      <c r="CI40">
        <v>1</v>
      </c>
      <c r="CJ40">
        <v>1</v>
      </c>
      <c r="CK40">
        <v>21</v>
      </c>
      <c r="CL40" t="s">
        <v>85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"009942472029"</f>
        <v>009942472029</v>
      </c>
      <c r="F41" s="3">
        <v>44650</v>
      </c>
      <c r="G41">
        <v>202209</v>
      </c>
      <c r="H41" t="s">
        <v>91</v>
      </c>
      <c r="I41" t="s">
        <v>92</v>
      </c>
      <c r="J41" t="s">
        <v>77</v>
      </c>
      <c r="K41" t="s">
        <v>78</v>
      </c>
      <c r="L41" t="s">
        <v>75</v>
      </c>
      <c r="M41" t="s">
        <v>76</v>
      </c>
      <c r="N41" t="s">
        <v>164</v>
      </c>
      <c r="O41" t="s">
        <v>81</v>
      </c>
      <c r="P41" t="str">
        <f>"JHB                           "</f>
        <v xml:space="preserve">JHB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380.37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37.700000000000003</v>
      </c>
      <c r="BJ41">
        <v>26.7</v>
      </c>
      <c r="BK41">
        <v>38</v>
      </c>
      <c r="BL41">
        <v>1207.27</v>
      </c>
      <c r="BM41">
        <v>181.09</v>
      </c>
      <c r="BN41">
        <v>1388.36</v>
      </c>
      <c r="BO41">
        <v>1388.36</v>
      </c>
      <c r="BQ41" t="s">
        <v>95</v>
      </c>
      <c r="BR41" t="s">
        <v>96</v>
      </c>
      <c r="BS41" s="3">
        <v>44651</v>
      </c>
      <c r="BT41" s="4">
        <v>0.37986111111111115</v>
      </c>
      <c r="BU41" t="s">
        <v>267</v>
      </c>
      <c r="BV41" t="s">
        <v>98</v>
      </c>
      <c r="BY41">
        <v>133636.9</v>
      </c>
      <c r="BZ41" t="s">
        <v>88</v>
      </c>
      <c r="CA41" t="s">
        <v>268</v>
      </c>
      <c r="CC41" t="s">
        <v>76</v>
      </c>
      <c r="CD41">
        <v>1683</v>
      </c>
      <c r="CE41" t="s">
        <v>90</v>
      </c>
      <c r="CF41" s="3">
        <v>44652</v>
      </c>
      <c r="CI41">
        <v>1</v>
      </c>
      <c r="CJ41">
        <v>1</v>
      </c>
      <c r="CK41">
        <v>21</v>
      </c>
      <c r="CL41" t="s">
        <v>85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"009940641890"</f>
        <v>009940641890</v>
      </c>
      <c r="F42" s="3">
        <v>44630</v>
      </c>
      <c r="G42">
        <v>202209</v>
      </c>
      <c r="H42" t="s">
        <v>91</v>
      </c>
      <c r="I42" t="s">
        <v>92</v>
      </c>
      <c r="J42" t="s">
        <v>213</v>
      </c>
      <c r="K42" t="s">
        <v>78</v>
      </c>
      <c r="L42" t="s">
        <v>259</v>
      </c>
      <c r="M42" t="s">
        <v>260</v>
      </c>
      <c r="N42" t="s">
        <v>269</v>
      </c>
      <c r="O42" t="s">
        <v>123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37.549999999999997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0.1</v>
      </c>
      <c r="BJ42">
        <v>1</v>
      </c>
      <c r="BK42">
        <v>1</v>
      </c>
      <c r="BL42">
        <v>119.19</v>
      </c>
      <c r="BM42">
        <v>17.88</v>
      </c>
      <c r="BN42">
        <v>137.07</v>
      </c>
      <c r="BO42">
        <v>137.07</v>
      </c>
      <c r="BQ42" t="s">
        <v>270</v>
      </c>
      <c r="BR42" t="s">
        <v>248</v>
      </c>
      <c r="BS42" s="3">
        <v>44631</v>
      </c>
      <c r="BT42" s="4">
        <v>0.4236111111111111</v>
      </c>
      <c r="BU42" t="s">
        <v>271</v>
      </c>
      <c r="BV42" t="s">
        <v>98</v>
      </c>
      <c r="BY42">
        <v>4858.75</v>
      </c>
      <c r="BZ42" t="s">
        <v>106</v>
      </c>
      <c r="CA42" t="s">
        <v>264</v>
      </c>
      <c r="CC42" t="s">
        <v>260</v>
      </c>
      <c r="CD42">
        <v>157</v>
      </c>
      <c r="CE42" t="s">
        <v>90</v>
      </c>
      <c r="CF42" s="3">
        <v>44631</v>
      </c>
      <c r="CI42">
        <v>1</v>
      </c>
      <c r="CJ42">
        <v>1</v>
      </c>
      <c r="CK42">
        <v>31</v>
      </c>
      <c r="CL42" t="s">
        <v>85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"009941705962"</f>
        <v>009941705962</v>
      </c>
      <c r="F43" s="3">
        <v>44630</v>
      </c>
      <c r="G43">
        <v>202209</v>
      </c>
      <c r="H43" t="s">
        <v>75</v>
      </c>
      <c r="I43" t="s">
        <v>76</v>
      </c>
      <c r="J43" t="s">
        <v>103</v>
      </c>
      <c r="K43" t="s">
        <v>78</v>
      </c>
      <c r="L43" t="s">
        <v>126</v>
      </c>
      <c r="M43" t="s">
        <v>127</v>
      </c>
      <c r="N43" t="s">
        <v>103</v>
      </c>
      <c r="O43" t="s">
        <v>81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20.03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1.7</v>
      </c>
      <c r="BK43">
        <v>2</v>
      </c>
      <c r="BL43">
        <v>63.57</v>
      </c>
      <c r="BM43">
        <v>9.5399999999999991</v>
      </c>
      <c r="BN43">
        <v>73.11</v>
      </c>
      <c r="BO43">
        <v>73.11</v>
      </c>
      <c r="BQ43" t="s">
        <v>229</v>
      </c>
      <c r="BR43" t="s">
        <v>104</v>
      </c>
      <c r="BS43" s="3">
        <v>44631</v>
      </c>
      <c r="BT43" s="4">
        <v>0.40138888888888885</v>
      </c>
      <c r="BU43" t="s">
        <v>162</v>
      </c>
      <c r="BV43" t="s">
        <v>98</v>
      </c>
      <c r="BY43">
        <v>8478.76</v>
      </c>
      <c r="BZ43" t="s">
        <v>88</v>
      </c>
      <c r="CA43" t="s">
        <v>163</v>
      </c>
      <c r="CC43" t="s">
        <v>127</v>
      </c>
      <c r="CD43">
        <v>6001</v>
      </c>
      <c r="CE43" t="s">
        <v>90</v>
      </c>
      <c r="CF43" s="3">
        <v>44631</v>
      </c>
      <c r="CI43">
        <v>1</v>
      </c>
      <c r="CJ43">
        <v>1</v>
      </c>
      <c r="CK43">
        <v>21</v>
      </c>
      <c r="CL43" t="s">
        <v>85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"009940641891"</f>
        <v>009940641891</v>
      </c>
      <c r="F44" s="3">
        <v>44630</v>
      </c>
      <c r="G44">
        <v>202209</v>
      </c>
      <c r="H44" t="s">
        <v>91</v>
      </c>
      <c r="I44" t="s">
        <v>92</v>
      </c>
      <c r="J44" t="s">
        <v>176</v>
      </c>
      <c r="K44" t="s">
        <v>78</v>
      </c>
      <c r="L44" t="s">
        <v>167</v>
      </c>
      <c r="M44" t="s">
        <v>168</v>
      </c>
      <c r="N44" t="s">
        <v>169</v>
      </c>
      <c r="O44" t="s">
        <v>123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37.549999999999997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0.2</v>
      </c>
      <c r="BK44">
        <v>1</v>
      </c>
      <c r="BL44">
        <v>119.19</v>
      </c>
      <c r="BM44">
        <v>17.88</v>
      </c>
      <c r="BN44">
        <v>137.07</v>
      </c>
      <c r="BO44">
        <v>137.07</v>
      </c>
      <c r="BQ44" t="s">
        <v>272</v>
      </c>
      <c r="BR44" t="s">
        <v>273</v>
      </c>
      <c r="BS44" s="3">
        <v>44631</v>
      </c>
      <c r="BT44" s="4">
        <v>0.35486111111111113</v>
      </c>
      <c r="BU44" t="s">
        <v>171</v>
      </c>
      <c r="BV44" t="s">
        <v>98</v>
      </c>
      <c r="BY44">
        <v>1200</v>
      </c>
      <c r="BZ44" t="s">
        <v>106</v>
      </c>
      <c r="CA44" t="s">
        <v>173</v>
      </c>
      <c r="CC44" t="s">
        <v>168</v>
      </c>
      <c r="CD44">
        <v>2021</v>
      </c>
      <c r="CE44" t="s">
        <v>90</v>
      </c>
      <c r="CF44" s="3">
        <v>44632</v>
      </c>
      <c r="CI44">
        <v>1</v>
      </c>
      <c r="CJ44">
        <v>1</v>
      </c>
      <c r="CK44">
        <v>31</v>
      </c>
      <c r="CL44" t="s">
        <v>85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"009942476497"</f>
        <v>009942476497</v>
      </c>
      <c r="F45" s="3">
        <v>44630</v>
      </c>
      <c r="G45">
        <v>202209</v>
      </c>
      <c r="H45" t="s">
        <v>91</v>
      </c>
      <c r="I45" t="s">
        <v>92</v>
      </c>
      <c r="J45" t="s">
        <v>77</v>
      </c>
      <c r="K45" t="s">
        <v>78</v>
      </c>
      <c r="L45" t="s">
        <v>274</v>
      </c>
      <c r="M45" t="s">
        <v>275</v>
      </c>
      <c r="N45" t="s">
        <v>276</v>
      </c>
      <c r="O45" t="s">
        <v>94</v>
      </c>
      <c r="P45" t="str">
        <f>"MT CAPE TOWN                  "</f>
        <v xml:space="preserve">MT CAPE TOWN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216.57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3</v>
      </c>
      <c r="BI45">
        <v>59.7</v>
      </c>
      <c r="BJ45">
        <v>72.099999999999994</v>
      </c>
      <c r="BK45">
        <v>73</v>
      </c>
      <c r="BL45">
        <v>692.63</v>
      </c>
      <c r="BM45">
        <v>103.89</v>
      </c>
      <c r="BN45">
        <v>796.52</v>
      </c>
      <c r="BO45">
        <v>796.52</v>
      </c>
      <c r="BQ45" t="s">
        <v>277</v>
      </c>
      <c r="BR45" t="s">
        <v>96</v>
      </c>
      <c r="BS45" s="3">
        <v>44631</v>
      </c>
      <c r="BT45" s="4">
        <v>0.43472222222222223</v>
      </c>
      <c r="BU45" t="s">
        <v>278</v>
      </c>
      <c r="BV45" t="s">
        <v>98</v>
      </c>
      <c r="BY45">
        <v>360747.72</v>
      </c>
      <c r="BZ45" t="s">
        <v>106</v>
      </c>
      <c r="CC45" t="s">
        <v>275</v>
      </c>
      <c r="CD45">
        <v>6500</v>
      </c>
      <c r="CE45" t="s">
        <v>90</v>
      </c>
      <c r="CF45" s="3">
        <v>44631</v>
      </c>
      <c r="CI45">
        <v>1</v>
      </c>
      <c r="CJ45">
        <v>1</v>
      </c>
      <c r="CK45">
        <v>43</v>
      </c>
      <c r="CL45" t="s">
        <v>85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"009942476483"</f>
        <v>009942476483</v>
      </c>
      <c r="F46" s="3">
        <v>44630</v>
      </c>
      <c r="G46">
        <v>202209</v>
      </c>
      <c r="H46" t="s">
        <v>91</v>
      </c>
      <c r="I46" t="s">
        <v>92</v>
      </c>
      <c r="J46" t="s">
        <v>77</v>
      </c>
      <c r="K46" t="s">
        <v>78</v>
      </c>
      <c r="L46" t="s">
        <v>126</v>
      </c>
      <c r="M46" t="s">
        <v>127</v>
      </c>
      <c r="N46" t="s">
        <v>279</v>
      </c>
      <c r="O46" t="s">
        <v>94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93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29.1</v>
      </c>
      <c r="BJ46">
        <v>48.7</v>
      </c>
      <c r="BK46">
        <v>49</v>
      </c>
      <c r="BL46">
        <v>300.43</v>
      </c>
      <c r="BM46">
        <v>45.06</v>
      </c>
      <c r="BN46">
        <v>345.49</v>
      </c>
      <c r="BO46">
        <v>345.49</v>
      </c>
      <c r="BQ46" t="s">
        <v>280</v>
      </c>
      <c r="BR46" t="s">
        <v>96</v>
      </c>
      <c r="BS46" s="3">
        <v>44634</v>
      </c>
      <c r="BT46" s="4">
        <v>0.57777777777777783</v>
      </c>
      <c r="BU46" t="s">
        <v>281</v>
      </c>
      <c r="BV46" t="s">
        <v>98</v>
      </c>
      <c r="BY46">
        <v>243572.88</v>
      </c>
      <c r="BZ46" t="s">
        <v>106</v>
      </c>
      <c r="CA46" t="s">
        <v>163</v>
      </c>
      <c r="CC46" t="s">
        <v>127</v>
      </c>
      <c r="CD46">
        <v>6014</v>
      </c>
      <c r="CE46" t="s">
        <v>90</v>
      </c>
      <c r="CF46" s="3">
        <v>44634</v>
      </c>
      <c r="CI46">
        <v>2</v>
      </c>
      <c r="CJ46">
        <v>2</v>
      </c>
      <c r="CK46">
        <v>41</v>
      </c>
      <c r="CL46" t="s">
        <v>85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"009942449672"</f>
        <v>009942449672</v>
      </c>
      <c r="F47" s="3">
        <v>44628</v>
      </c>
      <c r="G47">
        <v>202209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77</v>
      </c>
      <c r="O47" t="s">
        <v>81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45.05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1.8</v>
      </c>
      <c r="BJ47">
        <v>4.5</v>
      </c>
      <c r="BK47">
        <v>4.5</v>
      </c>
      <c r="BL47">
        <v>142.99</v>
      </c>
      <c r="BM47">
        <v>21.45</v>
      </c>
      <c r="BN47">
        <v>164.44</v>
      </c>
      <c r="BO47">
        <v>164.44</v>
      </c>
      <c r="BQ47" t="s">
        <v>82</v>
      </c>
      <c r="BR47" t="s">
        <v>83</v>
      </c>
      <c r="BS47" s="3">
        <v>44629</v>
      </c>
      <c r="BT47" s="4">
        <v>0.37083333333333335</v>
      </c>
      <c r="BU47" t="s">
        <v>282</v>
      </c>
      <c r="BV47" t="s">
        <v>98</v>
      </c>
      <c r="BY47">
        <v>22593.61</v>
      </c>
      <c r="BZ47" t="s">
        <v>88</v>
      </c>
      <c r="CA47" t="s">
        <v>89</v>
      </c>
      <c r="CC47" t="s">
        <v>80</v>
      </c>
      <c r="CD47">
        <v>4300</v>
      </c>
      <c r="CE47" t="s">
        <v>90</v>
      </c>
      <c r="CF47" s="3">
        <v>44630</v>
      </c>
      <c r="CI47">
        <v>1</v>
      </c>
      <c r="CJ47">
        <v>1</v>
      </c>
      <c r="CK47">
        <v>21</v>
      </c>
      <c r="CL47" t="s">
        <v>85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"009942480262"</f>
        <v>009942480262</v>
      </c>
      <c r="F48" s="3">
        <v>44621</v>
      </c>
      <c r="G48">
        <v>202209</v>
      </c>
      <c r="H48" t="s">
        <v>133</v>
      </c>
      <c r="I48" t="s">
        <v>133</v>
      </c>
      <c r="J48" t="s">
        <v>283</v>
      </c>
      <c r="K48" t="s">
        <v>78</v>
      </c>
      <c r="L48" t="s">
        <v>146</v>
      </c>
      <c r="M48" t="s">
        <v>147</v>
      </c>
      <c r="N48" t="s">
        <v>284</v>
      </c>
      <c r="O48" t="s">
        <v>81</v>
      </c>
      <c r="P48" t="str">
        <f>"0213410460                    "</f>
        <v xml:space="preserve">0213410460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32.479999999999997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1.4</v>
      </c>
      <c r="BK48">
        <v>1.5</v>
      </c>
      <c r="BL48">
        <v>116.84</v>
      </c>
      <c r="BM48">
        <v>17.53</v>
      </c>
      <c r="BN48">
        <v>134.37</v>
      </c>
      <c r="BO48">
        <v>134.37</v>
      </c>
      <c r="BQ48" t="s">
        <v>285</v>
      </c>
      <c r="BR48" t="s">
        <v>286</v>
      </c>
      <c r="BS48" s="3">
        <v>44628</v>
      </c>
      <c r="BT48" s="4">
        <v>0.5</v>
      </c>
      <c r="BU48" t="s">
        <v>287</v>
      </c>
      <c r="BV48" t="s">
        <v>85</v>
      </c>
      <c r="BW48" t="s">
        <v>86</v>
      </c>
      <c r="BX48" t="s">
        <v>288</v>
      </c>
      <c r="BY48">
        <v>6941.3</v>
      </c>
      <c r="BZ48" t="s">
        <v>88</v>
      </c>
      <c r="CC48" t="s">
        <v>147</v>
      </c>
      <c r="CD48">
        <v>3201</v>
      </c>
      <c r="CE48" t="s">
        <v>90</v>
      </c>
      <c r="CF48" s="3">
        <v>44630</v>
      </c>
      <c r="CI48">
        <v>1</v>
      </c>
      <c r="CJ48">
        <v>5</v>
      </c>
      <c r="CK48">
        <v>23</v>
      </c>
      <c r="CL48" t="s">
        <v>85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"009942476481"</f>
        <v>009942476481</v>
      </c>
      <c r="F49" s="3">
        <v>44621</v>
      </c>
      <c r="G49">
        <v>202209</v>
      </c>
      <c r="H49" t="s">
        <v>91</v>
      </c>
      <c r="I49" t="s">
        <v>92</v>
      </c>
      <c r="J49" t="s">
        <v>77</v>
      </c>
      <c r="K49" t="s">
        <v>78</v>
      </c>
      <c r="L49" t="s">
        <v>126</v>
      </c>
      <c r="M49" t="s">
        <v>127</v>
      </c>
      <c r="N49" t="s">
        <v>289</v>
      </c>
      <c r="O49" t="s">
        <v>94</v>
      </c>
      <c r="P49" t="str">
        <f>"MT CPT                        "</f>
        <v xml:space="preserve">MT CPT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32.42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1.7</v>
      </c>
      <c r="BJ49">
        <v>2</v>
      </c>
      <c r="BK49">
        <v>2</v>
      </c>
      <c r="BL49">
        <v>121.87</v>
      </c>
      <c r="BM49">
        <v>18.28</v>
      </c>
      <c r="BN49">
        <v>140.15</v>
      </c>
      <c r="BO49">
        <v>140.15</v>
      </c>
      <c r="BQ49" t="s">
        <v>229</v>
      </c>
      <c r="BR49" t="s">
        <v>96</v>
      </c>
      <c r="BS49" s="3">
        <v>44623</v>
      </c>
      <c r="BT49" s="4">
        <v>0.39583333333333331</v>
      </c>
      <c r="BU49" t="s">
        <v>290</v>
      </c>
      <c r="BV49" t="s">
        <v>98</v>
      </c>
      <c r="BY49">
        <v>10044.620000000001</v>
      </c>
      <c r="BZ49" t="s">
        <v>106</v>
      </c>
      <c r="CA49" t="s">
        <v>163</v>
      </c>
      <c r="CC49" t="s">
        <v>127</v>
      </c>
      <c r="CD49">
        <v>6001</v>
      </c>
      <c r="CE49" t="s">
        <v>90</v>
      </c>
      <c r="CF49" s="3">
        <v>44624</v>
      </c>
      <c r="CI49">
        <v>2</v>
      </c>
      <c r="CJ49">
        <v>2</v>
      </c>
      <c r="CK49">
        <v>41</v>
      </c>
      <c r="CL49" t="s">
        <v>85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"009941705963"</f>
        <v>009941705963</v>
      </c>
      <c r="F50" s="3">
        <v>44621</v>
      </c>
      <c r="G50">
        <v>202209</v>
      </c>
      <c r="H50" t="s">
        <v>75</v>
      </c>
      <c r="I50" t="s">
        <v>76</v>
      </c>
      <c r="J50" t="s">
        <v>103</v>
      </c>
      <c r="K50" t="s">
        <v>78</v>
      </c>
      <c r="L50" t="s">
        <v>91</v>
      </c>
      <c r="M50" t="s">
        <v>92</v>
      </c>
      <c r="N50" t="s">
        <v>291</v>
      </c>
      <c r="O50" t="s">
        <v>81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205.26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9.1</v>
      </c>
      <c r="BJ50">
        <v>24.1</v>
      </c>
      <c r="BK50">
        <v>24.5</v>
      </c>
      <c r="BL50">
        <v>738.4</v>
      </c>
      <c r="BM50">
        <v>110.76</v>
      </c>
      <c r="BN50">
        <v>849.16</v>
      </c>
      <c r="BO50">
        <v>849.16</v>
      </c>
      <c r="BQ50" t="s">
        <v>292</v>
      </c>
      <c r="BR50" t="s">
        <v>104</v>
      </c>
      <c r="BS50" s="3">
        <v>44622</v>
      </c>
      <c r="BT50" s="4">
        <v>0.4597222222222222</v>
      </c>
      <c r="BU50" t="s">
        <v>193</v>
      </c>
      <c r="BV50" t="s">
        <v>85</v>
      </c>
      <c r="BW50" t="s">
        <v>137</v>
      </c>
      <c r="BX50" t="s">
        <v>293</v>
      </c>
      <c r="BY50">
        <v>120715.45</v>
      </c>
      <c r="BZ50" t="s">
        <v>88</v>
      </c>
      <c r="CA50" t="s">
        <v>294</v>
      </c>
      <c r="CC50" t="s">
        <v>92</v>
      </c>
      <c r="CD50">
        <v>7800</v>
      </c>
      <c r="CE50" t="s">
        <v>90</v>
      </c>
      <c r="CF50" s="3">
        <v>44623</v>
      </c>
      <c r="CI50">
        <v>1</v>
      </c>
      <c r="CJ50">
        <v>1</v>
      </c>
      <c r="CK50">
        <v>21</v>
      </c>
      <c r="CL50" t="s">
        <v>85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"009941578697"</f>
        <v>009941578697</v>
      </c>
      <c r="F51" s="3">
        <v>44623</v>
      </c>
      <c r="G51">
        <v>202209</v>
      </c>
      <c r="H51" t="s">
        <v>126</v>
      </c>
      <c r="I51" t="s">
        <v>127</v>
      </c>
      <c r="J51" t="s">
        <v>176</v>
      </c>
      <c r="K51" t="s">
        <v>78</v>
      </c>
      <c r="L51" t="s">
        <v>91</v>
      </c>
      <c r="M51" t="s">
        <v>92</v>
      </c>
      <c r="N51" t="s">
        <v>169</v>
      </c>
      <c r="O51" t="s">
        <v>81</v>
      </c>
      <c r="P51" t="str">
        <f>"11912270 FM                   "</f>
        <v xml:space="preserve">11912270 FM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20.03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63.57</v>
      </c>
      <c r="BM51">
        <v>9.5399999999999991</v>
      </c>
      <c r="BN51">
        <v>73.11</v>
      </c>
      <c r="BO51">
        <v>73.11</v>
      </c>
      <c r="BQ51" t="s">
        <v>248</v>
      </c>
      <c r="BR51" t="s">
        <v>256</v>
      </c>
      <c r="BS51" s="3">
        <v>44624</v>
      </c>
      <c r="BT51" s="4">
        <v>0.43541666666666662</v>
      </c>
      <c r="BU51" t="s">
        <v>295</v>
      </c>
      <c r="BV51" t="s">
        <v>98</v>
      </c>
      <c r="BY51">
        <v>1200</v>
      </c>
      <c r="BZ51" t="s">
        <v>88</v>
      </c>
      <c r="CA51" t="s">
        <v>296</v>
      </c>
      <c r="CC51" t="s">
        <v>92</v>
      </c>
      <c r="CD51">
        <v>7475</v>
      </c>
      <c r="CE51" t="s">
        <v>90</v>
      </c>
      <c r="CF51" s="3">
        <v>44627</v>
      </c>
      <c r="CI51">
        <v>1</v>
      </c>
      <c r="CJ51">
        <v>1</v>
      </c>
      <c r="CK51">
        <v>21</v>
      </c>
      <c r="CL51" t="s">
        <v>85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"009941475344"</f>
        <v>009941475344</v>
      </c>
      <c r="F52" s="3">
        <v>44623</v>
      </c>
      <c r="G52">
        <v>202209</v>
      </c>
      <c r="H52" t="s">
        <v>195</v>
      </c>
      <c r="I52" t="s">
        <v>196</v>
      </c>
      <c r="J52" t="s">
        <v>169</v>
      </c>
      <c r="K52" t="s">
        <v>78</v>
      </c>
      <c r="L52" t="s">
        <v>126</v>
      </c>
      <c r="M52" t="s">
        <v>127</v>
      </c>
      <c r="N52" t="s">
        <v>169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20.03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0.4</v>
      </c>
      <c r="BK52">
        <v>1</v>
      </c>
      <c r="BL52">
        <v>63.57</v>
      </c>
      <c r="BM52">
        <v>9.5399999999999991</v>
      </c>
      <c r="BN52">
        <v>73.11</v>
      </c>
      <c r="BO52">
        <v>73.11</v>
      </c>
      <c r="BS52" s="3">
        <v>44624</v>
      </c>
      <c r="BT52" s="4">
        <v>0.41180555555555554</v>
      </c>
      <c r="BU52" t="s">
        <v>297</v>
      </c>
      <c r="BV52" t="s">
        <v>98</v>
      </c>
      <c r="BY52">
        <v>1786</v>
      </c>
      <c r="BZ52" t="s">
        <v>88</v>
      </c>
      <c r="CA52" t="s">
        <v>207</v>
      </c>
      <c r="CC52" t="s">
        <v>127</v>
      </c>
      <c r="CD52">
        <v>6045</v>
      </c>
      <c r="CE52" t="s">
        <v>90</v>
      </c>
      <c r="CF52" s="3">
        <v>44627</v>
      </c>
      <c r="CI52">
        <v>1</v>
      </c>
      <c r="CJ52">
        <v>1</v>
      </c>
      <c r="CK52">
        <v>21</v>
      </c>
      <c r="CL52" t="s">
        <v>85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"009942476500"</f>
        <v>009942476500</v>
      </c>
      <c r="F53" s="3">
        <v>44623</v>
      </c>
      <c r="G53">
        <v>202209</v>
      </c>
      <c r="H53" t="s">
        <v>91</v>
      </c>
      <c r="I53" t="s">
        <v>92</v>
      </c>
      <c r="J53" t="s">
        <v>77</v>
      </c>
      <c r="K53" t="s">
        <v>78</v>
      </c>
      <c r="L53" t="s">
        <v>174</v>
      </c>
      <c r="M53" t="s">
        <v>175</v>
      </c>
      <c r="N53" t="s">
        <v>298</v>
      </c>
      <c r="O53" t="s">
        <v>123</v>
      </c>
      <c r="P53" t="str">
        <f>"MT CT                         "</f>
        <v xml:space="preserve">MT CT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37.549999999999997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134.19</v>
      </c>
      <c r="BM53">
        <v>20.13</v>
      </c>
      <c r="BN53">
        <v>154.32</v>
      </c>
      <c r="BO53">
        <v>154.32</v>
      </c>
      <c r="BQ53" t="s">
        <v>299</v>
      </c>
      <c r="BR53" t="s">
        <v>300</v>
      </c>
      <c r="BS53" s="3">
        <v>44624</v>
      </c>
      <c r="BT53" s="4">
        <v>0.45069444444444445</v>
      </c>
      <c r="BU53" t="s">
        <v>301</v>
      </c>
      <c r="BV53" t="s">
        <v>98</v>
      </c>
      <c r="BY53">
        <v>1200</v>
      </c>
      <c r="BZ53" t="s">
        <v>172</v>
      </c>
      <c r="CA53" t="s">
        <v>302</v>
      </c>
      <c r="CC53" t="s">
        <v>175</v>
      </c>
      <c r="CD53">
        <v>152</v>
      </c>
      <c r="CE53" t="s">
        <v>90</v>
      </c>
      <c r="CF53" s="3">
        <v>44627</v>
      </c>
      <c r="CI53">
        <v>1</v>
      </c>
      <c r="CJ53">
        <v>1</v>
      </c>
      <c r="CK53">
        <v>31</v>
      </c>
      <c r="CL53" t="s">
        <v>85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"009942476482"</f>
        <v>009942476482</v>
      </c>
      <c r="F54" s="3">
        <v>44624</v>
      </c>
      <c r="G54">
        <v>202209</v>
      </c>
      <c r="H54" t="s">
        <v>91</v>
      </c>
      <c r="I54" t="s">
        <v>92</v>
      </c>
      <c r="J54" t="s">
        <v>77</v>
      </c>
      <c r="K54" t="s">
        <v>78</v>
      </c>
      <c r="L54" t="s">
        <v>126</v>
      </c>
      <c r="M54" t="s">
        <v>127</v>
      </c>
      <c r="N54" t="s">
        <v>303</v>
      </c>
      <c r="O54" t="s">
        <v>94</v>
      </c>
      <c r="P54" t="str">
        <f>"MT CAPE TOWN                  "</f>
        <v xml:space="preserve">MT CAPE TOWN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75.44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22.9</v>
      </c>
      <c r="BJ54">
        <v>38</v>
      </c>
      <c r="BK54">
        <v>38</v>
      </c>
      <c r="BL54">
        <v>244.7</v>
      </c>
      <c r="BM54">
        <v>36.71</v>
      </c>
      <c r="BN54">
        <v>281.41000000000003</v>
      </c>
      <c r="BO54">
        <v>281.41000000000003</v>
      </c>
      <c r="BQ54" t="s">
        <v>304</v>
      </c>
      <c r="BR54" t="s">
        <v>210</v>
      </c>
      <c r="BS54" s="3">
        <v>44627</v>
      </c>
      <c r="BT54" s="4">
        <v>0.45833333333333331</v>
      </c>
      <c r="BU54" t="s">
        <v>305</v>
      </c>
      <c r="BV54" t="s">
        <v>98</v>
      </c>
      <c r="BY54">
        <v>190038.26</v>
      </c>
      <c r="BZ54" t="s">
        <v>106</v>
      </c>
      <c r="CA54" t="s">
        <v>163</v>
      </c>
      <c r="CC54" t="s">
        <v>127</v>
      </c>
      <c r="CD54">
        <v>6014</v>
      </c>
      <c r="CE54" t="s">
        <v>90</v>
      </c>
      <c r="CF54" s="3">
        <v>44628</v>
      </c>
      <c r="CI54">
        <v>2</v>
      </c>
      <c r="CJ54">
        <v>1</v>
      </c>
      <c r="CK54">
        <v>41</v>
      </c>
      <c r="CL54" t="s">
        <v>85</v>
      </c>
    </row>
    <row r="55" spans="1:90" x14ac:dyDescent="0.25">
      <c r="A55" t="s">
        <v>72</v>
      </c>
      <c r="B55" t="s">
        <v>73</v>
      </c>
      <c r="C55" t="s">
        <v>74</v>
      </c>
      <c r="E55" t="str">
        <f>"089901384239"</f>
        <v>089901384239</v>
      </c>
      <c r="F55" s="3">
        <v>44622</v>
      </c>
      <c r="G55">
        <v>202209</v>
      </c>
      <c r="H55" t="s">
        <v>113</v>
      </c>
      <c r="I55" t="s">
        <v>114</v>
      </c>
      <c r="J55" t="s">
        <v>166</v>
      </c>
      <c r="K55" t="s">
        <v>78</v>
      </c>
      <c r="L55" t="s">
        <v>259</v>
      </c>
      <c r="M55" t="s">
        <v>260</v>
      </c>
      <c r="N55" t="s">
        <v>306</v>
      </c>
      <c r="O55" t="s">
        <v>94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38.729999999999997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128.18</v>
      </c>
      <c r="BM55">
        <v>19.23</v>
      </c>
      <c r="BN55">
        <v>147.41</v>
      </c>
      <c r="BO55">
        <v>147.41</v>
      </c>
      <c r="BQ55" t="s">
        <v>307</v>
      </c>
      <c r="BS55" s="3">
        <v>44623</v>
      </c>
      <c r="BT55" s="4">
        <v>0.42777777777777781</v>
      </c>
      <c r="BU55" t="s">
        <v>308</v>
      </c>
      <c r="BV55" t="s">
        <v>98</v>
      </c>
      <c r="BY55">
        <v>1200</v>
      </c>
      <c r="BZ55" t="s">
        <v>106</v>
      </c>
      <c r="CA55" t="s">
        <v>309</v>
      </c>
      <c r="CC55" t="s">
        <v>260</v>
      </c>
      <c r="CD55">
        <v>46</v>
      </c>
      <c r="CE55" t="s">
        <v>90</v>
      </c>
      <c r="CF55" s="3">
        <v>44623</v>
      </c>
      <c r="CI55">
        <v>1</v>
      </c>
      <c r="CJ55">
        <v>1</v>
      </c>
      <c r="CK55">
        <v>41</v>
      </c>
      <c r="CL55" t="s">
        <v>85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"009941475343"</f>
        <v>009941475343</v>
      </c>
      <c r="F56" s="3">
        <v>44627</v>
      </c>
      <c r="G56">
        <v>202209</v>
      </c>
      <c r="H56" t="s">
        <v>195</v>
      </c>
      <c r="I56" t="s">
        <v>196</v>
      </c>
      <c r="J56" t="s">
        <v>169</v>
      </c>
      <c r="K56" t="s">
        <v>78</v>
      </c>
      <c r="L56" t="s">
        <v>126</v>
      </c>
      <c r="M56" t="s">
        <v>127</v>
      </c>
      <c r="N56" t="s">
        <v>169</v>
      </c>
      <c r="O56" t="s">
        <v>81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20.03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0.3</v>
      </c>
      <c r="BK56">
        <v>1</v>
      </c>
      <c r="BL56">
        <v>63.57</v>
      </c>
      <c r="BM56">
        <v>9.5399999999999991</v>
      </c>
      <c r="BN56">
        <v>73.11</v>
      </c>
      <c r="BO56">
        <v>73.11</v>
      </c>
      <c r="BQ56" t="s">
        <v>310</v>
      </c>
      <c r="BS56" s="3">
        <v>44628</v>
      </c>
      <c r="BT56" s="4">
        <v>0.37777777777777777</v>
      </c>
      <c r="BU56" t="s">
        <v>206</v>
      </c>
      <c r="BV56" t="s">
        <v>98</v>
      </c>
      <c r="BY56">
        <v>1739</v>
      </c>
      <c r="BZ56" t="s">
        <v>88</v>
      </c>
      <c r="CA56" t="s">
        <v>207</v>
      </c>
      <c r="CC56" t="s">
        <v>127</v>
      </c>
      <c r="CD56">
        <v>6000</v>
      </c>
      <c r="CE56" t="s">
        <v>90</v>
      </c>
      <c r="CF56" s="3">
        <v>44628</v>
      </c>
      <c r="CI56">
        <v>1</v>
      </c>
      <c r="CJ56">
        <v>1</v>
      </c>
      <c r="CK56">
        <v>21</v>
      </c>
      <c r="CL56" t="s">
        <v>85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"009938740859"</f>
        <v>009938740859</v>
      </c>
      <c r="F57" s="3">
        <v>44627</v>
      </c>
      <c r="G57">
        <v>202209</v>
      </c>
      <c r="H57" t="s">
        <v>311</v>
      </c>
      <c r="I57" t="s">
        <v>312</v>
      </c>
      <c r="J57" t="s">
        <v>313</v>
      </c>
      <c r="K57" t="s">
        <v>78</v>
      </c>
      <c r="L57" t="s">
        <v>101</v>
      </c>
      <c r="M57" t="s">
        <v>102</v>
      </c>
      <c r="N57" t="s">
        <v>314</v>
      </c>
      <c r="O57" t="s">
        <v>81</v>
      </c>
      <c r="P57" t="str">
        <f>"....                          "</f>
        <v xml:space="preserve">....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20.03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63.57</v>
      </c>
      <c r="BM57">
        <v>9.5399999999999991</v>
      </c>
      <c r="BN57">
        <v>73.11</v>
      </c>
      <c r="BO57">
        <v>73.11</v>
      </c>
      <c r="BQ57" t="s">
        <v>315</v>
      </c>
      <c r="BR57" t="s">
        <v>316</v>
      </c>
      <c r="BS57" s="3">
        <v>44628</v>
      </c>
      <c r="BT57" s="4">
        <v>0.34027777777777773</v>
      </c>
      <c r="BU57" t="s">
        <v>317</v>
      </c>
      <c r="BV57" t="s">
        <v>98</v>
      </c>
      <c r="BY57">
        <v>1200</v>
      </c>
      <c r="BZ57" t="s">
        <v>88</v>
      </c>
      <c r="CA57" t="s">
        <v>318</v>
      </c>
      <c r="CC57" t="s">
        <v>102</v>
      </c>
      <c r="CD57">
        <v>1600</v>
      </c>
      <c r="CE57" t="s">
        <v>90</v>
      </c>
      <c r="CF57" s="3">
        <v>44628</v>
      </c>
      <c r="CI57">
        <v>1</v>
      </c>
      <c r="CJ57">
        <v>1</v>
      </c>
      <c r="CK57">
        <v>21</v>
      </c>
      <c r="CL57" t="s">
        <v>85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"009940842054"</f>
        <v>009940842054</v>
      </c>
      <c r="F58" s="3">
        <v>44624</v>
      </c>
      <c r="G58">
        <v>202209</v>
      </c>
      <c r="H58" t="s">
        <v>201</v>
      </c>
      <c r="I58" t="s">
        <v>202</v>
      </c>
      <c r="J58" t="s">
        <v>319</v>
      </c>
      <c r="K58" t="s">
        <v>78</v>
      </c>
      <c r="L58" t="s">
        <v>126</v>
      </c>
      <c r="M58" t="s">
        <v>127</v>
      </c>
      <c r="N58" t="s">
        <v>176</v>
      </c>
      <c r="O58" t="s">
        <v>81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20.03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63.57</v>
      </c>
      <c r="BM58">
        <v>9.5399999999999991</v>
      </c>
      <c r="BN58">
        <v>73.11</v>
      </c>
      <c r="BO58">
        <v>73.11</v>
      </c>
      <c r="BQ58" t="s">
        <v>247</v>
      </c>
      <c r="BR58" t="s">
        <v>320</v>
      </c>
      <c r="BS58" s="3">
        <v>44627</v>
      </c>
      <c r="BT58" s="4">
        <v>0.40208333333333335</v>
      </c>
      <c r="BU58" t="s">
        <v>206</v>
      </c>
      <c r="BV58" t="s">
        <v>98</v>
      </c>
      <c r="BY58">
        <v>1200</v>
      </c>
      <c r="BZ58" t="s">
        <v>88</v>
      </c>
      <c r="CA58" t="s">
        <v>207</v>
      </c>
      <c r="CC58" t="s">
        <v>127</v>
      </c>
      <c r="CD58">
        <v>6045</v>
      </c>
      <c r="CE58" t="s">
        <v>90</v>
      </c>
      <c r="CF58" s="3">
        <v>44627</v>
      </c>
      <c r="CI58">
        <v>1</v>
      </c>
      <c r="CJ58">
        <v>1</v>
      </c>
      <c r="CK58">
        <v>21</v>
      </c>
      <c r="CL58" t="s">
        <v>85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"009940857286"</f>
        <v>009940857286</v>
      </c>
      <c r="F59" s="3">
        <v>44624</v>
      </c>
      <c r="G59">
        <v>202209</v>
      </c>
      <c r="H59" t="s">
        <v>75</v>
      </c>
      <c r="I59" t="s">
        <v>76</v>
      </c>
      <c r="J59" t="s">
        <v>249</v>
      </c>
      <c r="K59" t="s">
        <v>78</v>
      </c>
      <c r="L59" t="s">
        <v>126</v>
      </c>
      <c r="M59" t="s">
        <v>127</v>
      </c>
      <c r="N59" t="s">
        <v>140</v>
      </c>
      <c r="O59" t="s">
        <v>94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69.06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8</v>
      </c>
      <c r="BJ59">
        <v>33.299999999999997</v>
      </c>
      <c r="BK59">
        <v>34</v>
      </c>
      <c r="BL59">
        <v>224.44</v>
      </c>
      <c r="BM59">
        <v>33.67</v>
      </c>
      <c r="BN59">
        <v>258.11</v>
      </c>
      <c r="BO59">
        <v>258.11</v>
      </c>
      <c r="BQ59" t="s">
        <v>229</v>
      </c>
      <c r="BR59" t="s">
        <v>250</v>
      </c>
      <c r="BS59" s="3">
        <v>44627</v>
      </c>
      <c r="BT59" s="4">
        <v>0.4368055555555555</v>
      </c>
      <c r="BU59" t="s">
        <v>321</v>
      </c>
      <c r="BV59" t="s">
        <v>98</v>
      </c>
      <c r="BY59">
        <v>166375</v>
      </c>
      <c r="BZ59" t="s">
        <v>106</v>
      </c>
      <c r="CA59" t="s">
        <v>163</v>
      </c>
      <c r="CC59" t="s">
        <v>127</v>
      </c>
      <c r="CD59">
        <v>6001</v>
      </c>
      <c r="CE59" t="s">
        <v>90</v>
      </c>
      <c r="CF59" s="3">
        <v>44628</v>
      </c>
      <c r="CI59">
        <v>2</v>
      </c>
      <c r="CJ59">
        <v>1</v>
      </c>
      <c r="CK59">
        <v>41</v>
      </c>
      <c r="CL59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sdrascd7-IEHAZMA131645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2022-04-01T10:54:27Z</dcterms:created>
  <dcterms:modified xsi:type="dcterms:W3CDTF">2022-04-01T10:54:42Z</dcterms:modified>
</cp:coreProperties>
</file>