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485" windowWidth="18915" windowHeight="6585"/>
  </bookViews>
  <sheets>
    <sheet name="sdrascd7-IEHAZMA130913" sheetId="1" r:id="rId1"/>
  </sheets>
  <calcPr calcId="145621"/>
</workbook>
</file>

<file path=xl/calcChain.xml><?xml version="1.0" encoding="utf-8"?>
<calcChain xmlns="http://schemas.openxmlformats.org/spreadsheetml/2006/main">
  <c r="P55" i="1" l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<sst xmlns="http://schemas.openxmlformats.org/spreadsheetml/2006/main" count="1189" uniqueCount="348">
  <si>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</si>
  <si>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</si>
  <si>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</si>
  <si>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</si>
  <si>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</si>
  <si>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</si>
  <si>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</si>
  <si>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</si>
  <si>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</si>
  <si>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</si>
  <si>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</si>
  <si>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</si>
  <si>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</si>
  <si>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</si>
  <si>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</si>
  <si>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</si>
  <si>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</si>
  <si>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</si>
  <si>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</si>
  <si>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</si>
  <si>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</si>
  <si>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</si>
  <si>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</si>
  <si>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</si>
  <si>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</si>
  <si>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</si>
  <si>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</si>
  <si>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</si>
  <si>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</si>
  <si>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</si>
  <si>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</si>
  <si>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</si>
  <si>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</si>
  <si>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</si>
  <si>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</si>
  <si>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</si>
  <si>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</si>
  <si>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</si>
  <si>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</si>
  <si>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</si>
  <si>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</si>
  <si>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</si>
  <si>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</si>
  <si>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</si>
  <si>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</si>
  <si>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</si>
  <si>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</si>
  <si>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</si>
  <si>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</si>
  <si>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</si>
  <si>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</si>
  <si>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</si>
  <si>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</si>
  <si>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</si>
  <si>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</si>
  <si>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</si>
  <si>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</si>
  <si>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</si>
  <si>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</si>
  <si>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</si>
  <si>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</si>
  <si>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</si>
  <si>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</si>
  <si>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</si>
  <si>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</si>
  <si>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</si>
  <si>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</si>
  <si>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</si>
  <si>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</si>
  <si>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</si>
  <si>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</si>
  <si>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</si>
  <si>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</si>
  <si>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</si>
  <si>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</si>
  <si>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MIDRA</t>
  </si>
  <si>
    <t>MIDRAND</t>
  </si>
  <si>
    <t xml:space="preserve">PRIONTEX                           </t>
  </si>
  <si>
    <t xml:space="preserve">                                   </t>
  </si>
  <si>
    <t>PORT3</t>
  </si>
  <si>
    <t>PORT ELIZABETH</t>
  </si>
  <si>
    <t xml:space="preserve">PRINTEX                            </t>
  </si>
  <si>
    <t>ON1</t>
  </si>
  <si>
    <t>NA</t>
  </si>
  <si>
    <t>PETER</t>
  </si>
  <si>
    <t>Jacques</t>
  </si>
  <si>
    <t>yes</t>
  </si>
  <si>
    <t>FUE / DOC</t>
  </si>
  <si>
    <t>POD received from cell 0639727870 M</t>
  </si>
  <si>
    <t>PARCEL</t>
  </si>
  <si>
    <t>no</t>
  </si>
  <si>
    <t>KEMPT</t>
  </si>
  <si>
    <t>KEMPTON PARK</t>
  </si>
  <si>
    <t xml:space="preserve">EUROLAB ABU                        </t>
  </si>
  <si>
    <t>DBC</t>
  </si>
  <si>
    <t>JO-MARI JACOBS</t>
  </si>
  <si>
    <t>NICO STRYDOM</t>
  </si>
  <si>
    <t>mbuso</t>
  </si>
  <si>
    <t>FUE / doc</t>
  </si>
  <si>
    <t>POD received from cell 0825055794 M</t>
  </si>
  <si>
    <t>KRUGE</t>
  </si>
  <si>
    <t>KRUGERSDORP</t>
  </si>
  <si>
    <t xml:space="preserve">PVT RESIDENCE                      </t>
  </si>
  <si>
    <t>CAPET</t>
  </si>
  <si>
    <t>CAPE TOWN</t>
  </si>
  <si>
    <t>SDX</t>
  </si>
  <si>
    <t>COLLECT BEFORE 20H00. ACCESS CODE 68277. DEL AT 8AM ON 20 04</t>
  </si>
  <si>
    <t>tony healy</t>
  </si>
  <si>
    <t>JOLENE SMITH</t>
  </si>
  <si>
    <t>COLLEEN</t>
  </si>
  <si>
    <t>DSD / FUE / doc</t>
  </si>
  <si>
    <t>RANDB</t>
  </si>
  <si>
    <t>RANDBURG</t>
  </si>
  <si>
    <t xml:space="preserve">TOTAL PRINT                        </t>
  </si>
  <si>
    <t>BLOE1</t>
  </si>
  <si>
    <t>BLOEMFONTEIN</t>
  </si>
  <si>
    <t xml:space="preserve">NBL FREESTATE                      </t>
  </si>
  <si>
    <t>?</t>
  </si>
  <si>
    <t>Neville Rudman</t>
  </si>
  <si>
    <t>VERGY</t>
  </si>
  <si>
    <t>ILLEG</t>
  </si>
  <si>
    <t>Outlying delivery location</t>
  </si>
  <si>
    <t>THE</t>
  </si>
  <si>
    <t>DOC / FUE</t>
  </si>
  <si>
    <t>Stand</t>
  </si>
  <si>
    <t>UMHLA</t>
  </si>
  <si>
    <t>UMHLANGA ROCKS</t>
  </si>
  <si>
    <t xml:space="preserve">PEIONTEX                           </t>
  </si>
  <si>
    <t>ON2</t>
  </si>
  <si>
    <t>ZIPHO</t>
  </si>
  <si>
    <t>pummy</t>
  </si>
  <si>
    <t>POD received from cell 0744435413 M</t>
  </si>
  <si>
    <t xml:space="preserve">Priontex Cape                      </t>
  </si>
  <si>
    <t xml:space="preserve">Trish Subbramoney                  </t>
  </si>
  <si>
    <t>PLEASE DELIVER TODAY  EVEN AFTER NUSINESS HOURS</t>
  </si>
  <si>
    <t>TRISH</t>
  </si>
  <si>
    <t>Shamil</t>
  </si>
  <si>
    <t xml:space="preserve">A SUBBRAMONEY                 </t>
  </si>
  <si>
    <t xml:space="preserve">                                        </t>
  </si>
  <si>
    <t>PIET2</t>
  </si>
  <si>
    <t>PIETERSBURG</t>
  </si>
  <si>
    <t xml:space="preserve">LIMPOPO MEDICLINIC PHY             </t>
  </si>
  <si>
    <t>CAREL ROUSSOUW</t>
  </si>
  <si>
    <t>SHAMIL</t>
  </si>
  <si>
    <t>Joel</t>
  </si>
  <si>
    <t>POD received from cell 0785331999 M</t>
  </si>
  <si>
    <t xml:space="preserve">THE HAIRFRONT                      </t>
  </si>
  <si>
    <t>TERUSHA SINGH</t>
  </si>
  <si>
    <t xml:space="preserve">Nadia                         </t>
  </si>
  <si>
    <t xml:space="preserve">POD received from cell 0814169974 M     </t>
  </si>
  <si>
    <t xml:space="preserve">PRIONTEX MICROCLEAN                </t>
  </si>
  <si>
    <t>CARLA</t>
  </si>
  <si>
    <t>Thembani</t>
  </si>
  <si>
    <t>POD received from cell 0789676329 M</t>
  </si>
  <si>
    <t xml:space="preserve">AVI FIELD MARKETING                </t>
  </si>
  <si>
    <t>JOHAN</t>
  </si>
  <si>
    <t>JOHANNESBURG</t>
  </si>
  <si>
    <t xml:space="preserve">AVI NBL                            </t>
  </si>
  <si>
    <t>LEIGH-ANNE COLEMAN</t>
  </si>
  <si>
    <t>AMHA KHAN</t>
  </si>
  <si>
    <t>musa</t>
  </si>
  <si>
    <t>POD received from cell 0729564722 M</t>
  </si>
  <si>
    <t>MARBL</t>
  </si>
  <si>
    <t>MARBLE HALL</t>
  </si>
  <si>
    <t xml:space="preserve">JOHANNA MAHLANGU                   </t>
  </si>
  <si>
    <t>Consignee not available)</t>
  </si>
  <si>
    <t>SYSTEM</t>
  </si>
  <si>
    <t>HND / FUE / doc</t>
  </si>
  <si>
    <t xml:space="preserve">TEBOGO PHAKATHI                    </t>
  </si>
  <si>
    <t>TEBOGO</t>
  </si>
  <si>
    <t>POD received from cell 0786312089 M</t>
  </si>
  <si>
    <t>SHERWIN</t>
  </si>
  <si>
    <t>PUMY</t>
  </si>
  <si>
    <t xml:space="preserve">ELDIARIO TRADERS T A PRIONTEX      </t>
  </si>
  <si>
    <t>NICO</t>
  </si>
  <si>
    <t>jacques</t>
  </si>
  <si>
    <t>Late Linehaul Delayed Beyond Skynet Control</t>
  </si>
  <si>
    <t>lep</t>
  </si>
  <si>
    <t>Mbuso</t>
  </si>
  <si>
    <t>WHITE</t>
  </si>
  <si>
    <t>WHITE RIVER</t>
  </si>
  <si>
    <t xml:space="preserve">AVI FIELDMARKETING                 </t>
  </si>
  <si>
    <t xml:space="preserve">AVI FM                             </t>
  </si>
  <si>
    <t>ZIYAAD</t>
  </si>
  <si>
    <t>PHILLEMON</t>
  </si>
  <si>
    <t>david</t>
  </si>
  <si>
    <t>DOC</t>
  </si>
  <si>
    <t>POD received from cell 0648984486 M</t>
  </si>
  <si>
    <t xml:space="preserve">PRIONTEX SA                        </t>
  </si>
  <si>
    <t xml:space="preserve">NA                                 </t>
  </si>
  <si>
    <t>JOHANNA MHALANGU</t>
  </si>
  <si>
    <t>JERRY</t>
  </si>
  <si>
    <t>JOHANNA</t>
  </si>
  <si>
    <t>Appointment required</t>
  </si>
  <si>
    <t>CAM</t>
  </si>
  <si>
    <t>HND / DOC</t>
  </si>
  <si>
    <t>POD received from cell 0766315057 M</t>
  </si>
  <si>
    <t xml:space="preserve">AVI FIELD MACHELING                </t>
  </si>
  <si>
    <t>PRETO</t>
  </si>
  <si>
    <t>PRETORIA</t>
  </si>
  <si>
    <t xml:space="preserve">SNACHWEHS                          </t>
  </si>
  <si>
    <t>SONOY  APHHINUS</t>
  </si>
  <si>
    <t>STEVEN</t>
  </si>
  <si>
    <t>Sonay</t>
  </si>
  <si>
    <t>CSH / DOC</t>
  </si>
  <si>
    <t>POD received from cell 0729919507 M</t>
  </si>
  <si>
    <t>DURBA</t>
  </si>
  <si>
    <t>DURBAN</t>
  </si>
  <si>
    <t xml:space="preserve">LUGGAGE WAREHOUSE                  </t>
  </si>
  <si>
    <t>PVT</t>
  </si>
  <si>
    <t>MERRIELLE C</t>
  </si>
  <si>
    <t>Richard</t>
  </si>
  <si>
    <t>doc</t>
  </si>
  <si>
    <t>POD received from cell 0736814363 M</t>
  </si>
  <si>
    <t>EAST</t>
  </si>
  <si>
    <t>EAST LONDON</t>
  </si>
  <si>
    <t xml:space="preserve">AVI                                </t>
  </si>
  <si>
    <t>MARY</t>
  </si>
  <si>
    <t>LEON</t>
  </si>
  <si>
    <t>Mary</t>
  </si>
  <si>
    <t>POD received from cell 0843582707 M</t>
  </si>
  <si>
    <t>phumie</t>
  </si>
  <si>
    <t>POD received from cell 0763784726 M</t>
  </si>
  <si>
    <t xml:space="preserve">EAST LONDON EYE HOSPITAL           </t>
  </si>
  <si>
    <t>JO-ANNE HULLEY</t>
  </si>
  <si>
    <t>lilitha</t>
  </si>
  <si>
    <t>POD received from cell 0661144688 M</t>
  </si>
  <si>
    <t xml:space="preserve">AVI FIELD MARKETING EASTERN CA     </t>
  </si>
  <si>
    <t>SHIREEN BASTERMAN</t>
  </si>
  <si>
    <t>..</t>
  </si>
  <si>
    <t xml:space="preserve">Mary                          </t>
  </si>
  <si>
    <t xml:space="preserve">POD received from cell 0843582707 M     </t>
  </si>
  <si>
    <t xml:space="preserve">VI FIELD MARKETING-WESTERN CAP     </t>
  </si>
  <si>
    <t>NIVASHNIE</t>
  </si>
  <si>
    <t>unathi</t>
  </si>
  <si>
    <t>POD received from cell 0683536748 M</t>
  </si>
  <si>
    <t>PHILISIWE MAPHANGA</t>
  </si>
  <si>
    <t>N A</t>
  </si>
  <si>
    <t>TSHIDI</t>
  </si>
  <si>
    <t>doc / FUE</t>
  </si>
  <si>
    <t>POD received from cell 0748410312 M</t>
  </si>
  <si>
    <t xml:space="preserve">EUROLAB ASU                        </t>
  </si>
  <si>
    <t xml:space="preserve">PRINTEX PE                         </t>
  </si>
  <si>
    <t>MBUSO</t>
  </si>
  <si>
    <t xml:space="preserve">IPS FACILITY                       </t>
  </si>
  <si>
    <t>LEILANI JOHNSON</t>
  </si>
  <si>
    <t>.</t>
  </si>
  <si>
    <t>muhammed</t>
  </si>
  <si>
    <t xml:space="preserve">East London Eye Hospital           </t>
  </si>
  <si>
    <t xml:space="preserve">PRIONTEX CAPE                      </t>
  </si>
  <si>
    <t xml:space="preserve">Shamil Begg </t>
  </si>
  <si>
    <t>Jo-Anne Hulley</t>
  </si>
  <si>
    <t>SINALO</t>
  </si>
  <si>
    <t>NGF</t>
  </si>
  <si>
    <t>POD received from cell 0671808964 M</t>
  </si>
  <si>
    <t xml:space="preserve">Box </t>
  </si>
  <si>
    <t xml:space="preserve">ELDIARO TRADERS T A PRIONTEX       </t>
  </si>
  <si>
    <t>Nico</t>
  </si>
  <si>
    <t xml:space="preserve">AVI POLOKWANE                      </t>
  </si>
  <si>
    <t>STEVE AND CHRIS</t>
  </si>
  <si>
    <t>SANDY</t>
  </si>
  <si>
    <t>HND / FUE / DOC</t>
  </si>
  <si>
    <t xml:space="preserve">NBL INLAND NORTH                   </t>
  </si>
  <si>
    <t>Emmett Holmes</t>
  </si>
  <si>
    <t>Sonei</t>
  </si>
  <si>
    <t>Hold for Collection</t>
  </si>
  <si>
    <t>non</t>
  </si>
  <si>
    <t>POD received from cell 0768323695 M</t>
  </si>
  <si>
    <t xml:space="preserve">AVI FIELD MARHULENG                </t>
  </si>
  <si>
    <t xml:space="preserve">SNACHWERHS  AVI                    </t>
  </si>
  <si>
    <t>SLEVEN TALAR</t>
  </si>
  <si>
    <t>APHIWE</t>
  </si>
  <si>
    <t xml:space="preserve">NBC HOLDINGS                       </t>
  </si>
  <si>
    <t>NBC HOLDINGS</t>
  </si>
  <si>
    <t>CANDICE</t>
  </si>
  <si>
    <t>N P  Majola</t>
  </si>
  <si>
    <t>Late linehaul</t>
  </si>
  <si>
    <t>NIS</t>
  </si>
  <si>
    <t>EAR / FUE / DOC</t>
  </si>
  <si>
    <t>POD received from cell 0797318730 M</t>
  </si>
  <si>
    <t xml:space="preserve">B BRAUN MEDICAL                    </t>
  </si>
  <si>
    <t>RIAAD CASSIM</t>
  </si>
  <si>
    <t xml:space="preserve">M VAN WYK                     </t>
  </si>
  <si>
    <t xml:space="preserve">POD received from cell 0765666036 M     </t>
  </si>
  <si>
    <t>NELSP</t>
  </si>
  <si>
    <t>NELSPRUIT</t>
  </si>
  <si>
    <t xml:space="preserve">MEDICLINIC NELSPRUIT               </t>
  </si>
  <si>
    <t>ENRICA DU TOIT</t>
  </si>
  <si>
    <t>Sydwell</t>
  </si>
  <si>
    <t>POD received from cell 0725308617 M</t>
  </si>
  <si>
    <t>WARREN BAARTMAN</t>
  </si>
  <si>
    <t>MARY GROOTBOOM</t>
  </si>
  <si>
    <t>kelly</t>
  </si>
  <si>
    <t>POD received from cell 0670556928 M</t>
  </si>
  <si>
    <t xml:space="preserve">AVI FINANCE                        </t>
  </si>
  <si>
    <t>STANF</t>
  </si>
  <si>
    <t>STANDFORD</t>
  </si>
  <si>
    <t xml:space="preserve">IPJ LIMITED                        </t>
  </si>
  <si>
    <t>TEGUN</t>
  </si>
  <si>
    <t>METHEMBE MOYO</t>
  </si>
  <si>
    <t>illeg</t>
  </si>
  <si>
    <t>ABDUL GHAALIEB</t>
  </si>
  <si>
    <t>phummy</t>
  </si>
  <si>
    <t xml:space="preserve">NEDBANK                            </t>
  </si>
  <si>
    <t>SHABIRA AHMED</t>
  </si>
  <si>
    <t>shabina</t>
  </si>
  <si>
    <t>don</t>
  </si>
  <si>
    <t>POD received from cell 0740236595 M</t>
  </si>
  <si>
    <t xml:space="preserve">P V T                              </t>
  </si>
  <si>
    <t xml:space="preserve">SKYNET CAPE                        </t>
  </si>
  <si>
    <t>JUDY</t>
  </si>
  <si>
    <t>DAVIDS</t>
  </si>
  <si>
    <t xml:space="preserve">STERLING PHARMACEUTICALS           </t>
  </si>
  <si>
    <t>DELIVER BEFORE 10AM ON 4 4 2022</t>
  </si>
  <si>
    <t>LEILANI</t>
  </si>
  <si>
    <t>Igni Prinsloo</t>
  </si>
  <si>
    <t xml:space="preserve">AVIFIELD MARKETING                 </t>
  </si>
  <si>
    <t xml:space="preserve">EAST LONDON EYE HOSP               </t>
  </si>
  <si>
    <t>glan</t>
  </si>
  <si>
    <t>SHAMIL BEGG</t>
  </si>
  <si>
    <t xml:space="preserve">Nico                          </t>
  </si>
  <si>
    <t xml:space="preserve">POD received from cell 0639727870 M     </t>
  </si>
  <si>
    <t>VURL ADRIAANSE</t>
  </si>
  <si>
    <t>JONATHAN</t>
  </si>
  <si>
    <t xml:space="preserve">NBL KZN                            </t>
  </si>
  <si>
    <t>Derrick Knoesen</t>
  </si>
  <si>
    <t>M REINACH</t>
  </si>
  <si>
    <t xml:space="preserve">Stand </t>
  </si>
  <si>
    <t xml:space="preserve">NBL WESTERN CAPE                   </t>
  </si>
  <si>
    <t>Bernard Pretorius</t>
  </si>
  <si>
    <t>Anna</t>
  </si>
  <si>
    <t>Driver late</t>
  </si>
  <si>
    <t>jam</t>
  </si>
  <si>
    <t xml:space="preserve">NBL INLAND WEST                    </t>
  </si>
  <si>
    <t>Troy Orffer</t>
  </si>
  <si>
    <t>Tshepo</t>
  </si>
  <si>
    <t>POD received from cell 0719533928 M</t>
  </si>
  <si>
    <t>GEORG</t>
  </si>
  <si>
    <t>GEORGE</t>
  </si>
  <si>
    <t>CHANTEL MYBURGH</t>
  </si>
  <si>
    <t>TANYA HARTMAN</t>
  </si>
  <si>
    <t>JO-ANE HULLEY</t>
  </si>
  <si>
    <t>sethu</t>
  </si>
  <si>
    <t xml:space="preserve">PET LABS PHARMACEUTICALS           </t>
  </si>
  <si>
    <t>JOHANNES V TONDER</t>
  </si>
  <si>
    <t>JJ Van der Merwe</t>
  </si>
  <si>
    <t>POD received from cell 0607774851 M</t>
  </si>
  <si>
    <t>MAGS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</si>
</sst>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5"/>
  <sheetViews>
    <sheetView tabSelected="1" topLeftCell="A44" workbookViewId="0">
      <selection activeCell="A56" sqref="A56:XFD116"/>
    </sheetView>
  </sheetViews>
  <sheetFormatPr defaultRowHeight="15" x14ac:dyDescent="0.25"/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"009942449675"</f>
        <v>009942449675</v>
      </c>
      <c r="F2" s="3">
        <v>44655</v>
      </c>
      <c r="G2">
        <v>202301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170.17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16.600000000000001</v>
      </c>
      <c r="BJ2">
        <v>11.8</v>
      </c>
      <c r="BK2">
        <v>17</v>
      </c>
      <c r="BL2">
        <v>540.11</v>
      </c>
      <c r="BM2">
        <v>81.02</v>
      </c>
      <c r="BN2">
        <v>621.13</v>
      </c>
      <c r="BO2">
        <v>621.13</v>
      </c>
      <c r="BQ2" t="s">
        <v>83</v>
      </c>
      <c r="BR2" t="s">
        <v>84</v>
      </c>
      <c r="BS2" s="3">
        <v>44656</v>
      </c>
      <c r="BT2" s="4">
        <v>0.42291666666666666</v>
      </c>
      <c r="BU2" t="s">
        <v>85</v>
      </c>
      <c r="BV2" t="s">
        <v>86</v>
      </c>
      <c r="BY2">
        <v>59215.519999999997</v>
      </c>
      <c r="BZ2" t="s">
        <v>87</v>
      </c>
      <c r="CA2" t="s">
        <v>88</v>
      </c>
      <c r="CC2" t="s">
        <v>80</v>
      </c>
      <c r="CD2">
        <v>6000</v>
      </c>
      <c r="CE2" t="s">
        <v>89</v>
      </c>
      <c r="CF2" s="3">
        <v>44656</v>
      </c>
      <c r="CI2">
        <v>1</v>
      </c>
      <c r="CJ2">
        <v>1</v>
      </c>
      <c r="CK2">
        <v>21</v>
      </c>
      <c r="CL2" t="s">
        <v>90</v>
      </c>
    </row>
    <row r="3" spans="1:92" x14ac:dyDescent="0.25">
      <c r="A3" t="s">
        <v>72</v>
      </c>
      <c r="B3" t="s">
        <v>73</v>
      </c>
      <c r="C3" t="s">
        <v>74</v>
      </c>
      <c r="E3" t="str">
        <f>"009941020903"</f>
        <v>009941020903</v>
      </c>
      <c r="F3" s="3">
        <v>44655</v>
      </c>
      <c r="G3">
        <v>202301</v>
      </c>
      <c r="H3" t="s">
        <v>79</v>
      </c>
      <c r="I3" t="s">
        <v>80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48.31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10</v>
      </c>
      <c r="BJ3">
        <v>20.7</v>
      </c>
      <c r="BK3">
        <v>21</v>
      </c>
      <c r="BL3">
        <v>158.58000000000001</v>
      </c>
      <c r="BM3">
        <v>23.79</v>
      </c>
      <c r="BN3">
        <v>182.37</v>
      </c>
      <c r="BO3">
        <v>182.37</v>
      </c>
      <c r="BQ3" t="s">
        <v>95</v>
      </c>
      <c r="BR3" t="s">
        <v>96</v>
      </c>
      <c r="BS3" s="3">
        <v>44657</v>
      </c>
      <c r="BT3" s="4">
        <v>0.53819444444444442</v>
      </c>
      <c r="BU3" t="s">
        <v>97</v>
      </c>
      <c r="BV3" t="s">
        <v>86</v>
      </c>
      <c r="BY3">
        <v>103500</v>
      </c>
      <c r="BZ3" t="s">
        <v>98</v>
      </c>
      <c r="CA3" t="s">
        <v>99</v>
      </c>
      <c r="CC3" t="s">
        <v>92</v>
      </c>
      <c r="CD3">
        <v>1682</v>
      </c>
      <c r="CE3" t="s">
        <v>89</v>
      </c>
      <c r="CF3" s="3">
        <v>44658</v>
      </c>
      <c r="CI3">
        <v>2</v>
      </c>
      <c r="CJ3">
        <v>2</v>
      </c>
      <c r="CK3">
        <v>41</v>
      </c>
      <c r="CL3" t="s">
        <v>90</v>
      </c>
    </row>
    <row r="4" spans="1:92" x14ac:dyDescent="0.25">
      <c r="A4" t="s">
        <v>72</v>
      </c>
      <c r="B4" t="s">
        <v>73</v>
      </c>
      <c r="C4" t="s">
        <v>74</v>
      </c>
      <c r="E4" t="str">
        <f>"009941194830"</f>
        <v>009941194830</v>
      </c>
      <c r="F4" s="3">
        <v>44670</v>
      </c>
      <c r="G4">
        <v>202301</v>
      </c>
      <c r="H4" t="s">
        <v>100</v>
      </c>
      <c r="I4" t="s">
        <v>101</v>
      </c>
      <c r="J4" t="s">
        <v>102</v>
      </c>
      <c r="K4" t="s">
        <v>78</v>
      </c>
      <c r="L4" t="s">
        <v>103</v>
      </c>
      <c r="M4" t="s">
        <v>104</v>
      </c>
      <c r="N4" t="s">
        <v>77</v>
      </c>
      <c r="O4" t="s">
        <v>105</v>
      </c>
      <c r="P4" t="str">
        <f>"paq18837688                   "</f>
        <v xml:space="preserve">paq18837688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455</v>
      </c>
      <c r="AF4">
        <v>0</v>
      </c>
      <c r="AG4">
        <v>0</v>
      </c>
      <c r="AH4">
        <v>0</v>
      </c>
      <c r="AI4">
        <v>0</v>
      </c>
      <c r="AJ4">
        <v>0</v>
      </c>
      <c r="AK4">
        <v>819.14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5</v>
      </c>
      <c r="BI4">
        <v>30</v>
      </c>
      <c r="BJ4">
        <v>27.5</v>
      </c>
      <c r="BK4">
        <v>30</v>
      </c>
      <c r="BL4">
        <v>2425.3000000000002</v>
      </c>
      <c r="BM4">
        <v>363.8</v>
      </c>
      <c r="BN4">
        <v>2789.1</v>
      </c>
      <c r="BO4">
        <v>2789.1</v>
      </c>
      <c r="BP4" t="s">
        <v>106</v>
      </c>
      <c r="BQ4" t="s">
        <v>107</v>
      </c>
      <c r="BR4" t="s">
        <v>108</v>
      </c>
      <c r="BS4" s="3">
        <v>44671</v>
      </c>
      <c r="BT4" s="4">
        <v>0.39583333333333331</v>
      </c>
      <c r="BU4" t="s">
        <v>109</v>
      </c>
      <c r="BV4" t="s">
        <v>90</v>
      </c>
      <c r="BY4">
        <v>27508</v>
      </c>
      <c r="BZ4" t="s">
        <v>110</v>
      </c>
      <c r="CC4" t="s">
        <v>104</v>
      </c>
      <c r="CD4">
        <v>7800</v>
      </c>
      <c r="CE4" t="s">
        <v>89</v>
      </c>
      <c r="CF4" s="3">
        <v>44673</v>
      </c>
      <c r="CI4">
        <v>0</v>
      </c>
      <c r="CJ4">
        <v>1</v>
      </c>
      <c r="CK4">
        <v>23</v>
      </c>
      <c r="CL4" t="s">
        <v>90</v>
      </c>
    </row>
    <row r="5" spans="1:92" x14ac:dyDescent="0.25">
      <c r="A5" t="s">
        <v>72</v>
      </c>
      <c r="B5" t="s">
        <v>73</v>
      </c>
      <c r="C5" t="s">
        <v>74</v>
      </c>
      <c r="E5" t="str">
        <f>"080010445598"</f>
        <v>080010445598</v>
      </c>
      <c r="F5" s="3">
        <v>44656</v>
      </c>
      <c r="G5">
        <v>202301</v>
      </c>
      <c r="H5" t="s">
        <v>111</v>
      </c>
      <c r="I5" t="s">
        <v>112</v>
      </c>
      <c r="J5" t="s">
        <v>113</v>
      </c>
      <c r="K5" t="s">
        <v>78</v>
      </c>
      <c r="L5" t="s">
        <v>114</v>
      </c>
      <c r="M5" t="s">
        <v>115</v>
      </c>
      <c r="N5" t="s">
        <v>116</v>
      </c>
      <c r="O5" t="s">
        <v>94</v>
      </c>
      <c r="P5" t="str">
        <f>"xx                            "</f>
        <v xml:space="preserve">xx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281.35000000000002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11</v>
      </c>
      <c r="BJ5">
        <v>166.4</v>
      </c>
      <c r="BK5">
        <v>167</v>
      </c>
      <c r="BL5">
        <v>898.24</v>
      </c>
      <c r="BM5">
        <v>134.74</v>
      </c>
      <c r="BN5">
        <v>1032.98</v>
      </c>
      <c r="BO5">
        <v>1032.98</v>
      </c>
      <c r="BP5" t="s">
        <v>117</v>
      </c>
      <c r="BQ5" t="s">
        <v>118</v>
      </c>
      <c r="BR5" t="s">
        <v>119</v>
      </c>
      <c r="BS5" s="3">
        <v>44658</v>
      </c>
      <c r="BT5" s="4">
        <v>0.5395833333333333</v>
      </c>
      <c r="BU5" t="s">
        <v>120</v>
      </c>
      <c r="BV5" t="s">
        <v>90</v>
      </c>
      <c r="BW5" t="s">
        <v>121</v>
      </c>
      <c r="BX5" t="s">
        <v>122</v>
      </c>
      <c r="BY5">
        <v>832000</v>
      </c>
      <c r="BZ5" t="s">
        <v>123</v>
      </c>
      <c r="CC5" t="s">
        <v>115</v>
      </c>
      <c r="CD5">
        <v>9301</v>
      </c>
      <c r="CE5" t="s">
        <v>124</v>
      </c>
      <c r="CF5" s="3">
        <v>44659</v>
      </c>
      <c r="CI5">
        <v>1</v>
      </c>
      <c r="CJ5">
        <v>2</v>
      </c>
      <c r="CK5">
        <v>41</v>
      </c>
      <c r="CL5" t="s">
        <v>90</v>
      </c>
    </row>
    <row r="6" spans="1:92" x14ac:dyDescent="0.25">
      <c r="A6" t="s">
        <v>72</v>
      </c>
      <c r="B6" t="s">
        <v>73</v>
      </c>
      <c r="C6" t="s">
        <v>74</v>
      </c>
      <c r="E6" t="str">
        <f>"009942449677"</f>
        <v>009942449677</v>
      </c>
      <c r="F6" s="3">
        <v>44662</v>
      </c>
      <c r="G6">
        <v>202301</v>
      </c>
      <c r="H6" t="s">
        <v>75</v>
      </c>
      <c r="I6" t="s">
        <v>76</v>
      </c>
      <c r="J6" t="s">
        <v>77</v>
      </c>
      <c r="K6" t="s">
        <v>78</v>
      </c>
      <c r="L6" t="s">
        <v>125</v>
      </c>
      <c r="M6" t="s">
        <v>126</v>
      </c>
      <c r="N6" t="s">
        <v>127</v>
      </c>
      <c r="O6" t="s">
        <v>128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83.27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6.4</v>
      </c>
      <c r="BJ6">
        <v>7.7</v>
      </c>
      <c r="BK6">
        <v>8</v>
      </c>
      <c r="BL6">
        <v>246.55</v>
      </c>
      <c r="BM6">
        <v>36.979999999999997</v>
      </c>
      <c r="BN6">
        <v>283.52999999999997</v>
      </c>
      <c r="BO6">
        <v>283.52999999999997</v>
      </c>
      <c r="BQ6" t="s">
        <v>83</v>
      </c>
      <c r="BR6" t="s">
        <v>129</v>
      </c>
      <c r="BS6" s="3">
        <v>44664</v>
      </c>
      <c r="BT6" s="4">
        <v>0.40277777777777773</v>
      </c>
      <c r="BU6" t="s">
        <v>130</v>
      </c>
      <c r="BV6" t="s">
        <v>90</v>
      </c>
      <c r="BY6">
        <v>38575.15</v>
      </c>
      <c r="BZ6" t="s">
        <v>98</v>
      </c>
      <c r="CA6" t="s">
        <v>131</v>
      </c>
      <c r="CC6" t="s">
        <v>126</v>
      </c>
      <c r="CD6">
        <v>4300</v>
      </c>
      <c r="CE6" t="s">
        <v>89</v>
      </c>
      <c r="CF6" s="3">
        <v>44670</v>
      </c>
      <c r="CI6">
        <v>1</v>
      </c>
      <c r="CJ6">
        <v>2</v>
      </c>
      <c r="CK6">
        <v>31</v>
      </c>
      <c r="CL6" t="s">
        <v>90</v>
      </c>
    </row>
    <row r="7" spans="1:92" x14ac:dyDescent="0.25">
      <c r="A7" t="s">
        <v>72</v>
      </c>
      <c r="B7" t="s">
        <v>73</v>
      </c>
      <c r="C7" t="s">
        <v>74</v>
      </c>
      <c r="E7" t="str">
        <f>"009942472021"</f>
        <v>009942472021</v>
      </c>
      <c r="F7" s="3">
        <v>44665</v>
      </c>
      <c r="G7">
        <v>202301</v>
      </c>
      <c r="H7" t="s">
        <v>103</v>
      </c>
      <c r="I7" t="s">
        <v>104</v>
      </c>
      <c r="J7" t="s">
        <v>132</v>
      </c>
      <c r="K7" t="s">
        <v>78</v>
      </c>
      <c r="L7" t="s">
        <v>91</v>
      </c>
      <c r="M7" t="s">
        <v>92</v>
      </c>
      <c r="N7" t="s">
        <v>133</v>
      </c>
      <c r="O7" t="s">
        <v>105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455</v>
      </c>
      <c r="AF7">
        <v>0</v>
      </c>
      <c r="AG7">
        <v>0</v>
      </c>
      <c r="AH7">
        <v>0</v>
      </c>
      <c r="AI7">
        <v>0</v>
      </c>
      <c r="AJ7">
        <v>0</v>
      </c>
      <c r="AK7">
        <v>254.26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0.6</v>
      </c>
      <c r="BJ7">
        <v>0.8</v>
      </c>
      <c r="BK7">
        <v>1</v>
      </c>
      <c r="BL7">
        <v>752.8</v>
      </c>
      <c r="BM7">
        <v>112.92</v>
      </c>
      <c r="BN7">
        <v>865.72</v>
      </c>
      <c r="BO7">
        <v>865.72</v>
      </c>
      <c r="BP7" t="s">
        <v>134</v>
      </c>
      <c r="BQ7" t="s">
        <v>135</v>
      </c>
      <c r="BR7" t="s">
        <v>136</v>
      </c>
      <c r="BS7" s="3">
        <v>44666</v>
      </c>
      <c r="BT7" s="4">
        <v>0.25</v>
      </c>
      <c r="BU7" t="s">
        <v>137</v>
      </c>
      <c r="BV7" t="s">
        <v>90</v>
      </c>
      <c r="BY7">
        <v>4140</v>
      </c>
      <c r="BZ7" t="s">
        <v>110</v>
      </c>
      <c r="CA7" t="s">
        <v>138</v>
      </c>
      <c r="CC7" t="s">
        <v>92</v>
      </c>
      <c r="CD7">
        <v>1682</v>
      </c>
      <c r="CE7" t="s">
        <v>89</v>
      </c>
      <c r="CF7" s="3">
        <v>44670</v>
      </c>
      <c r="CI7">
        <v>0</v>
      </c>
      <c r="CJ7">
        <v>1</v>
      </c>
      <c r="CK7">
        <v>21</v>
      </c>
      <c r="CL7" t="s">
        <v>90</v>
      </c>
    </row>
    <row r="8" spans="1:92" x14ac:dyDescent="0.25">
      <c r="A8" t="s">
        <v>72</v>
      </c>
      <c r="B8" t="s">
        <v>73</v>
      </c>
      <c r="C8" t="s">
        <v>74</v>
      </c>
      <c r="E8" t="str">
        <f>"009942472018"</f>
        <v>009942472018</v>
      </c>
      <c r="F8" s="3">
        <v>44671</v>
      </c>
      <c r="G8">
        <v>202301</v>
      </c>
      <c r="H8" t="s">
        <v>103</v>
      </c>
      <c r="I8" t="s">
        <v>104</v>
      </c>
      <c r="J8" t="s">
        <v>77</v>
      </c>
      <c r="K8" t="s">
        <v>78</v>
      </c>
      <c r="L8" t="s">
        <v>139</v>
      </c>
      <c r="M8" t="s">
        <v>140</v>
      </c>
      <c r="N8" t="s">
        <v>141</v>
      </c>
      <c r="O8" t="s">
        <v>94</v>
      </c>
      <c r="P8" t="str">
        <f>"MT CPT                        "</f>
        <v xml:space="preserve">MT CPT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42.94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6.6</v>
      </c>
      <c r="BJ8">
        <v>6.7</v>
      </c>
      <c r="BK8">
        <v>7</v>
      </c>
      <c r="BL8">
        <v>132.38999999999999</v>
      </c>
      <c r="BM8">
        <v>19.86</v>
      </c>
      <c r="BN8">
        <v>152.25</v>
      </c>
      <c r="BO8">
        <v>152.25</v>
      </c>
      <c r="BQ8" t="s">
        <v>142</v>
      </c>
      <c r="BR8" t="s">
        <v>143</v>
      </c>
      <c r="BS8" s="3">
        <v>44673</v>
      </c>
      <c r="BT8" s="4">
        <v>0.41319444444444442</v>
      </c>
      <c r="BU8" t="s">
        <v>144</v>
      </c>
      <c r="BV8" t="s">
        <v>86</v>
      </c>
      <c r="BY8">
        <v>33423.39</v>
      </c>
      <c r="BZ8" t="s">
        <v>98</v>
      </c>
      <c r="CA8" t="s">
        <v>145</v>
      </c>
      <c r="CC8" t="s">
        <v>140</v>
      </c>
      <c r="CD8">
        <v>700</v>
      </c>
      <c r="CE8" t="s">
        <v>89</v>
      </c>
      <c r="CF8" s="3">
        <v>44673</v>
      </c>
      <c r="CI8">
        <v>3</v>
      </c>
      <c r="CJ8">
        <v>2</v>
      </c>
      <c r="CK8">
        <v>41</v>
      </c>
      <c r="CL8" t="s">
        <v>90</v>
      </c>
    </row>
    <row r="9" spans="1:92" x14ac:dyDescent="0.25">
      <c r="A9" t="s">
        <v>72</v>
      </c>
      <c r="B9" t="s">
        <v>73</v>
      </c>
      <c r="C9" t="s">
        <v>74</v>
      </c>
      <c r="E9" t="str">
        <f>"009942472019"</f>
        <v>009942472019</v>
      </c>
      <c r="F9" s="3">
        <v>44671</v>
      </c>
      <c r="G9">
        <v>202301</v>
      </c>
      <c r="H9" t="s">
        <v>103</v>
      </c>
      <c r="I9" t="s">
        <v>104</v>
      </c>
      <c r="J9" t="s">
        <v>77</v>
      </c>
      <c r="K9" t="s">
        <v>78</v>
      </c>
      <c r="L9" t="s">
        <v>103</v>
      </c>
      <c r="M9" t="s">
        <v>104</v>
      </c>
      <c r="N9" t="s">
        <v>146</v>
      </c>
      <c r="O9" t="s">
        <v>94</v>
      </c>
      <c r="P9" t="str">
        <f>"MT CPT                        "</f>
        <v xml:space="preserve">MT CPT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33.130000000000003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2.5</v>
      </c>
      <c r="BJ9">
        <v>4.3</v>
      </c>
      <c r="BK9">
        <v>5</v>
      </c>
      <c r="BL9">
        <v>103.35</v>
      </c>
      <c r="BM9">
        <v>15.5</v>
      </c>
      <c r="BN9">
        <v>118.85</v>
      </c>
      <c r="BO9">
        <v>118.85</v>
      </c>
      <c r="BQ9" t="s">
        <v>147</v>
      </c>
      <c r="BR9" t="s">
        <v>143</v>
      </c>
      <c r="BS9" s="3">
        <v>44672</v>
      </c>
      <c r="BT9" s="4">
        <v>0.49722222222222223</v>
      </c>
      <c r="BU9" t="s">
        <v>148</v>
      </c>
      <c r="BV9" t="s">
        <v>86</v>
      </c>
      <c r="BY9">
        <v>21626.94</v>
      </c>
      <c r="BZ9" t="s">
        <v>98</v>
      </c>
      <c r="CA9" t="s">
        <v>149</v>
      </c>
      <c r="CC9" t="s">
        <v>104</v>
      </c>
      <c r="CD9">
        <v>8000</v>
      </c>
      <c r="CE9" t="s">
        <v>89</v>
      </c>
      <c r="CF9" s="3">
        <v>44673</v>
      </c>
      <c r="CI9">
        <v>1</v>
      </c>
      <c r="CJ9">
        <v>1</v>
      </c>
      <c r="CK9">
        <v>42</v>
      </c>
      <c r="CL9" t="s">
        <v>90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"009942472008"</f>
        <v>009942472008</v>
      </c>
      <c r="F10" s="3">
        <v>44672</v>
      </c>
      <c r="G10">
        <v>202301</v>
      </c>
      <c r="H10" t="s">
        <v>103</v>
      </c>
      <c r="I10" t="s">
        <v>104</v>
      </c>
      <c r="J10" t="s">
        <v>77</v>
      </c>
      <c r="K10" t="s">
        <v>78</v>
      </c>
      <c r="L10" t="s">
        <v>75</v>
      </c>
      <c r="M10" t="s">
        <v>76</v>
      </c>
      <c r="N10" t="s">
        <v>150</v>
      </c>
      <c r="O10" t="s">
        <v>82</v>
      </c>
      <c r="P10" t="str">
        <f>"JHB                           "</f>
        <v xml:space="preserve">JHB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527.15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43.7</v>
      </c>
      <c r="BJ10">
        <v>47.2</v>
      </c>
      <c r="BK10">
        <v>47.5</v>
      </c>
      <c r="BL10">
        <v>1560.77</v>
      </c>
      <c r="BM10">
        <v>234.12</v>
      </c>
      <c r="BN10">
        <v>1794.89</v>
      </c>
      <c r="BO10">
        <v>1794.89</v>
      </c>
      <c r="BQ10" t="s">
        <v>151</v>
      </c>
      <c r="BR10" t="s">
        <v>143</v>
      </c>
      <c r="BS10" s="3">
        <v>44673</v>
      </c>
      <c r="BT10" s="4">
        <v>0.41319444444444442</v>
      </c>
      <c r="BU10" t="s">
        <v>152</v>
      </c>
      <c r="BV10" t="s">
        <v>86</v>
      </c>
      <c r="BY10">
        <v>235765.47</v>
      </c>
      <c r="BZ10" t="s">
        <v>87</v>
      </c>
      <c r="CA10" t="s">
        <v>153</v>
      </c>
      <c r="CC10" t="s">
        <v>76</v>
      </c>
      <c r="CD10">
        <v>1683</v>
      </c>
      <c r="CE10" t="s">
        <v>89</v>
      </c>
      <c r="CF10" s="3">
        <v>44674</v>
      </c>
      <c r="CI10">
        <v>1</v>
      </c>
      <c r="CJ10">
        <v>1</v>
      </c>
      <c r="CK10">
        <v>21</v>
      </c>
      <c r="CL10" t="s">
        <v>90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"009940641893"</f>
        <v>009940641893</v>
      </c>
      <c r="F11" s="3">
        <v>44673</v>
      </c>
      <c r="G11">
        <v>202301</v>
      </c>
      <c r="H11" t="s">
        <v>103</v>
      </c>
      <c r="I11" t="s">
        <v>104</v>
      </c>
      <c r="J11" t="s">
        <v>154</v>
      </c>
      <c r="K11" t="s">
        <v>78</v>
      </c>
      <c r="L11" t="s">
        <v>155</v>
      </c>
      <c r="M11" t="s">
        <v>156</v>
      </c>
      <c r="N11" t="s">
        <v>157</v>
      </c>
      <c r="O11" t="s">
        <v>82</v>
      </c>
      <c r="P11" t="str">
        <f>"11252350FS                    "</f>
        <v xml:space="preserve">11252350FS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22.21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1.9</v>
      </c>
      <c r="BK11">
        <v>2</v>
      </c>
      <c r="BL11">
        <v>65.75</v>
      </c>
      <c r="BM11">
        <v>9.86</v>
      </c>
      <c r="BN11">
        <v>75.61</v>
      </c>
      <c r="BO11">
        <v>75.61</v>
      </c>
      <c r="BQ11" t="s">
        <v>158</v>
      </c>
      <c r="BR11" t="s">
        <v>159</v>
      </c>
      <c r="BS11" s="3">
        <v>44676</v>
      </c>
      <c r="BT11" s="4">
        <v>0.37013888888888885</v>
      </c>
      <c r="BU11" t="s">
        <v>160</v>
      </c>
      <c r="BV11" t="s">
        <v>86</v>
      </c>
      <c r="BY11">
        <v>9520.2000000000007</v>
      </c>
      <c r="BZ11" t="s">
        <v>87</v>
      </c>
      <c r="CA11" t="s">
        <v>161</v>
      </c>
      <c r="CC11" t="s">
        <v>156</v>
      </c>
      <c r="CD11">
        <v>2021</v>
      </c>
      <c r="CE11" t="s">
        <v>89</v>
      </c>
      <c r="CF11" s="3">
        <v>44677</v>
      </c>
      <c r="CI11">
        <v>1</v>
      </c>
      <c r="CJ11">
        <v>1</v>
      </c>
      <c r="CK11">
        <v>21</v>
      </c>
      <c r="CL11" t="s">
        <v>90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"009942449680"</f>
        <v>009942449680</v>
      </c>
      <c r="F12" s="3">
        <v>44673</v>
      </c>
      <c r="G12">
        <v>202301</v>
      </c>
      <c r="H12" t="s">
        <v>75</v>
      </c>
      <c r="I12" t="s">
        <v>76</v>
      </c>
      <c r="J12" t="s">
        <v>77</v>
      </c>
      <c r="K12" t="s">
        <v>78</v>
      </c>
      <c r="L12" t="s">
        <v>162</v>
      </c>
      <c r="M12" t="s">
        <v>163</v>
      </c>
      <c r="N12" t="s">
        <v>164</v>
      </c>
      <c r="O12" t="s">
        <v>94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60.56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199.56</v>
      </c>
      <c r="BM12">
        <v>29.93</v>
      </c>
      <c r="BN12">
        <v>229.49</v>
      </c>
      <c r="BO12">
        <v>229.49</v>
      </c>
      <c r="BQ12" t="s">
        <v>83</v>
      </c>
      <c r="BR12" t="s">
        <v>84</v>
      </c>
      <c r="BS12" t="s">
        <v>117</v>
      </c>
      <c r="BW12" t="s">
        <v>165</v>
      </c>
      <c r="BX12" t="s">
        <v>166</v>
      </c>
      <c r="BY12">
        <v>1200</v>
      </c>
      <c r="BZ12" t="s">
        <v>167</v>
      </c>
      <c r="CC12" t="s">
        <v>163</v>
      </c>
      <c r="CD12">
        <v>458</v>
      </c>
      <c r="CE12" t="s">
        <v>89</v>
      </c>
      <c r="CI12">
        <v>5</v>
      </c>
      <c r="CJ12" t="s">
        <v>117</v>
      </c>
      <c r="CK12">
        <v>43</v>
      </c>
      <c r="CL12" t="s">
        <v>90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"009942449679"</f>
        <v>009942449679</v>
      </c>
      <c r="F13" s="3">
        <v>44673</v>
      </c>
      <c r="G13">
        <v>202301</v>
      </c>
      <c r="H13" t="s">
        <v>75</v>
      </c>
      <c r="I13" t="s">
        <v>76</v>
      </c>
      <c r="J13" t="s">
        <v>77</v>
      </c>
      <c r="K13" t="s">
        <v>78</v>
      </c>
      <c r="L13" t="s">
        <v>155</v>
      </c>
      <c r="M13" t="s">
        <v>156</v>
      </c>
      <c r="N13" t="s">
        <v>168</v>
      </c>
      <c r="O13" t="s">
        <v>94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33.130000000000003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103.35</v>
      </c>
      <c r="BM13">
        <v>15.5</v>
      </c>
      <c r="BN13">
        <v>118.85</v>
      </c>
      <c r="BO13">
        <v>118.85</v>
      </c>
      <c r="BQ13" t="s">
        <v>83</v>
      </c>
      <c r="BR13" t="s">
        <v>84</v>
      </c>
      <c r="BS13" s="3">
        <v>44676</v>
      </c>
      <c r="BT13" s="4">
        <v>0.51041666666666663</v>
      </c>
      <c r="BU13" t="s">
        <v>169</v>
      </c>
      <c r="BV13" t="s">
        <v>86</v>
      </c>
      <c r="BY13">
        <v>1200</v>
      </c>
      <c r="BZ13" t="s">
        <v>98</v>
      </c>
      <c r="CA13" t="s">
        <v>170</v>
      </c>
      <c r="CC13" t="s">
        <v>156</v>
      </c>
      <c r="CD13">
        <v>2091</v>
      </c>
      <c r="CE13" t="s">
        <v>89</v>
      </c>
      <c r="CF13" s="3">
        <v>44677</v>
      </c>
      <c r="CI13">
        <v>1</v>
      </c>
      <c r="CJ13">
        <v>1</v>
      </c>
      <c r="CK13">
        <v>42</v>
      </c>
      <c r="CL13" t="s">
        <v>90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"009942472020"</f>
        <v>009942472020</v>
      </c>
      <c r="F14" s="3">
        <v>44665</v>
      </c>
      <c r="G14">
        <v>202301</v>
      </c>
      <c r="H14" t="s">
        <v>103</v>
      </c>
      <c r="I14" t="s">
        <v>104</v>
      </c>
      <c r="J14" t="s">
        <v>77</v>
      </c>
      <c r="K14" t="s">
        <v>78</v>
      </c>
      <c r="L14" t="s">
        <v>125</v>
      </c>
      <c r="M14" t="s">
        <v>126</v>
      </c>
      <c r="N14" t="s">
        <v>77</v>
      </c>
      <c r="O14" t="s">
        <v>94</v>
      </c>
      <c r="P14" t="str">
        <f>"DURBAN                        "</f>
        <v xml:space="preserve">DURBAN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42.94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3.3</v>
      </c>
      <c r="BJ14">
        <v>4</v>
      </c>
      <c r="BK14">
        <v>4</v>
      </c>
      <c r="BL14">
        <v>132.38999999999999</v>
      </c>
      <c r="BM14">
        <v>19.86</v>
      </c>
      <c r="BN14">
        <v>152.25</v>
      </c>
      <c r="BO14">
        <v>152.25</v>
      </c>
      <c r="BQ14" t="s">
        <v>171</v>
      </c>
      <c r="BR14" t="s">
        <v>143</v>
      </c>
      <c r="BS14" s="3">
        <v>44670</v>
      </c>
      <c r="BT14" s="4">
        <v>0.46527777777777773</v>
      </c>
      <c r="BU14" t="s">
        <v>172</v>
      </c>
      <c r="BV14" t="s">
        <v>86</v>
      </c>
      <c r="BY14">
        <v>19914.88</v>
      </c>
      <c r="BZ14" t="s">
        <v>98</v>
      </c>
      <c r="CC14" t="s">
        <v>126</v>
      </c>
      <c r="CD14">
        <v>4300</v>
      </c>
      <c r="CE14" t="s">
        <v>89</v>
      </c>
      <c r="CF14" s="3">
        <v>44671</v>
      </c>
      <c r="CI14">
        <v>3</v>
      </c>
      <c r="CJ14">
        <v>3</v>
      </c>
      <c r="CK14">
        <v>41</v>
      </c>
      <c r="CL14" t="s">
        <v>90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"009942472006"</f>
        <v>009942472006</v>
      </c>
      <c r="F15" s="3">
        <v>44665</v>
      </c>
      <c r="G15">
        <v>202301</v>
      </c>
      <c r="H15" t="s">
        <v>103</v>
      </c>
      <c r="I15" t="s">
        <v>104</v>
      </c>
      <c r="J15" t="s">
        <v>77</v>
      </c>
      <c r="K15" t="s">
        <v>78</v>
      </c>
      <c r="L15" t="s">
        <v>79</v>
      </c>
      <c r="M15" t="s">
        <v>80</v>
      </c>
      <c r="N15" t="s">
        <v>173</v>
      </c>
      <c r="O15" t="s">
        <v>94</v>
      </c>
      <c r="P15" t="str">
        <f>"PE                            "</f>
        <v xml:space="preserve">PE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180.98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4</v>
      </c>
      <c r="BI15">
        <v>67</v>
      </c>
      <c r="BJ15">
        <v>92.6</v>
      </c>
      <c r="BK15">
        <v>93</v>
      </c>
      <c r="BL15">
        <v>541.09</v>
      </c>
      <c r="BM15">
        <v>81.16</v>
      </c>
      <c r="BN15">
        <v>622.25</v>
      </c>
      <c r="BO15">
        <v>622.25</v>
      </c>
      <c r="BQ15" t="s">
        <v>174</v>
      </c>
      <c r="BR15" t="s">
        <v>143</v>
      </c>
      <c r="BS15" s="3">
        <v>44671</v>
      </c>
      <c r="BT15" s="4">
        <v>0.40763888888888888</v>
      </c>
      <c r="BU15" t="s">
        <v>175</v>
      </c>
      <c r="BV15" t="s">
        <v>90</v>
      </c>
      <c r="BW15" t="s">
        <v>176</v>
      </c>
      <c r="BX15" t="s">
        <v>177</v>
      </c>
      <c r="BY15">
        <v>463080.13</v>
      </c>
      <c r="BZ15" t="s">
        <v>98</v>
      </c>
      <c r="CC15" t="s">
        <v>80</v>
      </c>
      <c r="CD15">
        <v>6001</v>
      </c>
      <c r="CE15" t="s">
        <v>89</v>
      </c>
      <c r="CF15" s="3">
        <v>44672</v>
      </c>
      <c r="CI15">
        <v>2</v>
      </c>
      <c r="CJ15">
        <v>4</v>
      </c>
      <c r="CK15">
        <v>41</v>
      </c>
      <c r="CL15" t="s">
        <v>90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"009941020904"</f>
        <v>009941020904</v>
      </c>
      <c r="F16" s="3">
        <v>44665</v>
      </c>
      <c r="G16">
        <v>202301</v>
      </c>
      <c r="H16" t="s">
        <v>79</v>
      </c>
      <c r="I16" t="s">
        <v>80</v>
      </c>
      <c r="J16" t="s">
        <v>77</v>
      </c>
      <c r="K16" t="s">
        <v>78</v>
      </c>
      <c r="L16" t="s">
        <v>91</v>
      </c>
      <c r="M16" t="s">
        <v>92</v>
      </c>
      <c r="N16" t="s">
        <v>93</v>
      </c>
      <c r="O16" t="s">
        <v>94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51.79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20</v>
      </c>
      <c r="BJ16">
        <v>9.6</v>
      </c>
      <c r="BK16">
        <v>20</v>
      </c>
      <c r="BL16">
        <v>158.59</v>
      </c>
      <c r="BM16">
        <v>23.79</v>
      </c>
      <c r="BN16">
        <v>182.38</v>
      </c>
      <c r="BO16">
        <v>182.38</v>
      </c>
      <c r="BQ16" t="s">
        <v>95</v>
      </c>
      <c r="BR16" t="s">
        <v>96</v>
      </c>
      <c r="BS16" s="3">
        <v>44670</v>
      </c>
      <c r="BT16" s="4">
        <v>0.38680555555555557</v>
      </c>
      <c r="BU16" t="s">
        <v>178</v>
      </c>
      <c r="BV16" t="s">
        <v>86</v>
      </c>
      <c r="BY16">
        <v>24000</v>
      </c>
      <c r="BZ16" t="s">
        <v>98</v>
      </c>
      <c r="CA16" t="s">
        <v>153</v>
      </c>
      <c r="CC16" t="s">
        <v>92</v>
      </c>
      <c r="CD16">
        <v>1682</v>
      </c>
      <c r="CE16" t="s">
        <v>89</v>
      </c>
      <c r="CF16" s="3">
        <v>44671</v>
      </c>
      <c r="CI16">
        <v>2</v>
      </c>
      <c r="CJ16">
        <v>3</v>
      </c>
      <c r="CK16">
        <v>41</v>
      </c>
      <c r="CL16" t="s">
        <v>90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"009938740860"</f>
        <v>009938740860</v>
      </c>
      <c r="F17" s="3">
        <v>44658</v>
      </c>
      <c r="G17">
        <v>202301</v>
      </c>
      <c r="H17" t="s">
        <v>179</v>
      </c>
      <c r="I17" t="s">
        <v>180</v>
      </c>
      <c r="J17" t="s">
        <v>181</v>
      </c>
      <c r="K17" t="s">
        <v>78</v>
      </c>
      <c r="L17" t="s">
        <v>91</v>
      </c>
      <c r="M17" t="s">
        <v>92</v>
      </c>
      <c r="N17" t="s">
        <v>182</v>
      </c>
      <c r="O17" t="s">
        <v>82</v>
      </c>
      <c r="P17" t="str">
        <f>"......                        "</f>
        <v xml:space="preserve">......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22.21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65.75</v>
      </c>
      <c r="BM17">
        <v>9.86</v>
      </c>
      <c r="BN17">
        <v>75.61</v>
      </c>
      <c r="BO17">
        <v>75.61</v>
      </c>
      <c r="BQ17" t="s">
        <v>183</v>
      </c>
      <c r="BR17" t="s">
        <v>184</v>
      </c>
      <c r="BS17" s="3">
        <v>44659</v>
      </c>
      <c r="BT17" s="4">
        <v>0.3298611111111111</v>
      </c>
      <c r="BU17" t="s">
        <v>185</v>
      </c>
      <c r="BV17" t="s">
        <v>86</v>
      </c>
      <c r="BY17">
        <v>1200</v>
      </c>
      <c r="BZ17" t="s">
        <v>186</v>
      </c>
      <c r="CA17" t="s">
        <v>187</v>
      </c>
      <c r="CC17" t="s">
        <v>92</v>
      </c>
      <c r="CD17">
        <v>1600</v>
      </c>
      <c r="CE17" t="s">
        <v>89</v>
      </c>
      <c r="CF17" s="3">
        <v>44659</v>
      </c>
      <c r="CI17">
        <v>1</v>
      </c>
      <c r="CJ17">
        <v>1</v>
      </c>
      <c r="CK17">
        <v>21</v>
      </c>
      <c r="CL17" t="s">
        <v>90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"009942449676"</f>
        <v>009942449676</v>
      </c>
      <c r="F18" s="3">
        <v>44658</v>
      </c>
      <c r="G18">
        <v>202301</v>
      </c>
      <c r="H18" t="s">
        <v>91</v>
      </c>
      <c r="I18" t="s">
        <v>92</v>
      </c>
      <c r="J18" t="s">
        <v>188</v>
      </c>
      <c r="K18" t="s">
        <v>78</v>
      </c>
      <c r="L18" t="s">
        <v>162</v>
      </c>
      <c r="M18" t="s">
        <v>163</v>
      </c>
      <c r="N18" t="s">
        <v>189</v>
      </c>
      <c r="O18" t="s">
        <v>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43.02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142.38</v>
      </c>
      <c r="BM18">
        <v>21.36</v>
      </c>
      <c r="BN18">
        <v>163.74</v>
      </c>
      <c r="BO18">
        <v>163.74</v>
      </c>
      <c r="BQ18" t="s">
        <v>190</v>
      </c>
      <c r="BR18" t="s">
        <v>191</v>
      </c>
      <c r="BS18" s="3">
        <v>44673</v>
      </c>
      <c r="BT18" s="4">
        <v>0.74305555555555547</v>
      </c>
      <c r="BU18" t="s">
        <v>192</v>
      </c>
      <c r="BV18" t="s">
        <v>90</v>
      </c>
      <c r="BW18" t="s">
        <v>193</v>
      </c>
      <c r="BX18" t="s">
        <v>194</v>
      </c>
      <c r="BY18">
        <v>1200</v>
      </c>
      <c r="BZ18" t="s">
        <v>195</v>
      </c>
      <c r="CA18" t="s">
        <v>196</v>
      </c>
      <c r="CC18" t="s">
        <v>163</v>
      </c>
      <c r="CD18">
        <v>458</v>
      </c>
      <c r="CE18" t="s">
        <v>89</v>
      </c>
      <c r="CF18" s="3">
        <v>44673</v>
      </c>
      <c r="CI18">
        <v>5</v>
      </c>
      <c r="CJ18">
        <v>11</v>
      </c>
      <c r="CK18">
        <v>23</v>
      </c>
      <c r="CL18" t="s">
        <v>90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"009940845634"</f>
        <v>009940845634</v>
      </c>
      <c r="F19" s="3">
        <v>44658</v>
      </c>
      <c r="G19">
        <v>202301</v>
      </c>
      <c r="H19" t="s">
        <v>139</v>
      </c>
      <c r="I19" t="s">
        <v>140</v>
      </c>
      <c r="J19" t="s">
        <v>197</v>
      </c>
      <c r="K19" t="s">
        <v>78</v>
      </c>
      <c r="L19" t="s">
        <v>198</v>
      </c>
      <c r="M19" t="s">
        <v>199</v>
      </c>
      <c r="N19" t="s">
        <v>200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15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22.21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80.75</v>
      </c>
      <c r="BM19">
        <v>12.11</v>
      </c>
      <c r="BN19">
        <v>92.86</v>
      </c>
      <c r="BO19">
        <v>92.86</v>
      </c>
      <c r="BQ19" t="s">
        <v>201</v>
      </c>
      <c r="BR19" t="s">
        <v>202</v>
      </c>
      <c r="BS19" s="3">
        <v>44659</v>
      </c>
      <c r="BT19" s="4">
        <v>0.40625</v>
      </c>
      <c r="BU19" t="s">
        <v>203</v>
      </c>
      <c r="BV19" t="s">
        <v>86</v>
      </c>
      <c r="BY19">
        <v>1200</v>
      </c>
      <c r="BZ19" t="s">
        <v>204</v>
      </c>
      <c r="CA19" t="s">
        <v>205</v>
      </c>
      <c r="CC19" t="s">
        <v>199</v>
      </c>
      <c r="CD19">
        <v>200</v>
      </c>
      <c r="CE19" t="s">
        <v>89</v>
      </c>
      <c r="CF19" s="3">
        <v>44659</v>
      </c>
      <c r="CI19">
        <v>1</v>
      </c>
      <c r="CJ19">
        <v>1</v>
      </c>
      <c r="CK19">
        <v>21</v>
      </c>
      <c r="CL19" t="s">
        <v>90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"009941280203"</f>
        <v>009941280203</v>
      </c>
      <c r="F20" s="3">
        <v>44657</v>
      </c>
      <c r="G20">
        <v>202301</v>
      </c>
      <c r="H20" t="s">
        <v>206</v>
      </c>
      <c r="I20" t="s">
        <v>207</v>
      </c>
      <c r="J20" t="s">
        <v>154</v>
      </c>
      <c r="K20" t="s">
        <v>78</v>
      </c>
      <c r="L20" t="s">
        <v>103</v>
      </c>
      <c r="M20" t="s">
        <v>104</v>
      </c>
      <c r="N20" t="s">
        <v>208</v>
      </c>
      <c r="O20" t="s">
        <v>94</v>
      </c>
      <c r="P20" t="str">
        <f>"119 422 70FM                  "</f>
        <v xml:space="preserve">119 422 70FM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42.94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2.4</v>
      </c>
      <c r="BK20">
        <v>3</v>
      </c>
      <c r="BL20">
        <v>132.38999999999999</v>
      </c>
      <c r="BM20">
        <v>19.86</v>
      </c>
      <c r="BN20">
        <v>152.25</v>
      </c>
      <c r="BO20">
        <v>152.25</v>
      </c>
      <c r="BQ20" t="s">
        <v>209</v>
      </c>
      <c r="BR20" t="s">
        <v>210</v>
      </c>
      <c r="BS20" s="3">
        <v>44659</v>
      </c>
      <c r="BT20" s="4">
        <v>0.37291666666666662</v>
      </c>
      <c r="BU20" t="s">
        <v>211</v>
      </c>
      <c r="BV20" t="s">
        <v>86</v>
      </c>
      <c r="BY20">
        <v>12000</v>
      </c>
      <c r="BZ20" t="s">
        <v>212</v>
      </c>
      <c r="CA20" t="s">
        <v>213</v>
      </c>
      <c r="CC20" t="s">
        <v>104</v>
      </c>
      <c r="CD20">
        <v>7945</v>
      </c>
      <c r="CE20" t="s">
        <v>89</v>
      </c>
      <c r="CF20" s="3">
        <v>44662</v>
      </c>
      <c r="CI20">
        <v>3</v>
      </c>
      <c r="CJ20">
        <v>2</v>
      </c>
      <c r="CK20">
        <v>41</v>
      </c>
      <c r="CL20" t="s">
        <v>90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"009941475339"</f>
        <v>009941475339</v>
      </c>
      <c r="F21" s="3">
        <v>44658</v>
      </c>
      <c r="G21">
        <v>202301</v>
      </c>
      <c r="H21" t="s">
        <v>214</v>
      </c>
      <c r="I21" t="s">
        <v>215</v>
      </c>
      <c r="J21" t="s">
        <v>154</v>
      </c>
      <c r="K21" t="s">
        <v>78</v>
      </c>
      <c r="L21" t="s">
        <v>79</v>
      </c>
      <c r="M21" t="s">
        <v>80</v>
      </c>
      <c r="N21" t="s">
        <v>216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22.21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0.3</v>
      </c>
      <c r="BK21">
        <v>1</v>
      </c>
      <c r="BL21">
        <v>65.75</v>
      </c>
      <c r="BM21">
        <v>9.86</v>
      </c>
      <c r="BN21">
        <v>75.61</v>
      </c>
      <c r="BO21">
        <v>75.61</v>
      </c>
      <c r="BQ21" t="s">
        <v>217</v>
      </c>
      <c r="BR21" t="s">
        <v>218</v>
      </c>
      <c r="BS21" s="3">
        <v>44659</v>
      </c>
      <c r="BT21" s="4">
        <v>0.41041666666666665</v>
      </c>
      <c r="BU21" t="s">
        <v>219</v>
      </c>
      <c r="BV21" t="s">
        <v>86</v>
      </c>
      <c r="BY21">
        <v>1739</v>
      </c>
      <c r="BZ21" t="s">
        <v>186</v>
      </c>
      <c r="CA21" t="s">
        <v>220</v>
      </c>
      <c r="CC21" t="s">
        <v>80</v>
      </c>
      <c r="CD21">
        <v>6000</v>
      </c>
      <c r="CE21" t="s">
        <v>89</v>
      </c>
      <c r="CF21" s="3">
        <v>44659</v>
      </c>
      <c r="CI21">
        <v>1</v>
      </c>
      <c r="CJ21">
        <v>1</v>
      </c>
      <c r="CK21">
        <v>21</v>
      </c>
      <c r="CL21" t="s">
        <v>90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"009942472023"</f>
        <v>009942472023</v>
      </c>
      <c r="F22" s="3">
        <v>44657</v>
      </c>
      <c r="G22">
        <v>202301</v>
      </c>
      <c r="H22" t="s">
        <v>103</v>
      </c>
      <c r="I22" t="s">
        <v>104</v>
      </c>
      <c r="J22" t="s">
        <v>77</v>
      </c>
      <c r="K22" t="s">
        <v>78</v>
      </c>
      <c r="L22" t="s">
        <v>125</v>
      </c>
      <c r="M22" t="s">
        <v>126</v>
      </c>
      <c r="N22" t="s">
        <v>77</v>
      </c>
      <c r="O22" t="s">
        <v>94</v>
      </c>
      <c r="P22" t="str">
        <f>"DURBAN                        "</f>
        <v xml:space="preserve">DURBAN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80.11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36</v>
      </c>
      <c r="BJ22">
        <v>24.8</v>
      </c>
      <c r="BK22">
        <v>36</v>
      </c>
      <c r="BL22">
        <v>242.43</v>
      </c>
      <c r="BM22">
        <v>36.36</v>
      </c>
      <c r="BN22">
        <v>278.79000000000002</v>
      </c>
      <c r="BO22">
        <v>278.79000000000002</v>
      </c>
      <c r="BQ22" t="s">
        <v>171</v>
      </c>
      <c r="BR22" t="s">
        <v>143</v>
      </c>
      <c r="BS22" s="3">
        <v>44659</v>
      </c>
      <c r="BT22" s="4">
        <v>0.5854166666666667</v>
      </c>
      <c r="BU22" t="s">
        <v>221</v>
      </c>
      <c r="BV22" t="s">
        <v>86</v>
      </c>
      <c r="BY22">
        <v>123954</v>
      </c>
      <c r="BZ22" t="s">
        <v>212</v>
      </c>
      <c r="CA22" t="s">
        <v>222</v>
      </c>
      <c r="CC22" t="s">
        <v>126</v>
      </c>
      <c r="CD22">
        <v>4300</v>
      </c>
      <c r="CE22" t="s">
        <v>89</v>
      </c>
      <c r="CF22" s="3">
        <v>44662</v>
      </c>
      <c r="CI22">
        <v>3</v>
      </c>
      <c r="CJ22">
        <v>2</v>
      </c>
      <c r="CK22">
        <v>41</v>
      </c>
      <c r="CL22" t="s">
        <v>90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"009942472003"</f>
        <v>009942472003</v>
      </c>
      <c r="F23" s="3">
        <v>44657</v>
      </c>
      <c r="G23">
        <v>202301</v>
      </c>
      <c r="H23" t="s">
        <v>103</v>
      </c>
      <c r="I23" t="s">
        <v>104</v>
      </c>
      <c r="J23" t="s">
        <v>77</v>
      </c>
      <c r="K23" t="s">
        <v>78</v>
      </c>
      <c r="L23" t="s">
        <v>214</v>
      </c>
      <c r="M23" t="s">
        <v>215</v>
      </c>
      <c r="N23" t="s">
        <v>223</v>
      </c>
      <c r="O23" t="s">
        <v>94</v>
      </c>
      <c r="P23" t="str">
        <f>"MT CAPE TOWN                  "</f>
        <v xml:space="preserve">MT CAPE TOWN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42.94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10</v>
      </c>
      <c r="BJ23">
        <v>8.9</v>
      </c>
      <c r="BK23">
        <v>10</v>
      </c>
      <c r="BL23">
        <v>132.38999999999999</v>
      </c>
      <c r="BM23">
        <v>19.86</v>
      </c>
      <c r="BN23">
        <v>152.25</v>
      </c>
      <c r="BO23">
        <v>152.25</v>
      </c>
      <c r="BQ23" t="s">
        <v>224</v>
      </c>
      <c r="BR23" t="s">
        <v>143</v>
      </c>
      <c r="BS23" s="3">
        <v>44659</v>
      </c>
      <c r="BT23" s="4">
        <v>0.4826388888888889</v>
      </c>
      <c r="BU23" t="s">
        <v>225</v>
      </c>
      <c r="BV23" t="s">
        <v>86</v>
      </c>
      <c r="BY23">
        <v>44400</v>
      </c>
      <c r="BZ23" t="s">
        <v>212</v>
      </c>
      <c r="CA23" t="s">
        <v>226</v>
      </c>
      <c r="CC23" t="s">
        <v>215</v>
      </c>
      <c r="CD23">
        <v>5213</v>
      </c>
      <c r="CE23" t="s">
        <v>89</v>
      </c>
      <c r="CF23" s="3">
        <v>44659</v>
      </c>
      <c r="CI23">
        <v>2</v>
      </c>
      <c r="CJ23">
        <v>2</v>
      </c>
      <c r="CK23">
        <v>41</v>
      </c>
      <c r="CL23" t="s">
        <v>90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"009939486954"</f>
        <v>009939486954</v>
      </c>
      <c r="F24" s="3">
        <v>44659</v>
      </c>
      <c r="G24">
        <v>202301</v>
      </c>
      <c r="H24" t="s">
        <v>91</v>
      </c>
      <c r="I24" t="s">
        <v>92</v>
      </c>
      <c r="J24" t="s">
        <v>216</v>
      </c>
      <c r="K24" t="s">
        <v>78</v>
      </c>
      <c r="L24" t="s">
        <v>79</v>
      </c>
      <c r="M24" t="s">
        <v>80</v>
      </c>
      <c r="N24" t="s">
        <v>227</v>
      </c>
      <c r="O24" t="s">
        <v>128</v>
      </c>
      <c r="P24" t="str">
        <f>"...                           "</f>
        <v xml:space="preserve">...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41.64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123.28</v>
      </c>
      <c r="BM24">
        <v>18.489999999999998</v>
      </c>
      <c r="BN24">
        <v>141.77000000000001</v>
      </c>
      <c r="BO24">
        <v>141.77000000000001</v>
      </c>
      <c r="BQ24" t="s">
        <v>228</v>
      </c>
      <c r="BR24" t="s">
        <v>229</v>
      </c>
      <c r="BS24" s="3">
        <v>44662</v>
      </c>
      <c r="BT24" s="4">
        <v>0.4597222222222222</v>
      </c>
      <c r="BU24" t="s">
        <v>230</v>
      </c>
      <c r="BV24" t="s">
        <v>86</v>
      </c>
      <c r="BY24">
        <v>1200</v>
      </c>
      <c r="BZ24" t="s">
        <v>212</v>
      </c>
      <c r="CA24" t="s">
        <v>231</v>
      </c>
      <c r="CC24" t="s">
        <v>80</v>
      </c>
      <c r="CD24">
        <v>6045</v>
      </c>
      <c r="CE24" t="s">
        <v>89</v>
      </c>
      <c r="CF24" s="3">
        <v>44663</v>
      </c>
      <c r="CI24">
        <v>1</v>
      </c>
      <c r="CJ24">
        <v>1</v>
      </c>
      <c r="CK24">
        <v>31</v>
      </c>
      <c r="CL24" t="s">
        <v>90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"009939486953"</f>
        <v>009939486953</v>
      </c>
      <c r="F25" s="3">
        <v>44659</v>
      </c>
      <c r="G25">
        <v>202301</v>
      </c>
      <c r="H25" t="s">
        <v>91</v>
      </c>
      <c r="I25" t="s">
        <v>92</v>
      </c>
      <c r="J25" t="s">
        <v>216</v>
      </c>
      <c r="K25" t="s">
        <v>78</v>
      </c>
      <c r="L25" t="s">
        <v>103</v>
      </c>
      <c r="M25" t="s">
        <v>104</v>
      </c>
      <c r="N25" t="s">
        <v>232</v>
      </c>
      <c r="O25" t="s">
        <v>128</v>
      </c>
      <c r="P25" t="str">
        <f>"...                           "</f>
        <v xml:space="preserve">...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41.64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123.28</v>
      </c>
      <c r="BM25">
        <v>18.489999999999998</v>
      </c>
      <c r="BN25">
        <v>141.77000000000001</v>
      </c>
      <c r="BO25">
        <v>141.77000000000001</v>
      </c>
      <c r="BQ25" t="s">
        <v>233</v>
      </c>
      <c r="BR25" t="s">
        <v>229</v>
      </c>
      <c r="BS25" s="3">
        <v>44662</v>
      </c>
      <c r="BT25" s="4">
        <v>0.51388888888888895</v>
      </c>
      <c r="BU25" t="s">
        <v>234</v>
      </c>
      <c r="BV25" t="s">
        <v>86</v>
      </c>
      <c r="BY25">
        <v>1200</v>
      </c>
      <c r="BZ25" t="s">
        <v>212</v>
      </c>
      <c r="CA25" t="s">
        <v>235</v>
      </c>
      <c r="CC25" t="s">
        <v>104</v>
      </c>
      <c r="CD25">
        <v>7460</v>
      </c>
      <c r="CE25" t="s">
        <v>89</v>
      </c>
      <c r="CF25" s="3">
        <v>44663</v>
      </c>
      <c r="CI25">
        <v>1</v>
      </c>
      <c r="CJ25">
        <v>1</v>
      </c>
      <c r="CK25">
        <v>31</v>
      </c>
      <c r="CL25" t="s">
        <v>90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"009939486951"</f>
        <v>009939486951</v>
      </c>
      <c r="F26" s="3">
        <v>44659</v>
      </c>
      <c r="G26">
        <v>202301</v>
      </c>
      <c r="H26" t="s">
        <v>91</v>
      </c>
      <c r="I26" t="s">
        <v>92</v>
      </c>
      <c r="J26" t="s">
        <v>216</v>
      </c>
      <c r="K26" t="s">
        <v>78</v>
      </c>
      <c r="L26" t="s">
        <v>206</v>
      </c>
      <c r="M26" t="s">
        <v>207</v>
      </c>
      <c r="N26" t="s">
        <v>154</v>
      </c>
      <c r="O26" t="s">
        <v>94</v>
      </c>
      <c r="P26" t="str">
        <f>"...                           "</f>
        <v xml:space="preserve">...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42.94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132.38999999999999</v>
      </c>
      <c r="BM26">
        <v>19.86</v>
      </c>
      <c r="BN26">
        <v>152.25</v>
      </c>
      <c r="BO26">
        <v>152.25</v>
      </c>
      <c r="BQ26" t="s">
        <v>236</v>
      </c>
      <c r="BR26" t="s">
        <v>237</v>
      </c>
      <c r="BS26" s="3">
        <v>44662</v>
      </c>
      <c r="BT26" s="4">
        <v>0.41666666666666669</v>
      </c>
      <c r="BU26" t="s">
        <v>238</v>
      </c>
      <c r="BV26" t="s">
        <v>86</v>
      </c>
      <c r="BY26">
        <v>1200</v>
      </c>
      <c r="BZ26" t="s">
        <v>239</v>
      </c>
      <c r="CA26" t="s">
        <v>240</v>
      </c>
      <c r="CC26" t="s">
        <v>207</v>
      </c>
      <c r="CD26">
        <v>4051</v>
      </c>
      <c r="CE26" t="s">
        <v>89</v>
      </c>
      <c r="CF26" s="3">
        <v>44670</v>
      </c>
      <c r="CI26">
        <v>1</v>
      </c>
      <c r="CJ26">
        <v>1</v>
      </c>
      <c r="CK26">
        <v>41</v>
      </c>
      <c r="CL26" t="s">
        <v>90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"009940857324"</f>
        <v>009940857324</v>
      </c>
      <c r="F27" s="3">
        <v>44659</v>
      </c>
      <c r="G27">
        <v>202301</v>
      </c>
      <c r="H27" t="s">
        <v>91</v>
      </c>
      <c r="I27" t="s">
        <v>92</v>
      </c>
      <c r="J27" t="s">
        <v>241</v>
      </c>
      <c r="K27" t="s">
        <v>78</v>
      </c>
      <c r="L27" t="s">
        <v>79</v>
      </c>
      <c r="M27" t="s">
        <v>80</v>
      </c>
      <c r="N27" t="s">
        <v>242</v>
      </c>
      <c r="O27" t="s">
        <v>94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65.95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17.899999999999999</v>
      </c>
      <c r="BJ27">
        <v>27.3</v>
      </c>
      <c r="BK27">
        <v>28</v>
      </c>
      <c r="BL27">
        <v>200.51</v>
      </c>
      <c r="BM27">
        <v>30.08</v>
      </c>
      <c r="BN27">
        <v>230.59</v>
      </c>
      <c r="BO27">
        <v>230.59</v>
      </c>
      <c r="BQ27" t="s">
        <v>174</v>
      </c>
      <c r="BR27" t="s">
        <v>243</v>
      </c>
      <c r="BS27" s="3">
        <v>44662</v>
      </c>
      <c r="BT27" s="4">
        <v>0.6333333333333333</v>
      </c>
      <c r="BU27" t="s">
        <v>85</v>
      </c>
      <c r="BV27" t="s">
        <v>86</v>
      </c>
      <c r="BY27">
        <v>136731.51</v>
      </c>
      <c r="BZ27" t="s">
        <v>239</v>
      </c>
      <c r="CA27" t="s">
        <v>88</v>
      </c>
      <c r="CC27" t="s">
        <v>80</v>
      </c>
      <c r="CD27">
        <v>6001</v>
      </c>
      <c r="CE27" t="s">
        <v>89</v>
      </c>
      <c r="CF27" s="3">
        <v>44663</v>
      </c>
      <c r="CI27">
        <v>2</v>
      </c>
      <c r="CJ27">
        <v>1</v>
      </c>
      <c r="CK27">
        <v>41</v>
      </c>
      <c r="CL27" t="s">
        <v>90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"009942472004"</f>
        <v>009942472004</v>
      </c>
      <c r="F28" s="3">
        <v>44659</v>
      </c>
      <c r="G28">
        <v>202301</v>
      </c>
      <c r="H28" t="s">
        <v>103</v>
      </c>
      <c r="I28" t="s">
        <v>104</v>
      </c>
      <c r="J28" t="s">
        <v>77</v>
      </c>
      <c r="K28" t="s">
        <v>78</v>
      </c>
      <c r="L28" t="s">
        <v>91</v>
      </c>
      <c r="M28" t="s">
        <v>92</v>
      </c>
      <c r="N28" t="s">
        <v>244</v>
      </c>
      <c r="O28" t="s">
        <v>94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42.94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4</v>
      </c>
      <c r="BJ28">
        <v>7.2</v>
      </c>
      <c r="BK28">
        <v>8</v>
      </c>
      <c r="BL28">
        <v>132.38999999999999</v>
      </c>
      <c r="BM28">
        <v>19.86</v>
      </c>
      <c r="BN28">
        <v>152.25</v>
      </c>
      <c r="BO28">
        <v>152.25</v>
      </c>
      <c r="BQ28" t="s">
        <v>245</v>
      </c>
      <c r="BR28" t="s">
        <v>246</v>
      </c>
      <c r="BS28" s="3">
        <v>44662</v>
      </c>
      <c r="BT28" s="4">
        <v>0.4597222222222222</v>
      </c>
      <c r="BU28" t="s">
        <v>247</v>
      </c>
      <c r="BV28" t="s">
        <v>86</v>
      </c>
      <c r="BY28">
        <v>36000</v>
      </c>
      <c r="BZ28" t="s">
        <v>212</v>
      </c>
      <c r="CC28" t="s">
        <v>92</v>
      </c>
      <c r="CD28">
        <v>1682</v>
      </c>
      <c r="CE28" t="s">
        <v>89</v>
      </c>
      <c r="CF28" s="3">
        <v>44663</v>
      </c>
      <c r="CI28">
        <v>2</v>
      </c>
      <c r="CJ28">
        <v>1</v>
      </c>
      <c r="CK28">
        <v>41</v>
      </c>
      <c r="CL28" t="s">
        <v>90</v>
      </c>
    </row>
    <row r="29" spans="1:90" x14ac:dyDescent="0.25">
      <c r="A29" t="s">
        <v>72</v>
      </c>
      <c r="B29" t="s">
        <v>73</v>
      </c>
      <c r="C29" t="s">
        <v>74</v>
      </c>
      <c r="E29" t="str">
        <f>"080010451450"</f>
        <v>080010451450</v>
      </c>
      <c r="F29" s="3">
        <v>44663</v>
      </c>
      <c r="G29">
        <v>202301</v>
      </c>
      <c r="H29" t="s">
        <v>214</v>
      </c>
      <c r="I29" t="s">
        <v>215</v>
      </c>
      <c r="J29" t="s">
        <v>248</v>
      </c>
      <c r="K29" t="s">
        <v>78</v>
      </c>
      <c r="L29" t="s">
        <v>103</v>
      </c>
      <c r="M29" t="s">
        <v>104</v>
      </c>
      <c r="N29" t="s">
        <v>249</v>
      </c>
      <c r="O29" t="s">
        <v>94</v>
      </c>
      <c r="P29" t="str">
        <f>"-                             "</f>
        <v xml:space="preserve">-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42.94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8</v>
      </c>
      <c r="BJ29">
        <v>4.8</v>
      </c>
      <c r="BK29">
        <v>8</v>
      </c>
      <c r="BL29">
        <v>132.38999999999999</v>
      </c>
      <c r="BM29">
        <v>19.86</v>
      </c>
      <c r="BN29">
        <v>152.25</v>
      </c>
      <c r="BO29">
        <v>152.25</v>
      </c>
      <c r="BP29" t="s">
        <v>117</v>
      </c>
      <c r="BQ29" t="s">
        <v>250</v>
      </c>
      <c r="BR29" t="s">
        <v>251</v>
      </c>
      <c r="BS29" s="3">
        <v>44670</v>
      </c>
      <c r="BT29" s="4">
        <v>0.60277777777777775</v>
      </c>
      <c r="BU29" t="s">
        <v>252</v>
      </c>
      <c r="BV29" t="s">
        <v>90</v>
      </c>
      <c r="BW29" t="s">
        <v>176</v>
      </c>
      <c r="BX29" t="s">
        <v>253</v>
      </c>
      <c r="BY29">
        <v>24000</v>
      </c>
      <c r="CA29" t="s">
        <v>254</v>
      </c>
      <c r="CC29" t="s">
        <v>104</v>
      </c>
      <c r="CD29">
        <v>7824</v>
      </c>
      <c r="CE29" t="s">
        <v>255</v>
      </c>
      <c r="CF29" s="3">
        <v>44671</v>
      </c>
      <c r="CI29">
        <v>2</v>
      </c>
      <c r="CJ29">
        <v>5</v>
      </c>
      <c r="CK29">
        <v>41</v>
      </c>
      <c r="CL29" t="s">
        <v>90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"009942472007"</f>
        <v>009942472007</v>
      </c>
      <c r="F30" s="3">
        <v>44672</v>
      </c>
      <c r="G30">
        <v>202301</v>
      </c>
      <c r="H30" t="s">
        <v>103</v>
      </c>
      <c r="I30" t="s">
        <v>104</v>
      </c>
      <c r="J30" t="s">
        <v>77</v>
      </c>
      <c r="K30" t="s">
        <v>78</v>
      </c>
      <c r="L30" t="s">
        <v>79</v>
      </c>
      <c r="M30" t="s">
        <v>80</v>
      </c>
      <c r="N30" t="s">
        <v>173</v>
      </c>
      <c r="O30" t="s">
        <v>94</v>
      </c>
      <c r="P30" t="str">
        <f>"PE                            "</f>
        <v xml:space="preserve">PE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58.87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11.9</v>
      </c>
      <c r="BJ30">
        <v>23.9</v>
      </c>
      <c r="BK30">
        <v>24</v>
      </c>
      <c r="BL30">
        <v>179.55</v>
      </c>
      <c r="BM30">
        <v>26.93</v>
      </c>
      <c r="BN30">
        <v>206.48</v>
      </c>
      <c r="BO30">
        <v>206.48</v>
      </c>
      <c r="BQ30" t="s">
        <v>174</v>
      </c>
      <c r="BR30" t="s">
        <v>143</v>
      </c>
      <c r="BS30" s="3">
        <v>44676</v>
      </c>
      <c r="BT30" s="4">
        <v>0.70347222222222217</v>
      </c>
      <c r="BU30" t="s">
        <v>85</v>
      </c>
      <c r="BV30" t="s">
        <v>86</v>
      </c>
      <c r="BY30">
        <v>119597.4</v>
      </c>
      <c r="BZ30" t="s">
        <v>98</v>
      </c>
      <c r="CA30" t="s">
        <v>88</v>
      </c>
      <c r="CC30" t="s">
        <v>80</v>
      </c>
      <c r="CD30">
        <v>6001</v>
      </c>
      <c r="CE30" t="s">
        <v>89</v>
      </c>
      <c r="CF30" s="3">
        <v>44676</v>
      </c>
      <c r="CI30">
        <v>2</v>
      </c>
      <c r="CJ30">
        <v>2</v>
      </c>
      <c r="CK30">
        <v>41</v>
      </c>
      <c r="CL30" t="s">
        <v>90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"009942472011"</f>
        <v>009942472011</v>
      </c>
      <c r="F31" s="3">
        <v>44677</v>
      </c>
      <c r="G31">
        <v>202301</v>
      </c>
      <c r="H31" t="s">
        <v>103</v>
      </c>
      <c r="I31" t="s">
        <v>104</v>
      </c>
      <c r="J31" t="s">
        <v>77</v>
      </c>
      <c r="K31" t="s">
        <v>78</v>
      </c>
      <c r="L31" t="s">
        <v>79</v>
      </c>
      <c r="M31" t="s">
        <v>80</v>
      </c>
      <c r="N31" t="s">
        <v>256</v>
      </c>
      <c r="O31" t="s">
        <v>94</v>
      </c>
      <c r="P31" t="str">
        <f>"PE                            "</f>
        <v xml:space="preserve">PE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57.1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13.2</v>
      </c>
      <c r="BJ31">
        <v>22.9</v>
      </c>
      <c r="BK31">
        <v>23</v>
      </c>
      <c r="BL31">
        <v>174.31</v>
      </c>
      <c r="BM31">
        <v>26.15</v>
      </c>
      <c r="BN31">
        <v>200.46</v>
      </c>
      <c r="BO31">
        <v>200.46</v>
      </c>
      <c r="BQ31" t="s">
        <v>174</v>
      </c>
      <c r="BR31" t="s">
        <v>143</v>
      </c>
      <c r="BS31" s="3">
        <v>44679</v>
      </c>
      <c r="BT31" s="4">
        <v>0.65972222222222221</v>
      </c>
      <c r="BU31" t="s">
        <v>257</v>
      </c>
      <c r="BV31" t="s">
        <v>86</v>
      </c>
      <c r="BY31">
        <v>114342.2</v>
      </c>
      <c r="BZ31" t="s">
        <v>98</v>
      </c>
      <c r="CA31" t="s">
        <v>88</v>
      </c>
      <c r="CC31" t="s">
        <v>80</v>
      </c>
      <c r="CD31">
        <v>6001</v>
      </c>
      <c r="CE31" t="s">
        <v>89</v>
      </c>
      <c r="CF31" s="3">
        <v>44680</v>
      </c>
      <c r="CI31">
        <v>2</v>
      </c>
      <c r="CJ31">
        <v>2</v>
      </c>
      <c r="CK31">
        <v>41</v>
      </c>
      <c r="CL31" t="s">
        <v>90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"009938634407"</f>
        <v>009938634407</v>
      </c>
      <c r="F32" s="3">
        <v>44679</v>
      </c>
      <c r="G32">
        <v>202301</v>
      </c>
      <c r="H32" t="s">
        <v>198</v>
      </c>
      <c r="I32" t="s">
        <v>199</v>
      </c>
      <c r="J32" t="s">
        <v>154</v>
      </c>
      <c r="K32" t="s">
        <v>78</v>
      </c>
      <c r="L32" t="s">
        <v>139</v>
      </c>
      <c r="M32" t="s">
        <v>140</v>
      </c>
      <c r="N32" t="s">
        <v>258</v>
      </c>
      <c r="O32" t="s">
        <v>82</v>
      </c>
      <c r="P32" t="str">
        <f>"NO REF                        "</f>
        <v xml:space="preserve">NO REF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133.18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15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3</v>
      </c>
      <c r="BI32">
        <v>12</v>
      </c>
      <c r="BJ32">
        <v>3.6</v>
      </c>
      <c r="BK32">
        <v>12</v>
      </c>
      <c r="BL32">
        <v>409.32</v>
      </c>
      <c r="BM32">
        <v>61.4</v>
      </c>
      <c r="BN32">
        <v>470.72</v>
      </c>
      <c r="BO32">
        <v>470.72</v>
      </c>
      <c r="BQ32" t="s">
        <v>259</v>
      </c>
      <c r="BR32" t="s">
        <v>260</v>
      </c>
      <c r="BS32" t="s">
        <v>117</v>
      </c>
      <c r="BY32">
        <v>12000</v>
      </c>
      <c r="BZ32" t="s">
        <v>261</v>
      </c>
      <c r="CC32" t="s">
        <v>140</v>
      </c>
      <c r="CD32">
        <v>742</v>
      </c>
      <c r="CE32" t="s">
        <v>89</v>
      </c>
      <c r="CI32">
        <v>1</v>
      </c>
      <c r="CJ32" t="s">
        <v>117</v>
      </c>
      <c r="CK32">
        <v>21</v>
      </c>
      <c r="CL32" t="s">
        <v>90</v>
      </c>
    </row>
    <row r="33" spans="1:91" x14ac:dyDescent="0.25">
      <c r="A33" t="s">
        <v>72</v>
      </c>
      <c r="B33" t="s">
        <v>73</v>
      </c>
      <c r="C33" t="s">
        <v>74</v>
      </c>
      <c r="E33" t="str">
        <f>"080010445627"</f>
        <v>080010445627</v>
      </c>
      <c r="F33" s="3">
        <v>44656</v>
      </c>
      <c r="G33">
        <v>202301</v>
      </c>
      <c r="H33" t="s">
        <v>111</v>
      </c>
      <c r="I33" t="s">
        <v>112</v>
      </c>
      <c r="J33" t="s">
        <v>113</v>
      </c>
      <c r="K33" t="s">
        <v>78</v>
      </c>
      <c r="L33" t="s">
        <v>198</v>
      </c>
      <c r="M33" t="s">
        <v>199</v>
      </c>
      <c r="N33" t="s">
        <v>262</v>
      </c>
      <c r="O33" t="s">
        <v>94</v>
      </c>
      <c r="P33" t="str">
        <f>"xx                            "</f>
        <v xml:space="preserve">xx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281.35000000000002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11</v>
      </c>
      <c r="BJ33">
        <v>166.4</v>
      </c>
      <c r="BK33">
        <v>167</v>
      </c>
      <c r="BL33">
        <v>898.24</v>
      </c>
      <c r="BM33">
        <v>134.74</v>
      </c>
      <c r="BN33">
        <v>1032.98</v>
      </c>
      <c r="BO33">
        <v>1032.98</v>
      </c>
      <c r="BP33" t="s">
        <v>117</v>
      </c>
      <c r="BQ33" t="s">
        <v>263</v>
      </c>
      <c r="BR33" t="s">
        <v>119</v>
      </c>
      <c r="BS33" s="3">
        <v>44664</v>
      </c>
      <c r="BT33" s="4">
        <v>0.63541666666666663</v>
      </c>
      <c r="BU33" t="s">
        <v>264</v>
      </c>
      <c r="BV33" t="s">
        <v>90</v>
      </c>
      <c r="BW33" t="s">
        <v>265</v>
      </c>
      <c r="BX33" t="s">
        <v>266</v>
      </c>
      <c r="BY33">
        <v>832000</v>
      </c>
      <c r="BZ33" t="s">
        <v>98</v>
      </c>
      <c r="CA33" t="s">
        <v>267</v>
      </c>
      <c r="CC33" t="s">
        <v>199</v>
      </c>
      <c r="CD33">
        <v>200</v>
      </c>
      <c r="CE33" t="s">
        <v>124</v>
      </c>
      <c r="CF33" s="3">
        <v>44664</v>
      </c>
      <c r="CI33">
        <v>1</v>
      </c>
      <c r="CJ33">
        <v>6</v>
      </c>
      <c r="CK33">
        <v>41</v>
      </c>
      <c r="CL33" t="s">
        <v>90</v>
      </c>
    </row>
    <row r="34" spans="1:91" x14ac:dyDescent="0.25">
      <c r="A34" t="s">
        <v>72</v>
      </c>
      <c r="B34" t="s">
        <v>73</v>
      </c>
      <c r="C34" t="s">
        <v>74</v>
      </c>
      <c r="E34" t="str">
        <f>"009940845624"</f>
        <v>009940845624</v>
      </c>
      <c r="F34" s="3">
        <v>44663</v>
      </c>
      <c r="G34">
        <v>202301</v>
      </c>
      <c r="H34" t="s">
        <v>139</v>
      </c>
      <c r="I34" t="s">
        <v>140</v>
      </c>
      <c r="J34" t="s">
        <v>268</v>
      </c>
      <c r="K34" t="s">
        <v>78</v>
      </c>
      <c r="L34" t="s">
        <v>198</v>
      </c>
      <c r="M34" t="s">
        <v>199</v>
      </c>
      <c r="N34" t="s">
        <v>269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22.21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</v>
      </c>
      <c r="BJ34">
        <v>0.7</v>
      </c>
      <c r="BK34">
        <v>2</v>
      </c>
      <c r="BL34">
        <v>65.75</v>
      </c>
      <c r="BM34">
        <v>9.86</v>
      </c>
      <c r="BN34">
        <v>75.61</v>
      </c>
      <c r="BO34">
        <v>75.61</v>
      </c>
      <c r="BR34" t="s">
        <v>270</v>
      </c>
      <c r="BS34" s="3">
        <v>44664</v>
      </c>
      <c r="BT34" s="4">
        <v>0.36805555555555558</v>
      </c>
      <c r="BU34" t="s">
        <v>271</v>
      </c>
      <c r="BV34" t="s">
        <v>86</v>
      </c>
      <c r="BY34">
        <v>3600</v>
      </c>
      <c r="BZ34" t="s">
        <v>87</v>
      </c>
      <c r="CA34" t="s">
        <v>205</v>
      </c>
      <c r="CC34" t="s">
        <v>199</v>
      </c>
      <c r="CD34">
        <v>200</v>
      </c>
      <c r="CE34" t="s">
        <v>89</v>
      </c>
      <c r="CF34" s="3">
        <v>44664</v>
      </c>
      <c r="CI34">
        <v>1</v>
      </c>
      <c r="CJ34">
        <v>1</v>
      </c>
      <c r="CK34">
        <v>21</v>
      </c>
      <c r="CL34" t="s">
        <v>90</v>
      </c>
    </row>
    <row r="35" spans="1:91" x14ac:dyDescent="0.25">
      <c r="A35" t="s">
        <v>72</v>
      </c>
      <c r="B35" t="s">
        <v>73</v>
      </c>
      <c r="C35" t="s">
        <v>74</v>
      </c>
      <c r="E35" t="str">
        <f>"009940641901"</f>
        <v>009940641901</v>
      </c>
      <c r="F35" s="3">
        <v>44663</v>
      </c>
      <c r="G35">
        <v>202301</v>
      </c>
      <c r="H35" t="s">
        <v>103</v>
      </c>
      <c r="I35" t="s">
        <v>104</v>
      </c>
      <c r="J35" t="s">
        <v>154</v>
      </c>
      <c r="K35" t="s">
        <v>78</v>
      </c>
      <c r="L35" t="s">
        <v>206</v>
      </c>
      <c r="M35" t="s">
        <v>207</v>
      </c>
      <c r="N35" t="s">
        <v>272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170.63</v>
      </c>
      <c r="AH35">
        <v>0</v>
      </c>
      <c r="AI35">
        <v>0</v>
      </c>
      <c r="AJ35">
        <v>0</v>
      </c>
      <c r="AK35">
        <v>22.21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0.1</v>
      </c>
      <c r="BK35">
        <v>0.5</v>
      </c>
      <c r="BL35">
        <v>236.38</v>
      </c>
      <c r="BM35">
        <v>35.46</v>
      </c>
      <c r="BN35">
        <v>271.83999999999997</v>
      </c>
      <c r="BO35">
        <v>271.83999999999997</v>
      </c>
      <c r="BQ35" t="s">
        <v>273</v>
      </c>
      <c r="BR35" t="s">
        <v>274</v>
      </c>
      <c r="BS35" s="3">
        <v>44665</v>
      </c>
      <c r="BT35" s="4">
        <v>0.375</v>
      </c>
      <c r="BU35" t="s">
        <v>275</v>
      </c>
      <c r="BV35" t="s">
        <v>90</v>
      </c>
      <c r="BW35" t="s">
        <v>276</v>
      </c>
      <c r="BX35" t="s">
        <v>277</v>
      </c>
      <c r="BY35">
        <v>740.22</v>
      </c>
      <c r="BZ35" t="s">
        <v>278</v>
      </c>
      <c r="CA35" t="s">
        <v>279</v>
      </c>
      <c r="CC35" t="s">
        <v>207</v>
      </c>
      <c r="CD35">
        <v>4001</v>
      </c>
      <c r="CE35" t="s">
        <v>89</v>
      </c>
      <c r="CF35" s="3">
        <v>44671</v>
      </c>
      <c r="CI35">
        <v>1</v>
      </c>
      <c r="CJ35">
        <v>2</v>
      </c>
      <c r="CK35">
        <v>21</v>
      </c>
      <c r="CL35" t="s">
        <v>86</v>
      </c>
      <c r="CM35" s="4">
        <v>0.375</v>
      </c>
    </row>
    <row r="36" spans="1:91" x14ac:dyDescent="0.25">
      <c r="A36" t="s">
        <v>72</v>
      </c>
      <c r="B36" t="s">
        <v>73</v>
      </c>
      <c r="C36" t="s">
        <v>74</v>
      </c>
      <c r="E36" t="str">
        <f>"009942472005"</f>
        <v>009942472005</v>
      </c>
      <c r="F36" s="3">
        <v>44663</v>
      </c>
      <c r="G36">
        <v>202301</v>
      </c>
      <c r="H36" t="s">
        <v>103</v>
      </c>
      <c r="I36" t="s">
        <v>104</v>
      </c>
      <c r="J36" t="s">
        <v>77</v>
      </c>
      <c r="K36" t="s">
        <v>78</v>
      </c>
      <c r="L36" t="s">
        <v>91</v>
      </c>
      <c r="M36" t="s">
        <v>92</v>
      </c>
      <c r="N36" t="s">
        <v>280</v>
      </c>
      <c r="O36" t="s">
        <v>94</v>
      </c>
      <c r="P36" t="str">
        <f>"MT CPT                        "</f>
        <v xml:space="preserve">MT CPT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80.11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21.6</v>
      </c>
      <c r="BJ36">
        <v>35.4</v>
      </c>
      <c r="BK36">
        <v>36</v>
      </c>
      <c r="BL36">
        <v>242.43</v>
      </c>
      <c r="BM36">
        <v>36.36</v>
      </c>
      <c r="BN36">
        <v>278.79000000000002</v>
      </c>
      <c r="BO36">
        <v>278.79000000000002</v>
      </c>
      <c r="BQ36" t="s">
        <v>281</v>
      </c>
      <c r="BR36" t="s">
        <v>143</v>
      </c>
      <c r="BS36" s="3">
        <v>44665</v>
      </c>
      <c r="BT36" s="4">
        <v>0.43472222222222223</v>
      </c>
      <c r="BU36" t="s">
        <v>282</v>
      </c>
      <c r="BV36" t="s">
        <v>86</v>
      </c>
      <c r="BY36">
        <v>177249.12</v>
      </c>
      <c r="BZ36" t="s">
        <v>98</v>
      </c>
      <c r="CA36" t="s">
        <v>283</v>
      </c>
      <c r="CC36" t="s">
        <v>92</v>
      </c>
      <c r="CD36">
        <v>1609</v>
      </c>
      <c r="CE36" t="s">
        <v>89</v>
      </c>
      <c r="CF36" s="3">
        <v>44665</v>
      </c>
      <c r="CI36">
        <v>2</v>
      </c>
      <c r="CJ36">
        <v>2</v>
      </c>
      <c r="CK36">
        <v>41</v>
      </c>
      <c r="CL36" t="s">
        <v>90</v>
      </c>
    </row>
    <row r="37" spans="1:91" x14ac:dyDescent="0.25">
      <c r="A37" t="s">
        <v>72</v>
      </c>
      <c r="B37" t="s">
        <v>73</v>
      </c>
      <c r="C37" t="s">
        <v>74</v>
      </c>
      <c r="E37" t="str">
        <f>"009942472022"</f>
        <v>009942472022</v>
      </c>
      <c r="F37" s="3">
        <v>44665</v>
      </c>
      <c r="G37">
        <v>202301</v>
      </c>
      <c r="H37" t="s">
        <v>103</v>
      </c>
      <c r="I37" t="s">
        <v>104</v>
      </c>
      <c r="J37" t="s">
        <v>77</v>
      </c>
      <c r="K37" t="s">
        <v>78</v>
      </c>
      <c r="L37" t="s">
        <v>284</v>
      </c>
      <c r="M37" t="s">
        <v>285</v>
      </c>
      <c r="N37" t="s">
        <v>286</v>
      </c>
      <c r="O37" t="s">
        <v>94</v>
      </c>
      <c r="P37" t="str">
        <f>"MT CAPE TOWN                  "</f>
        <v xml:space="preserve">MT CAPE TOWN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42.94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0.4</v>
      </c>
      <c r="BJ37">
        <v>0.7</v>
      </c>
      <c r="BK37">
        <v>1</v>
      </c>
      <c r="BL37">
        <v>132.38999999999999</v>
      </c>
      <c r="BM37">
        <v>19.86</v>
      </c>
      <c r="BN37">
        <v>152.25</v>
      </c>
      <c r="BO37">
        <v>152.25</v>
      </c>
      <c r="BQ37" t="s">
        <v>287</v>
      </c>
      <c r="BR37" t="s">
        <v>143</v>
      </c>
      <c r="BS37" s="3">
        <v>44670</v>
      </c>
      <c r="BT37" s="4">
        <v>0.44166666666666665</v>
      </c>
      <c r="BU37" t="s">
        <v>288</v>
      </c>
      <c r="BV37" t="s">
        <v>86</v>
      </c>
      <c r="BY37">
        <v>3632.7</v>
      </c>
      <c r="BZ37" t="s">
        <v>98</v>
      </c>
      <c r="CA37" t="s">
        <v>289</v>
      </c>
      <c r="CC37" t="s">
        <v>285</v>
      </c>
      <c r="CD37">
        <v>1200</v>
      </c>
      <c r="CE37" t="s">
        <v>89</v>
      </c>
      <c r="CF37" s="3">
        <v>44670</v>
      </c>
      <c r="CI37">
        <v>3</v>
      </c>
      <c r="CJ37">
        <v>3</v>
      </c>
      <c r="CK37">
        <v>41</v>
      </c>
      <c r="CL37" t="s">
        <v>90</v>
      </c>
    </row>
    <row r="38" spans="1:91" x14ac:dyDescent="0.25">
      <c r="A38" t="s">
        <v>72</v>
      </c>
      <c r="B38" t="s">
        <v>73</v>
      </c>
      <c r="C38" t="s">
        <v>74</v>
      </c>
      <c r="E38" t="str">
        <f>"009941578701"</f>
        <v>009941578701</v>
      </c>
      <c r="F38" s="3">
        <v>44672</v>
      </c>
      <c r="G38">
        <v>202301</v>
      </c>
      <c r="H38" t="s">
        <v>79</v>
      </c>
      <c r="I38" t="s">
        <v>80</v>
      </c>
      <c r="J38" t="s">
        <v>154</v>
      </c>
      <c r="K38" t="s">
        <v>78</v>
      </c>
      <c r="L38" t="s">
        <v>214</v>
      </c>
      <c r="M38" t="s">
        <v>215</v>
      </c>
      <c r="N38" t="s">
        <v>216</v>
      </c>
      <c r="O38" t="s">
        <v>82</v>
      </c>
      <c r="P38" t="str">
        <f>"11912270 FM                   "</f>
        <v xml:space="preserve">11912270 FM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22.21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65.75</v>
      </c>
      <c r="BM38">
        <v>9.86</v>
      </c>
      <c r="BN38">
        <v>75.61</v>
      </c>
      <c r="BO38">
        <v>75.61</v>
      </c>
      <c r="BQ38" t="s">
        <v>290</v>
      </c>
      <c r="BR38" t="s">
        <v>291</v>
      </c>
      <c r="BS38" s="3">
        <v>44673</v>
      </c>
      <c r="BT38" s="4">
        <v>0.45763888888888887</v>
      </c>
      <c r="BU38" t="s">
        <v>292</v>
      </c>
      <c r="BV38" t="s">
        <v>86</v>
      </c>
      <c r="BY38">
        <v>1200</v>
      </c>
      <c r="BZ38" t="s">
        <v>87</v>
      </c>
      <c r="CA38" t="s">
        <v>293</v>
      </c>
      <c r="CC38" t="s">
        <v>215</v>
      </c>
      <c r="CD38">
        <v>5247</v>
      </c>
      <c r="CE38" t="s">
        <v>89</v>
      </c>
      <c r="CF38" s="3">
        <v>44673</v>
      </c>
      <c r="CI38">
        <v>1</v>
      </c>
      <c r="CJ38">
        <v>1</v>
      </c>
      <c r="CK38">
        <v>21</v>
      </c>
      <c r="CL38" t="s">
        <v>90</v>
      </c>
    </row>
    <row r="39" spans="1:91" x14ac:dyDescent="0.25">
      <c r="A39" t="s">
        <v>72</v>
      </c>
      <c r="B39" t="s">
        <v>73</v>
      </c>
      <c r="C39" t="s">
        <v>74</v>
      </c>
      <c r="E39" t="str">
        <f>"009940127160"</f>
        <v>009940127160</v>
      </c>
      <c r="F39" s="3">
        <v>44672</v>
      </c>
      <c r="G39">
        <v>202301</v>
      </c>
      <c r="H39" t="s">
        <v>155</v>
      </c>
      <c r="I39" t="s">
        <v>156</v>
      </c>
      <c r="J39" t="s">
        <v>294</v>
      </c>
      <c r="K39" t="s">
        <v>78</v>
      </c>
      <c r="L39" t="s">
        <v>295</v>
      </c>
      <c r="M39" t="s">
        <v>296</v>
      </c>
      <c r="N39" t="s">
        <v>297</v>
      </c>
      <c r="O39" t="s">
        <v>94</v>
      </c>
      <c r="P39" t="str">
        <f>"11005506HR 460040             "</f>
        <v xml:space="preserve">11005506HR 460040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60.56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0.7</v>
      </c>
      <c r="BK39">
        <v>1</v>
      </c>
      <c r="BL39">
        <v>184.56</v>
      </c>
      <c r="BM39">
        <v>27.68</v>
      </c>
      <c r="BN39">
        <v>212.24</v>
      </c>
      <c r="BO39">
        <v>212.24</v>
      </c>
      <c r="BQ39" t="s">
        <v>298</v>
      </c>
      <c r="BR39" t="s">
        <v>299</v>
      </c>
      <c r="BS39" s="3">
        <v>44676</v>
      </c>
      <c r="BT39" s="4">
        <v>0.75347222222222221</v>
      </c>
      <c r="BU39" t="s">
        <v>300</v>
      </c>
      <c r="BV39" t="s">
        <v>86</v>
      </c>
      <c r="BY39">
        <v>3403.4</v>
      </c>
      <c r="BZ39" t="s">
        <v>98</v>
      </c>
      <c r="CC39" t="s">
        <v>296</v>
      </c>
      <c r="CD39">
        <v>7220</v>
      </c>
      <c r="CE39" t="s">
        <v>89</v>
      </c>
      <c r="CF39" s="3">
        <v>44677</v>
      </c>
      <c r="CI39">
        <v>3</v>
      </c>
      <c r="CJ39">
        <v>2</v>
      </c>
      <c r="CK39">
        <v>43</v>
      </c>
      <c r="CL39" t="s">
        <v>90</v>
      </c>
    </row>
    <row r="40" spans="1:91" x14ac:dyDescent="0.25">
      <c r="A40" t="s">
        <v>72</v>
      </c>
      <c r="B40" t="s">
        <v>73</v>
      </c>
      <c r="C40" t="s">
        <v>74</v>
      </c>
      <c r="E40" t="str">
        <f>"009942472017"</f>
        <v>009942472017</v>
      </c>
      <c r="F40" s="3">
        <v>44672</v>
      </c>
      <c r="G40">
        <v>202301</v>
      </c>
      <c r="H40" t="s">
        <v>103</v>
      </c>
      <c r="I40" t="s">
        <v>104</v>
      </c>
      <c r="J40" t="s">
        <v>77</v>
      </c>
      <c r="K40" t="s">
        <v>78</v>
      </c>
      <c r="L40" t="s">
        <v>206</v>
      </c>
      <c r="M40" t="s">
        <v>207</v>
      </c>
      <c r="N40" t="s">
        <v>77</v>
      </c>
      <c r="O40" t="s">
        <v>82</v>
      </c>
      <c r="P40" t="str">
        <f>"DBN                           "</f>
        <v xml:space="preserve">DBN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72.14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5.3</v>
      </c>
      <c r="BJ40">
        <v>6.3</v>
      </c>
      <c r="BK40">
        <v>6.5</v>
      </c>
      <c r="BL40">
        <v>213.6</v>
      </c>
      <c r="BM40">
        <v>32.04</v>
      </c>
      <c r="BN40">
        <v>245.64</v>
      </c>
      <c r="BO40">
        <v>245.64</v>
      </c>
      <c r="BQ40" t="s">
        <v>171</v>
      </c>
      <c r="BR40" t="s">
        <v>301</v>
      </c>
      <c r="BS40" s="3">
        <v>44676</v>
      </c>
      <c r="BT40" s="4">
        <v>0.42083333333333334</v>
      </c>
      <c r="BU40" t="s">
        <v>302</v>
      </c>
      <c r="BV40" t="s">
        <v>90</v>
      </c>
      <c r="BW40" t="s">
        <v>176</v>
      </c>
      <c r="BX40" t="s">
        <v>177</v>
      </c>
      <c r="BY40">
        <v>31655.360000000001</v>
      </c>
      <c r="BZ40" t="s">
        <v>87</v>
      </c>
      <c r="CA40" t="s">
        <v>131</v>
      </c>
      <c r="CC40" t="s">
        <v>207</v>
      </c>
      <c r="CD40">
        <v>4001</v>
      </c>
      <c r="CE40" t="s">
        <v>89</v>
      </c>
      <c r="CF40" s="3">
        <v>44677</v>
      </c>
      <c r="CI40">
        <v>1</v>
      </c>
      <c r="CJ40">
        <v>2</v>
      </c>
      <c r="CK40">
        <v>21</v>
      </c>
      <c r="CL40" t="s">
        <v>90</v>
      </c>
    </row>
    <row r="41" spans="1:91" x14ac:dyDescent="0.25">
      <c r="A41" t="s">
        <v>72</v>
      </c>
      <c r="B41" t="s">
        <v>73</v>
      </c>
      <c r="C41" t="s">
        <v>74</v>
      </c>
      <c r="E41" t="str">
        <f>"009942449678"</f>
        <v>009942449678</v>
      </c>
      <c r="F41" s="3">
        <v>44672</v>
      </c>
      <c r="G41">
        <v>202301</v>
      </c>
      <c r="H41" t="s">
        <v>75</v>
      </c>
      <c r="I41" t="s">
        <v>76</v>
      </c>
      <c r="J41" t="s">
        <v>77</v>
      </c>
      <c r="K41" t="s">
        <v>78</v>
      </c>
      <c r="L41" t="s">
        <v>103</v>
      </c>
      <c r="M41" t="s">
        <v>104</v>
      </c>
      <c r="N41" t="s">
        <v>303</v>
      </c>
      <c r="O41" t="s">
        <v>82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22.21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65.75</v>
      </c>
      <c r="BM41">
        <v>9.86</v>
      </c>
      <c r="BN41">
        <v>75.61</v>
      </c>
      <c r="BO41">
        <v>75.61</v>
      </c>
      <c r="BQ41" t="s">
        <v>304</v>
      </c>
      <c r="BR41" t="s">
        <v>84</v>
      </c>
      <c r="BS41" s="3">
        <v>44673</v>
      </c>
      <c r="BT41" s="4">
        <v>0.64861111111111114</v>
      </c>
      <c r="BU41" t="s">
        <v>305</v>
      </c>
      <c r="BV41" t="s">
        <v>90</v>
      </c>
      <c r="BW41" t="s">
        <v>276</v>
      </c>
      <c r="BX41" t="s">
        <v>306</v>
      </c>
      <c r="BY41">
        <v>1200</v>
      </c>
      <c r="BZ41" t="s">
        <v>87</v>
      </c>
      <c r="CA41" t="s">
        <v>307</v>
      </c>
      <c r="CC41" t="s">
        <v>104</v>
      </c>
      <c r="CD41">
        <v>8001</v>
      </c>
      <c r="CE41" t="s">
        <v>89</v>
      </c>
      <c r="CF41" s="3">
        <v>44676</v>
      </c>
      <c r="CI41">
        <v>1</v>
      </c>
      <c r="CJ41">
        <v>1</v>
      </c>
      <c r="CK41">
        <v>21</v>
      </c>
      <c r="CL41" t="s">
        <v>90</v>
      </c>
    </row>
    <row r="42" spans="1:91" x14ac:dyDescent="0.25">
      <c r="A42" t="s">
        <v>72</v>
      </c>
      <c r="B42" t="s">
        <v>73</v>
      </c>
      <c r="C42" t="s">
        <v>74</v>
      </c>
      <c r="E42" t="str">
        <f>"009941525693"</f>
        <v>009941525693</v>
      </c>
      <c r="F42" s="3">
        <v>44652</v>
      </c>
      <c r="G42">
        <v>202301</v>
      </c>
      <c r="H42" t="s">
        <v>206</v>
      </c>
      <c r="I42" t="s">
        <v>207</v>
      </c>
      <c r="J42" t="s">
        <v>308</v>
      </c>
      <c r="K42" t="s">
        <v>78</v>
      </c>
      <c r="L42" t="s">
        <v>103</v>
      </c>
      <c r="M42" t="s">
        <v>104</v>
      </c>
      <c r="N42" t="s">
        <v>309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20.03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63.57</v>
      </c>
      <c r="BM42">
        <v>9.5399999999999991</v>
      </c>
      <c r="BN42">
        <v>73.11</v>
      </c>
      <c r="BO42">
        <v>73.11</v>
      </c>
      <c r="BR42" t="s">
        <v>310</v>
      </c>
      <c r="BS42" s="3">
        <v>44657</v>
      </c>
      <c r="BT42" s="4">
        <v>0.41666666666666669</v>
      </c>
      <c r="BU42" t="s">
        <v>311</v>
      </c>
      <c r="BV42" t="s">
        <v>90</v>
      </c>
      <c r="BW42" t="s">
        <v>265</v>
      </c>
      <c r="BX42" t="s">
        <v>253</v>
      </c>
      <c r="BY42">
        <v>1200</v>
      </c>
      <c r="BZ42" t="s">
        <v>87</v>
      </c>
      <c r="CC42" t="s">
        <v>104</v>
      </c>
      <c r="CD42">
        <v>8000</v>
      </c>
      <c r="CE42" t="s">
        <v>89</v>
      </c>
      <c r="CF42" s="3">
        <v>44659</v>
      </c>
      <c r="CI42">
        <v>1</v>
      </c>
      <c r="CJ42">
        <v>3</v>
      </c>
      <c r="CK42">
        <v>21</v>
      </c>
      <c r="CL42" t="s">
        <v>90</v>
      </c>
    </row>
    <row r="43" spans="1:91" x14ac:dyDescent="0.25">
      <c r="A43" t="s">
        <v>72</v>
      </c>
      <c r="B43" t="s">
        <v>73</v>
      </c>
      <c r="C43" t="s">
        <v>74</v>
      </c>
      <c r="E43" t="str">
        <f>"009942472026"</f>
        <v>009942472026</v>
      </c>
      <c r="F43" s="3">
        <v>44652</v>
      </c>
      <c r="G43">
        <v>202301</v>
      </c>
      <c r="H43" t="s">
        <v>103</v>
      </c>
      <c r="I43" t="s">
        <v>104</v>
      </c>
      <c r="J43" t="s">
        <v>77</v>
      </c>
      <c r="K43" t="s">
        <v>78</v>
      </c>
      <c r="L43" t="s">
        <v>91</v>
      </c>
      <c r="M43" t="s">
        <v>92</v>
      </c>
      <c r="N43" t="s">
        <v>312</v>
      </c>
      <c r="O43" t="s">
        <v>82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395.39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28.6</v>
      </c>
      <c r="BJ43">
        <v>39.299999999999997</v>
      </c>
      <c r="BK43">
        <v>39.5</v>
      </c>
      <c r="BL43">
        <v>1254.93</v>
      </c>
      <c r="BM43">
        <v>188.24</v>
      </c>
      <c r="BN43">
        <v>1443.17</v>
      </c>
      <c r="BO43">
        <v>1443.17</v>
      </c>
      <c r="BP43" t="s">
        <v>313</v>
      </c>
      <c r="BQ43" t="s">
        <v>314</v>
      </c>
      <c r="BR43" t="s">
        <v>246</v>
      </c>
      <c r="BS43" s="3">
        <v>44655</v>
      </c>
      <c r="BT43" s="4">
        <v>0.4284722222222222</v>
      </c>
      <c r="BU43" t="s">
        <v>315</v>
      </c>
      <c r="BV43" t="s">
        <v>86</v>
      </c>
      <c r="BY43">
        <v>196377.45</v>
      </c>
      <c r="BZ43" t="s">
        <v>87</v>
      </c>
      <c r="CA43" t="s">
        <v>153</v>
      </c>
      <c r="CC43" t="s">
        <v>92</v>
      </c>
      <c r="CD43">
        <v>1682</v>
      </c>
      <c r="CE43" t="s">
        <v>89</v>
      </c>
      <c r="CF43" s="3">
        <v>44656</v>
      </c>
      <c r="CI43">
        <v>1</v>
      </c>
      <c r="CJ43">
        <v>1</v>
      </c>
      <c r="CK43">
        <v>21</v>
      </c>
      <c r="CL43" t="s">
        <v>90</v>
      </c>
    </row>
    <row r="44" spans="1:91" x14ac:dyDescent="0.25">
      <c r="A44" t="s">
        <v>72</v>
      </c>
      <c r="B44" t="s">
        <v>73</v>
      </c>
      <c r="C44" t="s">
        <v>74</v>
      </c>
      <c r="E44" t="str">
        <f>"009941475340"</f>
        <v>009941475340</v>
      </c>
      <c r="F44" s="3">
        <v>44656</v>
      </c>
      <c r="G44">
        <v>202301</v>
      </c>
      <c r="H44" t="s">
        <v>214</v>
      </c>
      <c r="I44" t="s">
        <v>215</v>
      </c>
      <c r="J44" t="s">
        <v>316</v>
      </c>
      <c r="K44" t="s">
        <v>78</v>
      </c>
      <c r="L44" t="s">
        <v>79</v>
      </c>
      <c r="M44" t="s">
        <v>80</v>
      </c>
      <c r="N44" t="s">
        <v>216</v>
      </c>
      <c r="O44" t="s">
        <v>82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20.03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0.3</v>
      </c>
      <c r="BK44">
        <v>1</v>
      </c>
      <c r="BL44">
        <v>63.57</v>
      </c>
      <c r="BM44">
        <v>9.5399999999999991</v>
      </c>
      <c r="BN44">
        <v>73.11</v>
      </c>
      <c r="BO44">
        <v>73.11</v>
      </c>
      <c r="BQ44" t="s">
        <v>217</v>
      </c>
      <c r="BR44" t="s">
        <v>218</v>
      </c>
      <c r="BS44" s="3">
        <v>44657</v>
      </c>
      <c r="BT44" s="4">
        <v>0.40277777777777773</v>
      </c>
      <c r="BU44" t="s">
        <v>219</v>
      </c>
      <c r="BV44" t="s">
        <v>86</v>
      </c>
      <c r="BY44">
        <v>1739</v>
      </c>
      <c r="BZ44" t="s">
        <v>186</v>
      </c>
      <c r="CA44" t="s">
        <v>220</v>
      </c>
      <c r="CC44" t="s">
        <v>80</v>
      </c>
      <c r="CD44">
        <v>6000</v>
      </c>
      <c r="CE44" t="s">
        <v>89</v>
      </c>
      <c r="CF44" s="3">
        <v>44658</v>
      </c>
      <c r="CI44">
        <v>1</v>
      </c>
      <c r="CJ44">
        <v>1</v>
      </c>
      <c r="CK44">
        <v>21</v>
      </c>
      <c r="CL44" t="s">
        <v>90</v>
      </c>
    </row>
    <row r="45" spans="1:91" x14ac:dyDescent="0.25">
      <c r="A45" t="s">
        <v>72</v>
      </c>
      <c r="B45" t="s">
        <v>73</v>
      </c>
      <c r="C45" t="s">
        <v>74</v>
      </c>
      <c r="E45" t="str">
        <f>"009942472024"</f>
        <v>009942472024</v>
      </c>
      <c r="F45" s="3">
        <v>44656</v>
      </c>
      <c r="G45">
        <v>202301</v>
      </c>
      <c r="H45" t="s">
        <v>103</v>
      </c>
      <c r="I45" t="s">
        <v>104</v>
      </c>
      <c r="J45" t="s">
        <v>77</v>
      </c>
      <c r="K45" t="s">
        <v>78</v>
      </c>
      <c r="L45" t="s">
        <v>214</v>
      </c>
      <c r="M45" t="s">
        <v>215</v>
      </c>
      <c r="N45" t="s">
        <v>317</v>
      </c>
      <c r="O45" t="s">
        <v>94</v>
      </c>
      <c r="P45" t="str">
        <f>"MT CPT                        "</f>
        <v xml:space="preserve">MT CPT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38.729999999999997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11.4</v>
      </c>
      <c r="BJ45">
        <v>14.7</v>
      </c>
      <c r="BK45">
        <v>15</v>
      </c>
      <c r="BL45">
        <v>128.18</v>
      </c>
      <c r="BM45">
        <v>19.23</v>
      </c>
      <c r="BN45">
        <v>147.41</v>
      </c>
      <c r="BO45">
        <v>147.41</v>
      </c>
      <c r="BQ45" t="s">
        <v>224</v>
      </c>
      <c r="BR45" t="s">
        <v>143</v>
      </c>
      <c r="BS45" s="3">
        <v>44658</v>
      </c>
      <c r="BT45" s="4">
        <v>0.55833333333333335</v>
      </c>
      <c r="BU45" t="s">
        <v>318</v>
      </c>
      <c r="BV45" t="s">
        <v>86</v>
      </c>
      <c r="BY45">
        <v>73470</v>
      </c>
      <c r="BZ45" t="s">
        <v>212</v>
      </c>
      <c r="CA45" t="s">
        <v>226</v>
      </c>
      <c r="CC45" t="s">
        <v>215</v>
      </c>
      <c r="CD45">
        <v>5213</v>
      </c>
      <c r="CE45" t="s">
        <v>89</v>
      </c>
      <c r="CF45" s="3">
        <v>44658</v>
      </c>
      <c r="CI45">
        <v>2</v>
      </c>
      <c r="CJ45">
        <v>2</v>
      </c>
      <c r="CK45">
        <v>41</v>
      </c>
      <c r="CL45" t="s">
        <v>90</v>
      </c>
    </row>
    <row r="46" spans="1:91" x14ac:dyDescent="0.25">
      <c r="A46" t="s">
        <v>72</v>
      </c>
      <c r="B46" t="s">
        <v>73</v>
      </c>
      <c r="C46" t="s">
        <v>74</v>
      </c>
      <c r="E46" t="str">
        <f>"009942472050"</f>
        <v>009942472050</v>
      </c>
      <c r="F46" s="3">
        <v>44656</v>
      </c>
      <c r="G46">
        <v>202301</v>
      </c>
      <c r="H46" t="s">
        <v>103</v>
      </c>
      <c r="I46" t="s">
        <v>104</v>
      </c>
      <c r="J46" t="s">
        <v>77</v>
      </c>
      <c r="K46" t="s">
        <v>78</v>
      </c>
      <c r="L46" t="s">
        <v>79</v>
      </c>
      <c r="M46" t="s">
        <v>80</v>
      </c>
      <c r="N46" t="s">
        <v>173</v>
      </c>
      <c r="O46" t="s">
        <v>82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25.03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</v>
      </c>
      <c r="BJ46">
        <v>2.4</v>
      </c>
      <c r="BK46">
        <v>2.5</v>
      </c>
      <c r="BL46">
        <v>79.45</v>
      </c>
      <c r="BM46">
        <v>11.92</v>
      </c>
      <c r="BN46">
        <v>91.37</v>
      </c>
      <c r="BO46">
        <v>91.37</v>
      </c>
      <c r="BQ46" t="s">
        <v>96</v>
      </c>
      <c r="BR46" t="s">
        <v>319</v>
      </c>
      <c r="BS46" s="3">
        <v>44657</v>
      </c>
      <c r="BT46" s="4">
        <v>0.33124999999999999</v>
      </c>
      <c r="BU46" t="s">
        <v>320</v>
      </c>
      <c r="BV46" t="s">
        <v>86</v>
      </c>
      <c r="BY46">
        <v>12000</v>
      </c>
      <c r="BZ46" t="s">
        <v>186</v>
      </c>
      <c r="CA46" t="s">
        <v>321</v>
      </c>
      <c r="CC46" t="s">
        <v>80</v>
      </c>
      <c r="CD46">
        <v>6001</v>
      </c>
      <c r="CE46" t="s">
        <v>89</v>
      </c>
      <c r="CF46" s="3">
        <v>44658</v>
      </c>
      <c r="CI46">
        <v>1</v>
      </c>
      <c r="CJ46">
        <v>1</v>
      </c>
      <c r="CK46">
        <v>21</v>
      </c>
      <c r="CL46" t="s">
        <v>90</v>
      </c>
    </row>
    <row r="47" spans="1:91" x14ac:dyDescent="0.25">
      <c r="A47" t="s">
        <v>72</v>
      </c>
      <c r="B47" t="s">
        <v>73</v>
      </c>
      <c r="C47" t="s">
        <v>74</v>
      </c>
      <c r="E47" t="str">
        <f>"009942472049"</f>
        <v>009942472049</v>
      </c>
      <c r="F47" s="3">
        <v>44656</v>
      </c>
      <c r="G47">
        <v>202301</v>
      </c>
      <c r="H47" t="s">
        <v>103</v>
      </c>
      <c r="I47" t="s">
        <v>104</v>
      </c>
      <c r="J47" t="s">
        <v>77</v>
      </c>
      <c r="K47" t="s">
        <v>78</v>
      </c>
      <c r="L47" t="s">
        <v>79</v>
      </c>
      <c r="M47" t="s">
        <v>80</v>
      </c>
      <c r="N47" t="s">
        <v>173</v>
      </c>
      <c r="O47" t="s">
        <v>82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25.03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</v>
      </c>
      <c r="BJ47">
        <v>2.4</v>
      </c>
      <c r="BK47">
        <v>2.5</v>
      </c>
      <c r="BL47">
        <v>79.45</v>
      </c>
      <c r="BM47">
        <v>11.92</v>
      </c>
      <c r="BN47">
        <v>91.37</v>
      </c>
      <c r="BO47">
        <v>91.37</v>
      </c>
      <c r="BQ47" t="s">
        <v>322</v>
      </c>
      <c r="BR47" t="s">
        <v>323</v>
      </c>
      <c r="BS47" s="3">
        <v>44657</v>
      </c>
      <c r="BT47" s="4">
        <v>0.32708333333333334</v>
      </c>
      <c r="BU47" t="s">
        <v>320</v>
      </c>
      <c r="BV47" t="s">
        <v>86</v>
      </c>
      <c r="BY47">
        <v>12000</v>
      </c>
      <c r="BZ47" t="s">
        <v>186</v>
      </c>
      <c r="CA47" t="s">
        <v>321</v>
      </c>
      <c r="CC47" t="s">
        <v>80</v>
      </c>
      <c r="CD47">
        <v>6001</v>
      </c>
      <c r="CE47" t="s">
        <v>89</v>
      </c>
      <c r="CF47" s="3">
        <v>44658</v>
      </c>
      <c r="CI47">
        <v>1</v>
      </c>
      <c r="CJ47">
        <v>1</v>
      </c>
      <c r="CK47">
        <v>21</v>
      </c>
      <c r="CL47" t="s">
        <v>90</v>
      </c>
    </row>
    <row r="48" spans="1:91" x14ac:dyDescent="0.25">
      <c r="A48" t="s">
        <v>72</v>
      </c>
      <c r="B48" t="s">
        <v>73</v>
      </c>
      <c r="C48" t="s">
        <v>74</v>
      </c>
      <c r="E48" t="str">
        <f>"080010445576"</f>
        <v>080010445576</v>
      </c>
      <c r="F48" s="3">
        <v>44656</v>
      </c>
      <c r="G48">
        <v>202301</v>
      </c>
      <c r="H48" t="s">
        <v>111</v>
      </c>
      <c r="I48" t="s">
        <v>112</v>
      </c>
      <c r="J48" t="s">
        <v>113</v>
      </c>
      <c r="K48" t="s">
        <v>78</v>
      </c>
      <c r="L48" t="s">
        <v>206</v>
      </c>
      <c r="M48" t="s">
        <v>207</v>
      </c>
      <c r="N48" t="s">
        <v>324</v>
      </c>
      <c r="O48" t="s">
        <v>82</v>
      </c>
      <c r="P48" t="str">
        <f>"11012500DI  402190            "</f>
        <v xml:space="preserve">11012500DI  402190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385.38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12</v>
      </c>
      <c r="BJ48">
        <v>38.4</v>
      </c>
      <c r="BK48">
        <v>38.5</v>
      </c>
      <c r="BL48">
        <v>1223.1600000000001</v>
      </c>
      <c r="BM48">
        <v>183.47</v>
      </c>
      <c r="BN48">
        <v>1406.63</v>
      </c>
      <c r="BO48">
        <v>1406.63</v>
      </c>
      <c r="BP48" t="s">
        <v>117</v>
      </c>
      <c r="BQ48" t="s">
        <v>325</v>
      </c>
      <c r="BR48" t="s">
        <v>119</v>
      </c>
      <c r="BS48" s="3">
        <v>44657</v>
      </c>
      <c r="BT48" s="4">
        <v>0.54166666666666663</v>
      </c>
      <c r="BU48" t="s">
        <v>326</v>
      </c>
      <c r="BV48" t="s">
        <v>90</v>
      </c>
      <c r="BW48" t="s">
        <v>276</v>
      </c>
      <c r="BX48" t="s">
        <v>277</v>
      </c>
      <c r="BY48">
        <v>192000</v>
      </c>
      <c r="CC48" t="s">
        <v>207</v>
      </c>
      <c r="CD48">
        <v>4051</v>
      </c>
      <c r="CE48" t="s">
        <v>327</v>
      </c>
      <c r="CF48" s="3">
        <v>44658</v>
      </c>
      <c r="CI48">
        <v>1</v>
      </c>
      <c r="CJ48">
        <v>1</v>
      </c>
      <c r="CK48">
        <v>21</v>
      </c>
      <c r="CL48" t="s">
        <v>90</v>
      </c>
    </row>
    <row r="49" spans="1:90" x14ac:dyDescent="0.25">
      <c r="A49" t="s">
        <v>72</v>
      </c>
      <c r="B49" t="s">
        <v>73</v>
      </c>
      <c r="C49" t="s">
        <v>74</v>
      </c>
      <c r="E49" t="str">
        <f>"080010445611"</f>
        <v>080010445611</v>
      </c>
      <c r="F49" s="3">
        <v>44656</v>
      </c>
      <c r="G49">
        <v>202301</v>
      </c>
      <c r="H49" t="s">
        <v>111</v>
      </c>
      <c r="I49" t="s">
        <v>112</v>
      </c>
      <c r="J49" t="s">
        <v>113</v>
      </c>
      <c r="K49" t="s">
        <v>78</v>
      </c>
      <c r="L49" t="s">
        <v>103</v>
      </c>
      <c r="M49" t="s">
        <v>104</v>
      </c>
      <c r="N49" t="s">
        <v>328</v>
      </c>
      <c r="O49" t="s">
        <v>82</v>
      </c>
      <c r="P49" t="str">
        <f>"xx                            "</f>
        <v xml:space="preserve">xx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385.38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12</v>
      </c>
      <c r="BJ49">
        <v>38.4</v>
      </c>
      <c r="BK49">
        <v>38.5</v>
      </c>
      <c r="BL49">
        <v>1223.1600000000001</v>
      </c>
      <c r="BM49">
        <v>183.47</v>
      </c>
      <c r="BN49">
        <v>1406.63</v>
      </c>
      <c r="BO49">
        <v>1406.63</v>
      </c>
      <c r="BP49" t="s">
        <v>117</v>
      </c>
      <c r="BQ49" t="s">
        <v>329</v>
      </c>
      <c r="BR49" t="s">
        <v>119</v>
      </c>
      <c r="BS49" s="3">
        <v>44657</v>
      </c>
      <c r="BT49" s="4">
        <v>0.48888888888888887</v>
      </c>
      <c r="BU49" t="s">
        <v>330</v>
      </c>
      <c r="BV49" t="s">
        <v>90</v>
      </c>
      <c r="BW49" t="s">
        <v>331</v>
      </c>
      <c r="BX49" t="s">
        <v>332</v>
      </c>
      <c r="BY49">
        <v>192000</v>
      </c>
      <c r="CA49" t="s">
        <v>235</v>
      </c>
      <c r="CC49" t="s">
        <v>104</v>
      </c>
      <c r="CD49">
        <v>7475</v>
      </c>
      <c r="CE49" t="s">
        <v>327</v>
      </c>
      <c r="CF49" s="3">
        <v>44658</v>
      </c>
      <c r="CI49">
        <v>1</v>
      </c>
      <c r="CJ49">
        <v>1</v>
      </c>
      <c r="CK49">
        <v>21</v>
      </c>
      <c r="CL49" t="s">
        <v>90</v>
      </c>
    </row>
    <row r="50" spans="1:90" x14ac:dyDescent="0.25">
      <c r="A50" t="s">
        <v>72</v>
      </c>
      <c r="B50" t="s">
        <v>73</v>
      </c>
      <c r="C50" t="s">
        <v>74</v>
      </c>
      <c r="E50" t="str">
        <f>"080010445637"</f>
        <v>080010445637</v>
      </c>
      <c r="F50" s="3">
        <v>44656</v>
      </c>
      <c r="G50">
        <v>202301</v>
      </c>
      <c r="H50" t="s">
        <v>111</v>
      </c>
      <c r="I50" t="s">
        <v>112</v>
      </c>
      <c r="J50" t="s">
        <v>113</v>
      </c>
      <c r="K50" t="s">
        <v>78</v>
      </c>
      <c r="L50" t="s">
        <v>91</v>
      </c>
      <c r="M50" t="s">
        <v>92</v>
      </c>
      <c r="N50" t="s">
        <v>333</v>
      </c>
      <c r="O50" t="s">
        <v>82</v>
      </c>
      <c r="P50" t="str">
        <f>"x                             "</f>
        <v xml:space="preserve">x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610.59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11</v>
      </c>
      <c r="BJ50">
        <v>166.4</v>
      </c>
      <c r="BK50">
        <v>166.5</v>
      </c>
      <c r="BL50">
        <v>1937.96</v>
      </c>
      <c r="BM50">
        <v>290.69</v>
      </c>
      <c r="BN50">
        <v>2228.65</v>
      </c>
      <c r="BO50">
        <v>2228.65</v>
      </c>
      <c r="BP50" t="s">
        <v>117</v>
      </c>
      <c r="BQ50" t="s">
        <v>334</v>
      </c>
      <c r="BR50" t="s">
        <v>119</v>
      </c>
      <c r="BS50" s="3">
        <v>44657</v>
      </c>
      <c r="BT50" s="4">
        <v>0.36458333333333331</v>
      </c>
      <c r="BU50" t="s">
        <v>335</v>
      </c>
      <c r="BV50" t="s">
        <v>86</v>
      </c>
      <c r="BY50">
        <v>832000</v>
      </c>
      <c r="CA50" t="s">
        <v>336</v>
      </c>
      <c r="CC50" t="s">
        <v>92</v>
      </c>
      <c r="CD50">
        <v>1600</v>
      </c>
      <c r="CE50" t="s">
        <v>327</v>
      </c>
      <c r="CF50" s="3">
        <v>44658</v>
      </c>
      <c r="CI50">
        <v>1</v>
      </c>
      <c r="CJ50">
        <v>1</v>
      </c>
      <c r="CK50">
        <v>22</v>
      </c>
      <c r="CL50" t="s">
        <v>90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"009940842027"</f>
        <v>009940842027</v>
      </c>
      <c r="F51" s="3">
        <v>44676</v>
      </c>
      <c r="G51">
        <v>202301</v>
      </c>
      <c r="H51" t="s">
        <v>337</v>
      </c>
      <c r="I51" t="s">
        <v>338</v>
      </c>
      <c r="J51" t="s">
        <v>154</v>
      </c>
      <c r="K51" t="s">
        <v>78</v>
      </c>
      <c r="L51" t="s">
        <v>79</v>
      </c>
      <c r="M51" t="s">
        <v>80</v>
      </c>
      <c r="N51" t="s">
        <v>154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22.21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65.75</v>
      </c>
      <c r="BM51">
        <v>9.86</v>
      </c>
      <c r="BN51">
        <v>75.61</v>
      </c>
      <c r="BO51">
        <v>75.61</v>
      </c>
      <c r="BQ51" t="s">
        <v>339</v>
      </c>
      <c r="BR51" t="s">
        <v>340</v>
      </c>
      <c r="BS51" s="3">
        <v>44677</v>
      </c>
      <c r="BT51" s="4">
        <v>0.38541666666666669</v>
      </c>
      <c r="BU51" t="s">
        <v>219</v>
      </c>
      <c r="BV51" t="s">
        <v>86</v>
      </c>
      <c r="BY51">
        <v>1200</v>
      </c>
      <c r="BZ51" t="s">
        <v>87</v>
      </c>
      <c r="CA51" t="s">
        <v>220</v>
      </c>
      <c r="CC51" t="s">
        <v>80</v>
      </c>
      <c r="CD51">
        <v>6001</v>
      </c>
      <c r="CE51" t="s">
        <v>89</v>
      </c>
      <c r="CF51" s="3">
        <v>44677</v>
      </c>
      <c r="CI51">
        <v>1</v>
      </c>
      <c r="CJ51">
        <v>1</v>
      </c>
      <c r="CK51">
        <v>21</v>
      </c>
      <c r="CL51" t="s">
        <v>90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"009942472009"</f>
        <v>009942472009</v>
      </c>
      <c r="F52" s="3">
        <v>44673</v>
      </c>
      <c r="G52">
        <v>202301</v>
      </c>
      <c r="H52" t="s">
        <v>103</v>
      </c>
      <c r="I52" t="s">
        <v>104</v>
      </c>
      <c r="J52" t="s">
        <v>77</v>
      </c>
      <c r="K52" t="s">
        <v>78</v>
      </c>
      <c r="L52" t="s">
        <v>214</v>
      </c>
      <c r="M52" t="s">
        <v>215</v>
      </c>
      <c r="N52" t="s">
        <v>317</v>
      </c>
      <c r="O52" t="s">
        <v>94</v>
      </c>
      <c r="P52" t="str">
        <f>"MT CPT                        "</f>
        <v xml:space="preserve">MT CPT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57.1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16.100000000000001</v>
      </c>
      <c r="BJ52">
        <v>22.3</v>
      </c>
      <c r="BK52">
        <v>23</v>
      </c>
      <c r="BL52">
        <v>174.31</v>
      </c>
      <c r="BM52">
        <v>26.15</v>
      </c>
      <c r="BN52">
        <v>200.46</v>
      </c>
      <c r="BO52">
        <v>200.46</v>
      </c>
      <c r="BQ52" t="s">
        <v>341</v>
      </c>
      <c r="BR52" t="s">
        <v>143</v>
      </c>
      <c r="BS52" s="3">
        <v>44676</v>
      </c>
      <c r="BT52" s="4">
        <v>0.45624999999999999</v>
      </c>
      <c r="BU52" t="s">
        <v>342</v>
      </c>
      <c r="BV52" t="s">
        <v>86</v>
      </c>
      <c r="BY52">
        <v>111747.99</v>
      </c>
      <c r="BZ52" t="s">
        <v>98</v>
      </c>
      <c r="CA52" t="s">
        <v>226</v>
      </c>
      <c r="CC52" t="s">
        <v>215</v>
      </c>
      <c r="CD52">
        <v>5213</v>
      </c>
      <c r="CE52" t="s">
        <v>89</v>
      </c>
      <c r="CF52" s="3">
        <v>44676</v>
      </c>
      <c r="CI52">
        <v>2</v>
      </c>
      <c r="CJ52">
        <v>1</v>
      </c>
      <c r="CK52">
        <v>41</v>
      </c>
      <c r="CL52" t="s">
        <v>90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"009942472010"</f>
        <v>009942472010</v>
      </c>
      <c r="F53" s="3">
        <v>44673</v>
      </c>
      <c r="G53">
        <v>202301</v>
      </c>
      <c r="H53" t="s">
        <v>103</v>
      </c>
      <c r="I53" t="s">
        <v>104</v>
      </c>
      <c r="J53" t="s">
        <v>77</v>
      </c>
      <c r="K53" t="s">
        <v>78</v>
      </c>
      <c r="L53" t="s">
        <v>198</v>
      </c>
      <c r="M53" t="s">
        <v>199</v>
      </c>
      <c r="N53" t="s">
        <v>343</v>
      </c>
      <c r="O53" t="s">
        <v>94</v>
      </c>
      <c r="P53" t="str">
        <f>"MT CPT                        "</f>
        <v xml:space="preserve">MT CPT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42.94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9.6</v>
      </c>
      <c r="BJ53">
        <v>13.9</v>
      </c>
      <c r="BK53">
        <v>14</v>
      </c>
      <c r="BL53">
        <v>132.38999999999999</v>
      </c>
      <c r="BM53">
        <v>19.86</v>
      </c>
      <c r="BN53">
        <v>152.25</v>
      </c>
      <c r="BO53">
        <v>152.25</v>
      </c>
      <c r="BQ53" t="s">
        <v>344</v>
      </c>
      <c r="BR53" t="s">
        <v>143</v>
      </c>
      <c r="BS53" s="3">
        <v>44676</v>
      </c>
      <c r="BT53" s="4">
        <v>0.55625000000000002</v>
      </c>
      <c r="BU53" t="s">
        <v>345</v>
      </c>
      <c r="BV53" t="s">
        <v>86</v>
      </c>
      <c r="BY53">
        <v>69348.5</v>
      </c>
      <c r="BZ53" t="s">
        <v>98</v>
      </c>
      <c r="CA53" t="s">
        <v>346</v>
      </c>
      <c r="CC53" t="s">
        <v>199</v>
      </c>
      <c r="CD53">
        <v>181</v>
      </c>
      <c r="CE53" t="s">
        <v>89</v>
      </c>
      <c r="CF53" s="3">
        <v>44676</v>
      </c>
      <c r="CI53">
        <v>2</v>
      </c>
      <c r="CJ53">
        <v>1</v>
      </c>
      <c r="CK53">
        <v>41</v>
      </c>
      <c r="CL53" t="s">
        <v>90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"009942472014"</f>
        <v>009942472014</v>
      </c>
      <c r="F54" s="3">
        <v>44673</v>
      </c>
      <c r="G54">
        <v>202301</v>
      </c>
      <c r="H54" t="s">
        <v>103</v>
      </c>
      <c r="I54" t="s">
        <v>104</v>
      </c>
      <c r="J54" t="s">
        <v>77</v>
      </c>
      <c r="K54" t="s">
        <v>78</v>
      </c>
      <c r="L54" t="s">
        <v>79</v>
      </c>
      <c r="M54" t="s">
        <v>80</v>
      </c>
      <c r="N54" t="s">
        <v>173</v>
      </c>
      <c r="O54" t="s">
        <v>94</v>
      </c>
      <c r="P54" t="str">
        <f>"PE                            "</f>
        <v xml:space="preserve">PE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96.03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15.8</v>
      </c>
      <c r="BJ54">
        <v>44.1</v>
      </c>
      <c r="BK54">
        <v>45</v>
      </c>
      <c r="BL54">
        <v>289.58</v>
      </c>
      <c r="BM54">
        <v>43.44</v>
      </c>
      <c r="BN54">
        <v>333.02</v>
      </c>
      <c r="BO54">
        <v>333.02</v>
      </c>
      <c r="BQ54" t="s">
        <v>174</v>
      </c>
      <c r="BR54" t="s">
        <v>143</v>
      </c>
      <c r="BS54" s="3">
        <v>44676</v>
      </c>
      <c r="BT54" s="4">
        <v>0.70416666666666661</v>
      </c>
      <c r="BU54" t="s">
        <v>85</v>
      </c>
      <c r="BV54" t="s">
        <v>86</v>
      </c>
      <c r="BY54">
        <v>220599.1</v>
      </c>
      <c r="BZ54" t="s">
        <v>98</v>
      </c>
      <c r="CA54" t="s">
        <v>88</v>
      </c>
      <c r="CC54" t="s">
        <v>80</v>
      </c>
      <c r="CD54">
        <v>6001</v>
      </c>
      <c r="CE54" t="s">
        <v>89</v>
      </c>
      <c r="CF54" s="3">
        <v>44676</v>
      </c>
      <c r="CI54">
        <v>2</v>
      </c>
      <c r="CJ54">
        <v>1</v>
      </c>
      <c r="CK54">
        <v>41</v>
      </c>
      <c r="CL54" t="s">
        <v>90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"009942472016"</f>
        <v>009942472016</v>
      </c>
      <c r="F55" s="3">
        <v>44673</v>
      </c>
      <c r="G55">
        <v>202301</v>
      </c>
      <c r="H55" t="s">
        <v>103</v>
      </c>
      <c r="I55" t="s">
        <v>104</v>
      </c>
      <c r="J55" t="s">
        <v>77</v>
      </c>
      <c r="K55" t="s">
        <v>78</v>
      </c>
      <c r="L55" t="s">
        <v>125</v>
      </c>
      <c r="M55" t="s">
        <v>126</v>
      </c>
      <c r="N55" t="s">
        <v>77</v>
      </c>
      <c r="O55" t="s">
        <v>94</v>
      </c>
      <c r="P55" t="str">
        <f>"DBN                           "</f>
        <v xml:space="preserve">DBN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42.94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1.5</v>
      </c>
      <c r="BK55">
        <v>2</v>
      </c>
      <c r="BL55">
        <v>132.38999999999999</v>
      </c>
      <c r="BM55">
        <v>19.86</v>
      </c>
      <c r="BN55">
        <v>152.25</v>
      </c>
      <c r="BO55">
        <v>152.25</v>
      </c>
      <c r="BQ55" t="s">
        <v>347</v>
      </c>
      <c r="BR55" t="s">
        <v>143</v>
      </c>
      <c r="BS55" s="3">
        <v>44676</v>
      </c>
      <c r="BT55" s="4">
        <v>0.42083333333333334</v>
      </c>
      <c r="BU55" t="s">
        <v>302</v>
      </c>
      <c r="BV55" t="s">
        <v>86</v>
      </c>
      <c r="BY55">
        <v>7746.42</v>
      </c>
      <c r="BZ55" t="s">
        <v>98</v>
      </c>
      <c r="CA55" t="s">
        <v>131</v>
      </c>
      <c r="CC55" t="s">
        <v>126</v>
      </c>
      <c r="CD55">
        <v>4300</v>
      </c>
      <c r="CE55" t="s">
        <v>89</v>
      </c>
      <c r="CF55" s="3">
        <v>44677</v>
      </c>
      <c r="CI55">
        <v>3</v>
      </c>
      <c r="CJ55">
        <v>1</v>
      </c>
      <c r="CK55">
        <v>41</v>
      </c>
      <c r="CL55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sdrascd7-IEHAZMA130913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2022-04-29T07:37:46Z</dcterms:created>
  <dcterms:modified xsi:type="dcterms:W3CDTF">2022-04-29T07:38:04Z</dcterms:modified>
</cp:coreProperties>
</file>