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46BD3A8-34E4-4ACB-B5C9-6964A3B782E8}" xr6:coauthVersionLast="47" xr6:coauthVersionMax="47" xr10:uidLastSave="{00000000-0000-0000-0000-000000000000}"/>
  <bookViews>
    <workbookView xWindow="28680" yWindow="-120" windowWidth="20730" windowHeight="11040" xr2:uid="{E381A213-4B97-41AC-9077-7B404BF2ADC5}"/>
  </bookViews>
  <sheets>
    <sheet name="sdrascd7-IEHAZMA1569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5" i="1" l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<sst xmlns="http://schemas.openxmlformats.org/spreadsheetml/2006/main" count="3198" uniqueCount="659">
  <si>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</si>
  <si>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</si>
  <si>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</si>
  <si>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</si>
  <si>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</si>
  <si>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</si>
  <si>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</si>
  <si>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</si>
  <si>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</si>
  <si>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</si>
  <si>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</si>
  <si>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</si>
  <si>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</si>
  <si>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</si>
  <si>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</si>
  <si>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</si>
  <si>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</si>
  <si>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</si>
  <si>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</si>
  <si>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</si>
  <si>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</si>
  <si>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</si>
  <si>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</si>
  <si>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</si>
  <si>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</si>
  <si>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</si>
  <si>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</si>
  <si>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</si>
  <si>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</si>
  <si>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</si>
  <si>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</si>
  <si>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</si>
  <si>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</si>
  <si>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</si>
  <si>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</si>
  <si>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</si>
  <si>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</si>
  <si>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</si>
  <si>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</si>
  <si>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</si>
  <si>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</si>
  <si>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</si>
  <si>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</si>
  <si>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</si>
  <si>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</si>
  <si>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</si>
  <si>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</si>
  <si>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</si>
  <si>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</si>
  <si>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</si>
  <si>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</si>
  <si>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</si>
  <si>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</si>
  <si>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</si>
  <si>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</si>
  <si>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</si>
  <si>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</si>
  <si>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</si>
  <si>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</si>
  <si>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</si>
  <si>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</si>
  <si>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</si>
  <si>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</si>
  <si>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</si>
  <si>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</si>
  <si>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</si>
  <si>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</si>
  <si>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</si>
  <si>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</si>
  <si>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</si>
  <si>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</si>
  <si>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</si>
  <si>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</si>
  <si>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</si>
  <si>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</si>
  <si>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PORT3</t>
  </si>
  <si>
    <t>PORT ELIZABETH</t>
  </si>
  <si>
    <t xml:space="preserve">TECTRA AUTOMATION PE               </t>
  </si>
  <si>
    <t xml:space="preserve">                                   </t>
  </si>
  <si>
    <t>CAPET</t>
  </si>
  <si>
    <t>CAPE TOWN</t>
  </si>
  <si>
    <t xml:space="preserve">TECTRA AUTOMATION CT               </t>
  </si>
  <si>
    <t>ON1</t>
  </si>
  <si>
    <t>VINCENT</t>
  </si>
  <si>
    <t>CARRISTON</t>
  </si>
  <si>
    <t>AllustIar</t>
  </si>
  <si>
    <t>yes</t>
  </si>
  <si>
    <t>FUE / DOC</t>
  </si>
  <si>
    <t>POD received from cell 0717429658 M</t>
  </si>
  <si>
    <t>PARCEL</t>
  </si>
  <si>
    <t>no</t>
  </si>
  <si>
    <t xml:space="preserve">COIRTEX WAREHOUSE                  </t>
  </si>
  <si>
    <t>KINRO</t>
  </si>
  <si>
    <t>KINROSS</t>
  </si>
  <si>
    <t xml:space="preserve">SKAAPKRAAL FARM                    </t>
  </si>
  <si>
    <t>DBC</t>
  </si>
  <si>
    <t>LEZANDA ROUX</t>
  </si>
  <si>
    <t>RABIA</t>
  </si>
  <si>
    <t>a mokoena</t>
  </si>
  <si>
    <t>CSH / DOC / FUE</t>
  </si>
  <si>
    <t xml:space="preserve">LUGGAGE W HSE                      </t>
  </si>
  <si>
    <t>JOHAN</t>
  </si>
  <si>
    <t>JOHANNESBURG</t>
  </si>
  <si>
    <t xml:space="preserve">DIANNE PREDDY                      </t>
  </si>
  <si>
    <t>RUSANDA LUSANDA</t>
  </si>
  <si>
    <t>signed</t>
  </si>
  <si>
    <t>FUE / doc</t>
  </si>
  <si>
    <t>POD received from cell 0635553328 M</t>
  </si>
  <si>
    <t>BURG1</t>
  </si>
  <si>
    <t>BURGERSFORT</t>
  </si>
  <si>
    <t xml:space="preserve">VON VALLEY FUEL DEPOT              </t>
  </si>
  <si>
    <t>PRINCE MALAPANE</t>
  </si>
  <si>
    <t>labarys</t>
  </si>
  <si>
    <t>FUE / doc / NDC</t>
  </si>
  <si>
    <t>POD received from cell 0663247194 M</t>
  </si>
  <si>
    <t>KEMPT</t>
  </si>
  <si>
    <t>KEMPTON PARK</t>
  </si>
  <si>
    <t xml:space="preserve">CHRISTINE GROBLER                  </t>
  </si>
  <si>
    <t>christine</t>
  </si>
  <si>
    <t>Appointment required</t>
  </si>
  <si>
    <t>amt</t>
  </si>
  <si>
    <t>POD received from cell 0766412100 M</t>
  </si>
  <si>
    <t xml:space="preserve">SAFEY S TRAVEL GOODS               </t>
  </si>
  <si>
    <t>MEKAEL</t>
  </si>
  <si>
    <t xml:space="preserve">rudzan                        </t>
  </si>
  <si>
    <t xml:space="preserve">                                        </t>
  </si>
  <si>
    <t xml:space="preserve">TECTRA AUTOMATION                  </t>
  </si>
  <si>
    <t>WARREN</t>
  </si>
  <si>
    <t>Thulani</t>
  </si>
  <si>
    <t>POD received from cell 0810613300 M</t>
  </si>
  <si>
    <t>NELSP</t>
  </si>
  <si>
    <t>NELSPRUIT</t>
  </si>
  <si>
    <t xml:space="preserve">CARPET   DECOR                     </t>
  </si>
  <si>
    <t>NP01312</t>
  </si>
  <si>
    <t>.</t>
  </si>
  <si>
    <t>Genaldine</t>
  </si>
  <si>
    <t>CSH / FUE / doc</t>
  </si>
  <si>
    <t>POD received from cell 0607336702 M</t>
  </si>
  <si>
    <t>BRIT1</t>
  </si>
  <si>
    <t>BRITS</t>
  </si>
  <si>
    <t xml:space="preserve">IFAFI                              </t>
  </si>
  <si>
    <t>DREIERS IFAFI CC</t>
  </si>
  <si>
    <t>IFAFI</t>
  </si>
  <si>
    <t>Late linehaul</t>
  </si>
  <si>
    <t>ora</t>
  </si>
  <si>
    <t>HND / CSH / FUE / doc</t>
  </si>
  <si>
    <t>POD received from cell 0842992781 M</t>
  </si>
  <si>
    <t xml:space="preserve">LUGGAGE WAREHOUSE                  </t>
  </si>
  <si>
    <t>DURBA</t>
  </si>
  <si>
    <t>DURBAN</t>
  </si>
  <si>
    <t xml:space="preserve">NA                                 </t>
  </si>
  <si>
    <t>PRIYANKA SUKRIN</t>
  </si>
  <si>
    <t>LUSANDA</t>
  </si>
  <si>
    <t>waran</t>
  </si>
  <si>
    <t>POD received from cell 0790738153 M</t>
  </si>
  <si>
    <t xml:space="preserve">SOMSOUITE WORLDWEAR                </t>
  </si>
  <si>
    <t>OLWETHU</t>
  </si>
  <si>
    <t>olly</t>
  </si>
  <si>
    <t>Consignee not available)</t>
  </si>
  <si>
    <t>TES</t>
  </si>
  <si>
    <t>POD received from cell 0769347056 M</t>
  </si>
  <si>
    <t xml:space="preserve">GRINDROD BANK                      </t>
  </si>
  <si>
    <t>MBALI CELE</t>
  </si>
  <si>
    <t>xoliza</t>
  </si>
  <si>
    <t>POD received from cell 0731123851 M</t>
  </si>
  <si>
    <t>RANDB</t>
  </si>
  <si>
    <t>RANDBURG</t>
  </si>
  <si>
    <t>LEBORE LEBATHE</t>
  </si>
  <si>
    <t>Mbonisi</t>
  </si>
  <si>
    <t>POD received from cell 0638804307 M</t>
  </si>
  <si>
    <t>AHMED SURTEE</t>
  </si>
  <si>
    <t>Ahmed</t>
  </si>
  <si>
    <t>POD received from cell 0822621815 M</t>
  </si>
  <si>
    <t>EAST</t>
  </si>
  <si>
    <t>EAST LONDON</t>
  </si>
  <si>
    <t>TEMBI PLAATJIE</t>
  </si>
  <si>
    <t>Thembie</t>
  </si>
  <si>
    <t>POD received from cell 0714134041 M</t>
  </si>
  <si>
    <t>?</t>
  </si>
  <si>
    <t>DOC / FUE</t>
  </si>
  <si>
    <t>TZANE</t>
  </si>
  <si>
    <t>TZANEEN</t>
  </si>
  <si>
    <t xml:space="preserve">SUB TROP                           </t>
  </si>
  <si>
    <t xml:space="preserve">LUGGASE WAREHOUSE                  </t>
  </si>
  <si>
    <t>LUGGASE WAREHOUSE</t>
  </si>
  <si>
    <t>DEREKA DONLAIN</t>
  </si>
  <si>
    <t>ILLEG</t>
  </si>
  <si>
    <t>SANDT</t>
  </si>
  <si>
    <t>SANDTON</t>
  </si>
  <si>
    <t>XINRONG PENG</t>
  </si>
  <si>
    <t>sayuf</t>
  </si>
  <si>
    <t>PINET</t>
  </si>
  <si>
    <t>PINETOWN</t>
  </si>
  <si>
    <t>BRIAN</t>
  </si>
  <si>
    <t>Carriston</t>
  </si>
  <si>
    <t>POD received from cell 0684745132 M</t>
  </si>
  <si>
    <t>l rushin</t>
  </si>
  <si>
    <t>HAMMA</t>
  </si>
  <si>
    <t>HAMMANSKRAAL</t>
  </si>
  <si>
    <t>ALIDAH KABINI</t>
  </si>
  <si>
    <t>alidah</t>
  </si>
  <si>
    <t>Driver late</t>
  </si>
  <si>
    <t>jma</t>
  </si>
  <si>
    <t>HND / FUE / DOC</t>
  </si>
  <si>
    <t>POD received from cell 0769034586 M</t>
  </si>
  <si>
    <t xml:space="preserve">KPOPTIM                            </t>
  </si>
  <si>
    <t>VANDE</t>
  </si>
  <si>
    <t>VANDERBIJLPARK</t>
  </si>
  <si>
    <t>DAISY VAN DER WESTHUIZEN</t>
  </si>
  <si>
    <t>KPOPTIM</t>
  </si>
  <si>
    <t>sean</t>
  </si>
  <si>
    <t>Missed cutoff</t>
  </si>
  <si>
    <t>mmd</t>
  </si>
  <si>
    <t>DARLI</t>
  </si>
  <si>
    <t>DARLING</t>
  </si>
  <si>
    <t xml:space="preserve">CLOOF WINE EST                     </t>
  </si>
  <si>
    <t>MIDD2</t>
  </si>
  <si>
    <t>MIDDELBURG (Mpumalanga)</t>
  </si>
  <si>
    <t xml:space="preserve">CHRIS SONNEKUS                     </t>
  </si>
  <si>
    <t>GEORG</t>
  </si>
  <si>
    <t>GEORGE</t>
  </si>
  <si>
    <t xml:space="preserve">DERRICK LOTTERING                  </t>
  </si>
  <si>
    <t>lottering</t>
  </si>
  <si>
    <t>GONUB</t>
  </si>
  <si>
    <t>GONUBIE</t>
  </si>
  <si>
    <t xml:space="preserve">BREECE ROWANS                      </t>
  </si>
  <si>
    <t xml:space="preserve">SHARON VAN ROOYEN                  </t>
  </si>
  <si>
    <t>WARREN   RALTAR</t>
  </si>
  <si>
    <t>Lazelle</t>
  </si>
  <si>
    <t>jlc</t>
  </si>
  <si>
    <t>Roben</t>
  </si>
  <si>
    <t>BENON</t>
  </si>
  <si>
    <t>BENONI</t>
  </si>
  <si>
    <t xml:space="preserve">PVT                                </t>
  </si>
  <si>
    <t>DIANE PHILLIPS</t>
  </si>
  <si>
    <t>Diane</t>
  </si>
  <si>
    <t>POD received from cell 0682118246 M</t>
  </si>
  <si>
    <t xml:space="preserve">LUGGAGE GLOVE CC                   </t>
  </si>
  <si>
    <t xml:space="preserve">DIPLOMAT SANDTON                   </t>
  </si>
  <si>
    <t>Laurence</t>
  </si>
  <si>
    <t>cch</t>
  </si>
  <si>
    <t>POD received from cell 0822272106 M</t>
  </si>
  <si>
    <t xml:space="preserve">GOPALS BAGS   LUGGAGE              </t>
  </si>
  <si>
    <t>NATISHA</t>
  </si>
  <si>
    <t>sinika</t>
  </si>
  <si>
    <t>Late Linehaul Delayed Beyond Skynet Control</t>
  </si>
  <si>
    <t>col</t>
  </si>
  <si>
    <t>POD received from cell 0797318730 M</t>
  </si>
  <si>
    <t xml:space="preserve">THE CROWN COLLECTION               </t>
  </si>
  <si>
    <t>signature</t>
  </si>
  <si>
    <t xml:space="preserve">COIRTEX                            </t>
  </si>
  <si>
    <t xml:space="preserve">NORTHLANDS DECOR PARK              </t>
  </si>
  <si>
    <t>MIKE</t>
  </si>
  <si>
    <t>PRETO</t>
  </si>
  <si>
    <t>PRETORIA</t>
  </si>
  <si>
    <t xml:space="preserve">THE WILLOWS                        </t>
  </si>
  <si>
    <t>INHABIT CONCEPT STORES</t>
  </si>
  <si>
    <t>tanya hansen</t>
  </si>
  <si>
    <t>POD received from cell 0645503437 M</t>
  </si>
  <si>
    <t xml:space="preserve">NONSUCH INTERIORS                  </t>
  </si>
  <si>
    <t>Sandra</t>
  </si>
  <si>
    <t>POD received from cell 0769148770 M</t>
  </si>
  <si>
    <t xml:space="preserve">VALENCIA WHOLESALERS               </t>
  </si>
  <si>
    <t>1 VALENCIA DRIVE</t>
  </si>
  <si>
    <t>IMRAN</t>
  </si>
  <si>
    <t>PLEASE CALL KARSEN PRIOR TO THE DELIVERY</t>
  </si>
  <si>
    <t>KARSEN GOVENDER</t>
  </si>
  <si>
    <t>Raphew</t>
  </si>
  <si>
    <t>POD received from cell 0847863055 M</t>
  </si>
  <si>
    <t>WORCE</t>
  </si>
  <si>
    <t>WORCESTER</t>
  </si>
  <si>
    <t xml:space="preserve">ERICA KOSHUISE                     </t>
  </si>
  <si>
    <t>NOMVUYISWANO</t>
  </si>
  <si>
    <t>RABE</t>
  </si>
  <si>
    <t>POD received from cell 0788312180 M</t>
  </si>
  <si>
    <t>RICHA</t>
  </si>
  <si>
    <t>RICHARDS BAY</t>
  </si>
  <si>
    <t>ILZE DE VILLIERS</t>
  </si>
  <si>
    <t>I de villiers</t>
  </si>
  <si>
    <t>POD received from cell 0762632750 M</t>
  </si>
  <si>
    <t xml:space="preserve">KP OPTIM                           </t>
  </si>
  <si>
    <t>ALBE2</t>
  </si>
  <si>
    <t>ALBERTON</t>
  </si>
  <si>
    <t xml:space="preserve">BRAAI   BBQ INTERNATIONAL          </t>
  </si>
  <si>
    <t>JESSICA</t>
  </si>
  <si>
    <t>PEDRO</t>
  </si>
  <si>
    <t>calvin</t>
  </si>
  <si>
    <t>MARLENA VAN DER WALT</t>
  </si>
  <si>
    <t>CHARLENE ROHITH</t>
  </si>
  <si>
    <t>Sam</t>
  </si>
  <si>
    <t>POD received from cell 0783860265 M</t>
  </si>
  <si>
    <t>MOSSE</t>
  </si>
  <si>
    <t>MOSSEL BAY</t>
  </si>
  <si>
    <t>ELIZABETH GOOSEN</t>
  </si>
  <si>
    <t>E GOOSEH</t>
  </si>
  <si>
    <t>VERWO</t>
  </si>
  <si>
    <t>CENTURION</t>
  </si>
  <si>
    <t>ANNATJIE BILSON</t>
  </si>
  <si>
    <t>George</t>
  </si>
  <si>
    <t>Incorrect route allocation</t>
  </si>
  <si>
    <t>SYSTEM</t>
  </si>
  <si>
    <t>POD received from cell 0684617007 M</t>
  </si>
  <si>
    <t>lazelle</t>
  </si>
  <si>
    <t xml:space="preserve">LIGHTING REVOLUTION                </t>
  </si>
  <si>
    <t>TONGA</t>
  </si>
  <si>
    <t>TONGAAT</t>
  </si>
  <si>
    <t>SIMMI</t>
  </si>
  <si>
    <t>phumlani</t>
  </si>
  <si>
    <t>PAUL</t>
  </si>
  <si>
    <t>Paul</t>
  </si>
  <si>
    <t>ROODE</t>
  </si>
  <si>
    <t>ROODEPOORT</t>
  </si>
  <si>
    <t>WILMA</t>
  </si>
  <si>
    <t>Nompi</t>
  </si>
  <si>
    <t>POD received from cell 0643226593 M</t>
  </si>
  <si>
    <t xml:space="preserve">.                                  </t>
  </si>
  <si>
    <t>DEANE</t>
  </si>
  <si>
    <t>Bob</t>
  </si>
  <si>
    <t>lep</t>
  </si>
  <si>
    <t>POD received from cell 0659683445 M</t>
  </si>
  <si>
    <t>EVAND</t>
  </si>
  <si>
    <t>EVANDER</t>
  </si>
  <si>
    <t>SELINA</t>
  </si>
  <si>
    <t>Selina</t>
  </si>
  <si>
    <t>POD received from cell 0647935660 M</t>
  </si>
  <si>
    <t>HOEDS</t>
  </si>
  <si>
    <t>HOEDSPRUIT</t>
  </si>
  <si>
    <t xml:space="preserve">THE HAT   CREEK                    </t>
  </si>
  <si>
    <t>CHERYL</t>
  </si>
  <si>
    <t>kassin</t>
  </si>
  <si>
    <t>POD received from cell 07977403197 M</t>
  </si>
  <si>
    <t>KELLY MURPHY</t>
  </si>
  <si>
    <t>Kelly</t>
  </si>
  <si>
    <t>POD received from cell 0835898375 M</t>
  </si>
  <si>
    <t xml:space="preserve">AFRICA UNION HOLDINGS              </t>
  </si>
  <si>
    <t>AISHA LANE-POOLE</t>
  </si>
  <si>
    <t>Portia</t>
  </si>
  <si>
    <t xml:space="preserve">CLOOF WINE ESTATE                  </t>
  </si>
  <si>
    <t>SANDY OLIVER</t>
  </si>
  <si>
    <t>Sandy</t>
  </si>
  <si>
    <t>POD received from cell 0671711975 M</t>
  </si>
  <si>
    <t>Nkululeko</t>
  </si>
  <si>
    <t>YUSUF FREDERICKS</t>
  </si>
  <si>
    <t>C Fredericks</t>
  </si>
  <si>
    <t>POD received from cell 0843582707 M</t>
  </si>
  <si>
    <t>SEDGE</t>
  </si>
  <si>
    <t>SEDGEFIELD</t>
  </si>
  <si>
    <t>DIANNA TATLOW</t>
  </si>
  <si>
    <t>GAVIN</t>
  </si>
  <si>
    <t xml:space="preserve">59 WOODWOOD RD                     </t>
  </si>
  <si>
    <t>TECTRA AUTOMALION</t>
  </si>
  <si>
    <t>illeg</t>
  </si>
  <si>
    <t xml:space="preserve">TECTRA AUTOMOTIVE                  </t>
  </si>
  <si>
    <t>Zukisani</t>
  </si>
  <si>
    <t>uat</t>
  </si>
  <si>
    <t>FARIDA ABDULLA</t>
  </si>
  <si>
    <t>Nthati</t>
  </si>
  <si>
    <t>POTCH</t>
  </si>
  <si>
    <t>POTCHEFSTROOM</t>
  </si>
  <si>
    <t>MARNO MINNAAR</t>
  </si>
  <si>
    <t>Kgomotso Modisapudi</t>
  </si>
  <si>
    <t>POD received from cell 0783054958 M</t>
  </si>
  <si>
    <t>LOUISE VENTER</t>
  </si>
  <si>
    <t>Angella</t>
  </si>
  <si>
    <t>POD received from cell 0635405670 M</t>
  </si>
  <si>
    <t>BOKSB</t>
  </si>
  <si>
    <t>BOKSBURG</t>
  </si>
  <si>
    <t xml:space="preserve">BOLLORE TRANSPORT   LOGISTICS      </t>
  </si>
  <si>
    <t>SHAWE STEYN</t>
  </si>
  <si>
    <t>S Jardine</t>
  </si>
  <si>
    <t>POD received from cell 0837842726 M</t>
  </si>
  <si>
    <t>NAVINA CHINNAMUNION</t>
  </si>
  <si>
    <t>SIGNATURE</t>
  </si>
  <si>
    <t>SIKHULILE GAMA</t>
  </si>
  <si>
    <t>mike</t>
  </si>
  <si>
    <t>RITA-MARI VAN DA WESTHUIZEN</t>
  </si>
  <si>
    <t>Rita</t>
  </si>
  <si>
    <t>POD received from cell 0684441096 M</t>
  </si>
  <si>
    <t xml:space="preserve">ACORN STARLIFTS                    </t>
  </si>
  <si>
    <t>YOLANDA LABAR</t>
  </si>
  <si>
    <t>Yolanda</t>
  </si>
  <si>
    <t>JUH</t>
  </si>
  <si>
    <t>POD received from cell 0738058187 M</t>
  </si>
  <si>
    <t xml:space="preserve">PINE RIDGE COMBINED SCHOOL         </t>
  </si>
  <si>
    <t>SPHIWE NTULI</t>
  </si>
  <si>
    <t xml:space="preserve">sphiwe                        </t>
  </si>
  <si>
    <t xml:space="preserve">POD received from cell 0718560510 M     </t>
  </si>
  <si>
    <t>PHALA</t>
  </si>
  <si>
    <t>PHALABORWA</t>
  </si>
  <si>
    <t>ANGELIQUE KRIEL</t>
  </si>
  <si>
    <t>CALEB</t>
  </si>
  <si>
    <t>POD received from cell 0785331999 M</t>
  </si>
  <si>
    <t>VILJO</t>
  </si>
  <si>
    <t>VILJOENSKROON</t>
  </si>
  <si>
    <t>CARIN VENTER</t>
  </si>
  <si>
    <t>MAKOBE MUDAU</t>
  </si>
  <si>
    <t>Makobe</t>
  </si>
  <si>
    <t>POD received from cell 0631352676 M</t>
  </si>
  <si>
    <t>PIET2</t>
  </si>
  <si>
    <t>PIETERSBURG</t>
  </si>
  <si>
    <t xml:space="preserve">STEYTLER NEL   PARTNERS            </t>
  </si>
  <si>
    <t>CAROLINE BRONKHURST</t>
  </si>
  <si>
    <t>Nelandri</t>
  </si>
  <si>
    <t xml:space="preserve">BUSINESS FRANCE                    </t>
  </si>
  <si>
    <t>BIANDINE AIGRON</t>
  </si>
  <si>
    <t>Lesedi</t>
  </si>
  <si>
    <t>KRUGE</t>
  </si>
  <si>
    <t>KRUGERSDORP</t>
  </si>
  <si>
    <t>GUSTAV DU TOIT</t>
  </si>
  <si>
    <t xml:space="preserve">gustan                        </t>
  </si>
  <si>
    <t xml:space="preserve">POD received from cell 0794449365 M     </t>
  </si>
  <si>
    <t>STEL2</t>
  </si>
  <si>
    <t>STELLENBOSCH</t>
  </si>
  <si>
    <t>HENDRIKUS VAN DER HOST</t>
  </si>
  <si>
    <t>van Der wans</t>
  </si>
  <si>
    <t>jam</t>
  </si>
  <si>
    <t>POD received from cell 0678518887 M</t>
  </si>
  <si>
    <t>TAMRYN WHITTAL-STEYNBERG</t>
  </si>
  <si>
    <t>Em Botha</t>
  </si>
  <si>
    <t>MIDRA</t>
  </si>
  <si>
    <t>MIDRAND</t>
  </si>
  <si>
    <t>BOITUMELO MAKGOTLOE</t>
  </si>
  <si>
    <t>LINDA ASLETT</t>
  </si>
  <si>
    <t>Vincent</t>
  </si>
  <si>
    <t xml:space="preserve">MERCEDES - BENZ SA                 </t>
  </si>
  <si>
    <t>KARIN PILLAY  LINDA NTSHONA</t>
  </si>
  <si>
    <t xml:space="preserve">Luthando                      </t>
  </si>
  <si>
    <t xml:space="preserve">POD received from cell 0724946102 M     </t>
  </si>
  <si>
    <t>SHAULINE</t>
  </si>
  <si>
    <t xml:space="preserve">Lazelle                       </t>
  </si>
  <si>
    <t xml:space="preserve">POD received from cell 0717429658 M     </t>
  </si>
  <si>
    <t>VRYBU</t>
  </si>
  <si>
    <t>VRYBURG</t>
  </si>
  <si>
    <t xml:space="preserve">DEPT OF HEALTH                     </t>
  </si>
  <si>
    <t>DESIREE</t>
  </si>
  <si>
    <t xml:space="preserve">desiree                       </t>
  </si>
  <si>
    <t xml:space="preserve">POD received from cell 0787450977 M     </t>
  </si>
  <si>
    <t>FRANZ GMEINER</t>
  </si>
  <si>
    <t>Zuko</t>
  </si>
  <si>
    <t xml:space="preserve">TOWNSEND ESTATE                    </t>
  </si>
  <si>
    <t>SISIPHO KUBASHE</t>
  </si>
  <si>
    <t xml:space="preserve">sisipho                       </t>
  </si>
  <si>
    <t xml:space="preserve">POD received from cell 0737996477 M     </t>
  </si>
  <si>
    <t>VRED3</t>
  </si>
  <si>
    <t>VREDENBURG</t>
  </si>
  <si>
    <t>THABO TSHABALALA</t>
  </si>
  <si>
    <t>THABO</t>
  </si>
  <si>
    <t xml:space="preserve">TEDCOR PTY LTD                     </t>
  </si>
  <si>
    <t>VERONA ISMAIL</t>
  </si>
  <si>
    <t xml:space="preserve">signed                        </t>
  </si>
  <si>
    <t xml:space="preserve">POD received from cell 0635553328 M     </t>
  </si>
  <si>
    <t xml:space="preserve">SANRIDGE HEIGHTS                   </t>
  </si>
  <si>
    <t>LERTAO SEBOKA</t>
  </si>
  <si>
    <t>Lerato</t>
  </si>
  <si>
    <t>POD received from cell 0607554553 M</t>
  </si>
  <si>
    <t>ATLAN</t>
  </si>
  <si>
    <t>ATLANTIS</t>
  </si>
  <si>
    <t xml:space="preserve">SWARTLAND INVESTMENTS              </t>
  </si>
  <si>
    <t>NABEAL</t>
  </si>
  <si>
    <t>chesny louw</t>
  </si>
  <si>
    <t>POD received from cell 0844549356 M</t>
  </si>
  <si>
    <t>rozelle</t>
  </si>
  <si>
    <t>saj</t>
  </si>
  <si>
    <t>POD received from cell 0761265903 M</t>
  </si>
  <si>
    <t xml:space="preserve">BRAAI   BARBEQUE INT               </t>
  </si>
  <si>
    <t>JESSICA BRANDT</t>
  </si>
  <si>
    <t>E MORTON</t>
  </si>
  <si>
    <t>july Anne</t>
  </si>
  <si>
    <t>POD received from cell 0782023821 M</t>
  </si>
  <si>
    <t xml:space="preserve">MOGWELE WASTE                      </t>
  </si>
  <si>
    <t>ANDRIES  JAYESH</t>
  </si>
  <si>
    <t>Veronique</t>
  </si>
  <si>
    <t xml:space="preserve">LOESCHE                            </t>
  </si>
  <si>
    <t>QUEEN METI</t>
  </si>
  <si>
    <t>Jacqui</t>
  </si>
  <si>
    <t xml:space="preserve">VISHEN MOODLEY                     </t>
  </si>
  <si>
    <t>VISHEN MOODLEY</t>
  </si>
  <si>
    <t>POD received from cell 0761277152 M</t>
  </si>
  <si>
    <t>STILF</t>
  </si>
  <si>
    <t>STILFONTEIN</t>
  </si>
  <si>
    <t xml:space="preserve">WERNER STAPELBERG                  </t>
  </si>
  <si>
    <t>WERNER STAPELBERG</t>
  </si>
  <si>
    <t>POD received from cell 0768550255 M</t>
  </si>
  <si>
    <t>GERMI</t>
  </si>
  <si>
    <t>GERMISTON</t>
  </si>
  <si>
    <t xml:space="preserve">HC HEAT EXCHANGERS PTY LTD         </t>
  </si>
  <si>
    <t>KARTHIEGASAN CHETTIAR</t>
  </si>
  <si>
    <t>Lebo</t>
  </si>
  <si>
    <t>POD received from cell 0611615708 M</t>
  </si>
  <si>
    <t xml:space="preserve">KELSEY ANN WELSCH                  </t>
  </si>
  <si>
    <t xml:space="preserve">LARA ESKTROM                       </t>
  </si>
  <si>
    <t>LARA ESKTROM</t>
  </si>
  <si>
    <t>POD received from cell 0679761061 M</t>
  </si>
  <si>
    <t xml:space="preserve">PATRICIA ANN LUCAS                 </t>
  </si>
  <si>
    <t>POD received from cell 0761783817 M</t>
  </si>
  <si>
    <t xml:space="preserve">KEENAN THOMAS                      </t>
  </si>
  <si>
    <t>Anna</t>
  </si>
  <si>
    <t>POD received from cell 0718956062 M</t>
  </si>
  <si>
    <t>PORT4</t>
  </si>
  <si>
    <t>PORT SHEPSTONE</t>
  </si>
  <si>
    <t xml:space="preserve">C O DR RANJIV DUNDRAJ              </t>
  </si>
  <si>
    <t>HIBISCUS DENTAL STUDIO</t>
  </si>
  <si>
    <t>RANJIN</t>
  </si>
  <si>
    <t xml:space="preserve">VICKY FORRESTER                    </t>
  </si>
  <si>
    <t>Frans</t>
  </si>
  <si>
    <t>POD received from cell 0781166931 M</t>
  </si>
  <si>
    <t xml:space="preserve">EMEMEN INDUSTRIAL                  </t>
  </si>
  <si>
    <t>KYLE</t>
  </si>
  <si>
    <t>Latacha</t>
  </si>
  <si>
    <t>POD received from cell 0729919507 M</t>
  </si>
  <si>
    <t xml:space="preserve">SILCOM                             </t>
  </si>
  <si>
    <t>CLINT</t>
  </si>
  <si>
    <t>Charles</t>
  </si>
  <si>
    <t>POD received from cell 0799731759 M</t>
  </si>
  <si>
    <t>CARRINGTON</t>
  </si>
  <si>
    <t>CAROL</t>
  </si>
  <si>
    <t>CAROLINA</t>
  </si>
  <si>
    <t xml:space="preserve">WARBURTON SAAGMEULE                </t>
  </si>
  <si>
    <t>HENNIE</t>
  </si>
  <si>
    <t>FUE / DOC / NDC</t>
  </si>
  <si>
    <t>maluleka</t>
  </si>
  <si>
    <t xml:space="preserve">TECHNIMAC (PTY) LTD                </t>
  </si>
  <si>
    <t>STANFORD</t>
  </si>
  <si>
    <t>Stanford</t>
  </si>
  <si>
    <t>POD received from cell 0736404152 M</t>
  </si>
  <si>
    <t xml:space="preserve">Q4 FUEL PTY LTD                    </t>
  </si>
  <si>
    <t>CHRISTIAN SWANEPOEL</t>
  </si>
  <si>
    <t>Vinieta</t>
  </si>
  <si>
    <t>POD received from cell 0818132944 M</t>
  </si>
  <si>
    <t xml:space="preserve">JANIE ERASMUS                      </t>
  </si>
  <si>
    <t>J ERASMAS</t>
  </si>
  <si>
    <t>BRAKP</t>
  </si>
  <si>
    <t>BRAKPAN</t>
  </si>
  <si>
    <t xml:space="preserve">MARISKA VENTER                     </t>
  </si>
  <si>
    <t>Priscilla</t>
  </si>
  <si>
    <t>POD received from cell 0691062197 M</t>
  </si>
  <si>
    <t xml:space="preserve">DAVE SCHNAAR-CAMPBELL              </t>
  </si>
  <si>
    <t>phumzile</t>
  </si>
  <si>
    <t>POD received from cell 0838609305 M</t>
  </si>
  <si>
    <t xml:space="preserve">JOLENE NAIDOO                      </t>
  </si>
  <si>
    <t>kebone</t>
  </si>
  <si>
    <t xml:space="preserve">AECI MNING                         </t>
  </si>
  <si>
    <t>STEPHANIE</t>
  </si>
  <si>
    <t>Francine</t>
  </si>
  <si>
    <t xml:space="preserve">ROUND EQUIPMENT   MACHINES         </t>
  </si>
  <si>
    <t>COBUS</t>
  </si>
  <si>
    <t>Ashley</t>
  </si>
  <si>
    <t>POD received from cell 0731866370 M</t>
  </si>
  <si>
    <t>GROBL</t>
  </si>
  <si>
    <t>GROBLERSDAL</t>
  </si>
  <si>
    <t xml:space="preserve">OMS TECHNOLOGIES                   </t>
  </si>
  <si>
    <t>STUART</t>
  </si>
  <si>
    <t>natashia</t>
  </si>
  <si>
    <t>POD received from cell 0767404352 M</t>
  </si>
  <si>
    <t xml:space="preserve">GRINDIG TECHNOLOGIES               </t>
  </si>
  <si>
    <t>ANTON</t>
  </si>
  <si>
    <t>famel</t>
  </si>
  <si>
    <t>let</t>
  </si>
  <si>
    <t>POD received from cell 0679920073 M</t>
  </si>
  <si>
    <t>ETTIENE WILMANS</t>
  </si>
  <si>
    <t>Aloria</t>
  </si>
  <si>
    <t>POD received from cell 0713263165 M</t>
  </si>
  <si>
    <t>MANDY COHEN</t>
  </si>
  <si>
    <t>gargra</t>
  </si>
  <si>
    <t>POD received from cell 0660384559 M</t>
  </si>
  <si>
    <t xml:space="preserve">SILVERTON ENGINEERING              </t>
  </si>
  <si>
    <t>NATASJA BOSHOFF</t>
  </si>
  <si>
    <t>Never</t>
  </si>
  <si>
    <t>POD received from cell 0723623160 M</t>
  </si>
  <si>
    <t xml:space="preserve">GARFIE SOLUTIONS                   </t>
  </si>
  <si>
    <t>GARFIE LOUW</t>
  </si>
  <si>
    <t>ACKIM</t>
  </si>
  <si>
    <t>POD received from cell 0734776272 M</t>
  </si>
  <si>
    <t xml:space="preserve">ATLAS PRINTERS                     </t>
  </si>
  <si>
    <t>YUVIKA GOKOOL</t>
  </si>
  <si>
    <t>shantal</t>
  </si>
  <si>
    <t>POD received from cell 0814795132 M</t>
  </si>
  <si>
    <t>JOUBE</t>
  </si>
  <si>
    <t>JOUBERTINA</t>
  </si>
  <si>
    <t>ELMARIE KRITZIMGER</t>
  </si>
  <si>
    <t>Elmarie</t>
  </si>
  <si>
    <t>MUMSY MTHEMBU</t>
  </si>
  <si>
    <t>mumsy</t>
  </si>
  <si>
    <t>POD received from cell 0769790129 M</t>
  </si>
  <si>
    <t>WELKO</t>
  </si>
  <si>
    <t>WELKOM</t>
  </si>
  <si>
    <t xml:space="preserve">SWIFTDEALS EIGHTEEN CC             </t>
  </si>
  <si>
    <t>RICARDO AMADOR</t>
  </si>
  <si>
    <t>WiIIEMIE</t>
  </si>
  <si>
    <t>POD received from cell 0721908387 M</t>
  </si>
  <si>
    <t>ALEX2</t>
  </si>
  <si>
    <t>ALEXANDRIA</t>
  </si>
  <si>
    <t xml:space="preserve">BLEINHEIM FARM                     </t>
  </si>
  <si>
    <t>PLEASE CALL BEFORE DELIVERY</t>
  </si>
  <si>
    <t>MILDRED JANSE VAN RENSBURG</t>
  </si>
  <si>
    <t xml:space="preserve">Mildred                       </t>
  </si>
  <si>
    <t xml:space="preserve">POD received from cell 0799780879 M     </t>
  </si>
  <si>
    <t>sig</t>
  </si>
  <si>
    <t xml:space="preserve">ROBOTIC INNOVATIONS                </t>
  </si>
  <si>
    <t>CHANTELLE</t>
  </si>
  <si>
    <t>Cobus</t>
  </si>
  <si>
    <t>POD received from cell 0736327910 M</t>
  </si>
  <si>
    <t xml:space="preserve">NATIONAL PRIDE                     </t>
  </si>
  <si>
    <t>CATE</t>
  </si>
  <si>
    <t>Patience</t>
  </si>
  <si>
    <t>POD received from cell 0844132340 M</t>
  </si>
  <si>
    <t>Andre</t>
  </si>
  <si>
    <t>NEWCA</t>
  </si>
  <si>
    <t>NEWCASTLE</t>
  </si>
  <si>
    <t xml:space="preserve">HYTEC SOUTH AFRICA                 </t>
  </si>
  <si>
    <t>WARREN BOTHA</t>
  </si>
  <si>
    <t>Lakaysha Rampearie</t>
  </si>
  <si>
    <t>Box</t>
  </si>
  <si>
    <t xml:space="preserve">THUTHUKANI TRANSPORT               </t>
  </si>
  <si>
    <t>SOUTHMEAD INDISTRIAL PARK</t>
  </si>
  <si>
    <t>Rakesit</t>
  </si>
  <si>
    <t>POD received from cell 0782785958 M</t>
  </si>
  <si>
    <t>MOUN2</t>
  </si>
  <si>
    <t>MOUNT FRERE</t>
  </si>
  <si>
    <t>AMANDA YALEZO</t>
  </si>
  <si>
    <t>AMANDA</t>
  </si>
  <si>
    <t>HBS</t>
  </si>
  <si>
    <t>GERRIT BIERMANN</t>
  </si>
  <si>
    <t>Gerrit</t>
  </si>
  <si>
    <t>POD received from cell 0718513207 M</t>
  </si>
  <si>
    <t>UMTAT</t>
  </si>
  <si>
    <t>UMTATA</t>
  </si>
  <si>
    <t>THOBELANI MSANI</t>
  </si>
  <si>
    <t>esihle</t>
  </si>
  <si>
    <t>ssn</t>
  </si>
  <si>
    <t>BEVERLEY RITCHIE</t>
  </si>
  <si>
    <t>g pitchie</t>
  </si>
  <si>
    <t>LAETITIA NEL</t>
  </si>
  <si>
    <t>lean</t>
  </si>
  <si>
    <t>POD received from cell 0763629217 M</t>
  </si>
  <si>
    <t xml:space="preserve">LION MATCH                         </t>
  </si>
  <si>
    <t>TSHOLOFELO</t>
  </si>
  <si>
    <t>ISAAC</t>
  </si>
  <si>
    <t xml:space="preserve">TECTRA CPT                         </t>
  </si>
  <si>
    <t>CARLE</t>
  </si>
  <si>
    <t>CARLETONVILLE</t>
  </si>
  <si>
    <t xml:space="preserve">COROBRIK PTY LTD-DRIEFONTEIN       </t>
  </si>
  <si>
    <t>HUMPHREY</t>
  </si>
  <si>
    <t>Humphrey</t>
  </si>
  <si>
    <t>lbg</t>
  </si>
  <si>
    <t>POD received from cell 0713186291 M</t>
  </si>
  <si>
    <t xml:space="preserve">hytec                              </t>
  </si>
  <si>
    <t>LAKAYSHA</t>
  </si>
  <si>
    <t>POD received from cell 0719533928 M</t>
  </si>
  <si>
    <t>Pobaon</t>
  </si>
  <si>
    <t>GROO2</t>
  </si>
  <si>
    <t>GROOTBRAKRIVER</t>
  </si>
  <si>
    <t xml:space="preserve">dr elizabeth                       </t>
  </si>
  <si>
    <t xml:space="preserve">luggage glove                      </t>
  </si>
  <si>
    <t>reece</t>
  </si>
  <si>
    <t xml:space="preserve">TRACLETOOLING                      </t>
  </si>
  <si>
    <t>MARITSA</t>
  </si>
  <si>
    <t>LANCE</t>
  </si>
  <si>
    <t>POD received from cell 0727771032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</si>
</sst>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F360-76D6-4C7B-9471-0AB552ABB51A}">
  <dimension ref="A1:CN155"/>
  <sheetViews>
    <sheetView tabSelected="1" workbookViewId="0">
      <selection activeCell="A2" sqref="A2:A15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"009942701348"</f>
        <v>009942701348</v>
      </c>
      <c r="F2" s="3">
        <v>44966</v>
      </c>
      <c r="G2">
        <v>202311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22.21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65.75</v>
      </c>
      <c r="BM2">
        <v>9.86</v>
      </c>
      <c r="BN2">
        <v>75.61</v>
      </c>
      <c r="BO2">
        <v>75.61</v>
      </c>
      <c r="BQ2" t="s">
        <v>83</v>
      </c>
      <c r="BR2" t="s">
        <v>84</v>
      </c>
      <c r="BS2" s="3">
        <v>44967</v>
      </c>
      <c r="BT2" s="4">
        <v>0.40902777777777777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7530</v>
      </c>
      <c r="CE2" t="s">
        <v>89</v>
      </c>
      <c r="CF2" s="3">
        <v>44971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"009942358199"</f>
        <v>009942358199</v>
      </c>
      <c r="F3" s="3">
        <v>44980</v>
      </c>
      <c r="G3">
        <v>202311</v>
      </c>
      <c r="H3" t="s">
        <v>79</v>
      </c>
      <c r="I3" t="s">
        <v>80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95</v>
      </c>
      <c r="P3" t="str">
        <f>"42358199                      "</f>
        <v xml:space="preserve">42358199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15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311.31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25</v>
      </c>
      <c r="BJ3">
        <v>96</v>
      </c>
      <c r="BK3">
        <v>96</v>
      </c>
      <c r="BL3">
        <v>941.98</v>
      </c>
      <c r="BM3">
        <v>141.30000000000001</v>
      </c>
      <c r="BN3">
        <v>1083.28</v>
      </c>
      <c r="BO3">
        <v>1083.28</v>
      </c>
      <c r="BQ3" t="s">
        <v>96</v>
      </c>
      <c r="BR3" t="s">
        <v>97</v>
      </c>
      <c r="BS3" s="3">
        <v>44985</v>
      </c>
      <c r="BT3" s="4">
        <v>0.47500000000000003</v>
      </c>
      <c r="BU3" t="s">
        <v>98</v>
      </c>
      <c r="BV3" t="s">
        <v>86</v>
      </c>
      <c r="BY3">
        <v>480000</v>
      </c>
      <c r="BZ3" t="s">
        <v>99</v>
      </c>
      <c r="CC3" t="s">
        <v>93</v>
      </c>
      <c r="CD3">
        <v>2270</v>
      </c>
      <c r="CF3" s="3">
        <v>44985</v>
      </c>
      <c r="CI3">
        <v>2</v>
      </c>
      <c r="CJ3">
        <v>3</v>
      </c>
      <c r="CK3">
        <v>43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"009943230167"</f>
        <v>009943230167</v>
      </c>
      <c r="F4" s="3">
        <v>44979</v>
      </c>
      <c r="G4">
        <v>202311</v>
      </c>
      <c r="H4" t="s">
        <v>79</v>
      </c>
      <c r="I4" t="s">
        <v>80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95</v>
      </c>
      <c r="P4" t="str">
        <f>"192233                        "</f>
        <v xml:space="preserve">192233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42.94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8.1</v>
      </c>
      <c r="BK4">
        <v>9</v>
      </c>
      <c r="BL4">
        <v>132.38999999999999</v>
      </c>
      <c r="BM4">
        <v>19.86</v>
      </c>
      <c r="BN4">
        <v>152.25</v>
      </c>
      <c r="BO4">
        <v>152.25</v>
      </c>
      <c r="BR4" t="s">
        <v>104</v>
      </c>
      <c r="BS4" s="3">
        <v>44981</v>
      </c>
      <c r="BT4" s="4">
        <v>0.44861111111111113</v>
      </c>
      <c r="BU4" t="s">
        <v>105</v>
      </c>
      <c r="BV4" t="s">
        <v>86</v>
      </c>
      <c r="BY4">
        <v>40565.67</v>
      </c>
      <c r="BZ4" t="s">
        <v>106</v>
      </c>
      <c r="CA4" t="s">
        <v>107</v>
      </c>
      <c r="CC4" t="s">
        <v>102</v>
      </c>
      <c r="CD4">
        <v>2196</v>
      </c>
      <c r="CE4" t="s">
        <v>89</v>
      </c>
      <c r="CF4" s="3">
        <v>44981</v>
      </c>
      <c r="CI4">
        <v>2</v>
      </c>
      <c r="CJ4">
        <v>2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"009943230166"</f>
        <v>009943230166</v>
      </c>
      <c r="F5" s="3">
        <v>44979</v>
      </c>
      <c r="G5">
        <v>202311</v>
      </c>
      <c r="H5" t="s">
        <v>79</v>
      </c>
      <c r="I5" t="s">
        <v>80</v>
      </c>
      <c r="J5" t="s">
        <v>100</v>
      </c>
      <c r="K5" t="s">
        <v>78</v>
      </c>
      <c r="L5" t="s">
        <v>108</v>
      </c>
      <c r="M5" t="s">
        <v>109</v>
      </c>
      <c r="N5" t="s">
        <v>110</v>
      </c>
      <c r="O5" t="s">
        <v>95</v>
      </c>
      <c r="P5" t="str">
        <f>"28736                         "</f>
        <v xml:space="preserve">28736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60.56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0.2</v>
      </c>
      <c r="BK5">
        <v>1</v>
      </c>
      <c r="BL5">
        <v>184.56</v>
      </c>
      <c r="BM5">
        <v>27.68</v>
      </c>
      <c r="BN5">
        <v>212.24</v>
      </c>
      <c r="BO5">
        <v>212.24</v>
      </c>
      <c r="BQ5" t="s">
        <v>111</v>
      </c>
      <c r="BR5" t="s">
        <v>104</v>
      </c>
      <c r="BS5" s="3">
        <v>44981</v>
      </c>
      <c r="BT5" s="4">
        <v>0.52500000000000002</v>
      </c>
      <c r="BU5" t="s">
        <v>112</v>
      </c>
      <c r="BV5" t="s">
        <v>86</v>
      </c>
      <c r="BY5">
        <v>1200</v>
      </c>
      <c r="BZ5" t="s">
        <v>113</v>
      </c>
      <c r="CA5" t="s">
        <v>114</v>
      </c>
      <c r="CC5" t="s">
        <v>109</v>
      </c>
      <c r="CD5">
        <v>1133</v>
      </c>
      <c r="CE5" t="s">
        <v>89</v>
      </c>
      <c r="CF5" s="3">
        <v>44981</v>
      </c>
      <c r="CI5">
        <v>4</v>
      </c>
      <c r="CJ5">
        <v>2</v>
      </c>
      <c r="CK5">
        <v>43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"009943230168"</f>
        <v>009943230168</v>
      </c>
      <c r="F6" s="3">
        <v>44979</v>
      </c>
      <c r="G6">
        <v>202311</v>
      </c>
      <c r="H6" t="s">
        <v>79</v>
      </c>
      <c r="I6" t="s">
        <v>80</v>
      </c>
      <c r="J6" t="s">
        <v>100</v>
      </c>
      <c r="K6" t="s">
        <v>78</v>
      </c>
      <c r="L6" t="s">
        <v>115</v>
      </c>
      <c r="M6" t="s">
        <v>116</v>
      </c>
      <c r="N6" t="s">
        <v>117</v>
      </c>
      <c r="O6" t="s">
        <v>82</v>
      </c>
      <c r="P6" t="str">
        <f>"192244                        "</f>
        <v xml:space="preserve">192244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38.85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3.4</v>
      </c>
      <c r="BK6">
        <v>3.5</v>
      </c>
      <c r="BL6">
        <v>115.03</v>
      </c>
      <c r="BM6">
        <v>17.25</v>
      </c>
      <c r="BN6">
        <v>132.28</v>
      </c>
      <c r="BO6">
        <v>132.28</v>
      </c>
      <c r="BR6" t="s">
        <v>104</v>
      </c>
      <c r="BS6" s="3">
        <v>44980</v>
      </c>
      <c r="BT6" s="4">
        <v>0.44305555555555554</v>
      </c>
      <c r="BU6" t="s">
        <v>118</v>
      </c>
      <c r="BV6" t="s">
        <v>90</v>
      </c>
      <c r="BW6" t="s">
        <v>119</v>
      </c>
      <c r="BX6" t="s">
        <v>120</v>
      </c>
      <c r="BY6">
        <v>16978.41</v>
      </c>
      <c r="BZ6" t="s">
        <v>87</v>
      </c>
      <c r="CA6" t="s">
        <v>121</v>
      </c>
      <c r="CC6" t="s">
        <v>116</v>
      </c>
      <c r="CD6">
        <v>1609</v>
      </c>
      <c r="CE6" t="s">
        <v>89</v>
      </c>
      <c r="CF6" s="3">
        <v>44980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"009943061708"</f>
        <v>009943061708</v>
      </c>
      <c r="F7" s="3">
        <v>44979</v>
      </c>
      <c r="G7">
        <v>202311</v>
      </c>
      <c r="H7" t="s">
        <v>79</v>
      </c>
      <c r="I7" t="s">
        <v>80</v>
      </c>
      <c r="J7" t="s">
        <v>100</v>
      </c>
      <c r="K7" t="s">
        <v>78</v>
      </c>
      <c r="L7" t="s">
        <v>101</v>
      </c>
      <c r="M7" t="s">
        <v>102</v>
      </c>
      <c r="N7" t="s">
        <v>122</v>
      </c>
      <c r="O7" t="s">
        <v>82</v>
      </c>
      <c r="P7" t="str">
        <f>"MEKAEL REPAIRS                "</f>
        <v xml:space="preserve">MEKAEL REPAIRS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22.21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0.4</v>
      </c>
      <c r="BJ7">
        <v>0.8</v>
      </c>
      <c r="BK7">
        <v>1</v>
      </c>
      <c r="BL7">
        <v>65.75</v>
      </c>
      <c r="BM7">
        <v>9.86</v>
      </c>
      <c r="BN7">
        <v>75.61</v>
      </c>
      <c r="BO7">
        <v>75.61</v>
      </c>
      <c r="BQ7" t="s">
        <v>123</v>
      </c>
      <c r="BR7" t="s">
        <v>104</v>
      </c>
      <c r="BS7" s="3">
        <v>44980</v>
      </c>
      <c r="BT7" s="4">
        <v>0.33333333333333331</v>
      </c>
      <c r="BU7" t="s">
        <v>124</v>
      </c>
      <c r="BV7" t="s">
        <v>86</v>
      </c>
      <c r="BY7">
        <v>4082.4</v>
      </c>
      <c r="BZ7" t="s">
        <v>87</v>
      </c>
      <c r="CA7" t="s">
        <v>125</v>
      </c>
      <c r="CC7" t="s">
        <v>102</v>
      </c>
      <c r="CD7">
        <v>2091</v>
      </c>
      <c r="CE7" t="s">
        <v>89</v>
      </c>
      <c r="CF7" s="3">
        <v>44980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"009942701246"</f>
        <v>009942701246</v>
      </c>
      <c r="F8" s="3">
        <v>44980</v>
      </c>
      <c r="G8">
        <v>202311</v>
      </c>
      <c r="H8" t="s">
        <v>75</v>
      </c>
      <c r="I8" t="s">
        <v>76</v>
      </c>
      <c r="J8" t="s">
        <v>77</v>
      </c>
      <c r="K8" t="s">
        <v>78</v>
      </c>
      <c r="L8" t="s">
        <v>115</v>
      </c>
      <c r="M8" t="s">
        <v>116</v>
      </c>
      <c r="N8" t="s">
        <v>126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22.21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65.75</v>
      </c>
      <c r="BM8">
        <v>9.86</v>
      </c>
      <c r="BN8">
        <v>75.61</v>
      </c>
      <c r="BO8">
        <v>75.61</v>
      </c>
      <c r="BQ8" t="s">
        <v>127</v>
      </c>
      <c r="BR8" t="s">
        <v>84</v>
      </c>
      <c r="BS8" s="3">
        <v>44981</v>
      </c>
      <c r="BT8" s="4">
        <v>0.41805555555555557</v>
      </c>
      <c r="BU8" t="s">
        <v>128</v>
      </c>
      <c r="BV8" t="s">
        <v>86</v>
      </c>
      <c r="BY8">
        <v>1200</v>
      </c>
      <c r="BZ8" t="s">
        <v>87</v>
      </c>
      <c r="CA8" t="s">
        <v>129</v>
      </c>
      <c r="CC8" t="s">
        <v>116</v>
      </c>
      <c r="CD8">
        <v>1620</v>
      </c>
      <c r="CE8" t="s">
        <v>89</v>
      </c>
      <c r="CF8" s="3">
        <v>44981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"009942358198"</f>
        <v>009942358198</v>
      </c>
      <c r="F9" s="3">
        <v>44980</v>
      </c>
      <c r="G9">
        <v>202311</v>
      </c>
      <c r="H9" t="s">
        <v>79</v>
      </c>
      <c r="I9" t="s">
        <v>80</v>
      </c>
      <c r="J9" t="s">
        <v>91</v>
      </c>
      <c r="K9" t="s">
        <v>78</v>
      </c>
      <c r="L9" t="s">
        <v>130</v>
      </c>
      <c r="M9" t="s">
        <v>131</v>
      </c>
      <c r="N9" t="s">
        <v>132</v>
      </c>
      <c r="O9" t="s">
        <v>95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15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57.1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17.600000000000001</v>
      </c>
      <c r="BJ9">
        <v>22.7</v>
      </c>
      <c r="BK9">
        <v>23</v>
      </c>
      <c r="BL9">
        <v>189.31</v>
      </c>
      <c r="BM9">
        <v>28.4</v>
      </c>
      <c r="BN9">
        <v>217.71</v>
      </c>
      <c r="BO9">
        <v>217.71</v>
      </c>
      <c r="BP9" t="s">
        <v>133</v>
      </c>
      <c r="BQ9" t="s">
        <v>134</v>
      </c>
      <c r="BR9" t="s">
        <v>97</v>
      </c>
      <c r="BS9" s="3">
        <v>44985</v>
      </c>
      <c r="BT9" s="4">
        <v>0.65555555555555556</v>
      </c>
      <c r="BU9" t="s">
        <v>135</v>
      </c>
      <c r="BV9" t="s">
        <v>86</v>
      </c>
      <c r="BY9">
        <v>113714.07</v>
      </c>
      <c r="BZ9" t="s">
        <v>136</v>
      </c>
      <c r="CA9" t="s">
        <v>137</v>
      </c>
      <c r="CC9" t="s">
        <v>131</v>
      </c>
      <c r="CD9">
        <v>1200</v>
      </c>
      <c r="CE9" t="s">
        <v>89</v>
      </c>
      <c r="CF9" s="3">
        <v>44985</v>
      </c>
      <c r="CI9">
        <v>3</v>
      </c>
      <c r="CJ9">
        <v>3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"009942358207"</f>
        <v>009942358207</v>
      </c>
      <c r="F10" s="3">
        <v>44965</v>
      </c>
      <c r="G10">
        <v>202311</v>
      </c>
      <c r="H10" t="s">
        <v>79</v>
      </c>
      <c r="I10" t="s">
        <v>80</v>
      </c>
      <c r="J10" t="s">
        <v>91</v>
      </c>
      <c r="K10" t="s">
        <v>78</v>
      </c>
      <c r="L10" t="s">
        <v>138</v>
      </c>
      <c r="M10" t="s">
        <v>139</v>
      </c>
      <c r="N10" t="s">
        <v>140</v>
      </c>
      <c r="O10" t="s">
        <v>95</v>
      </c>
      <c r="P10" t="str">
        <f>"PO32883                       "</f>
        <v xml:space="preserve">PO32883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15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60.56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11.2</v>
      </c>
      <c r="BJ10">
        <v>12</v>
      </c>
      <c r="BK10">
        <v>12</v>
      </c>
      <c r="BL10">
        <v>214.56</v>
      </c>
      <c r="BM10">
        <v>32.18</v>
      </c>
      <c r="BN10">
        <v>246.74</v>
      </c>
      <c r="BO10">
        <v>246.74</v>
      </c>
      <c r="BQ10" t="s">
        <v>141</v>
      </c>
      <c r="BR10" t="s">
        <v>97</v>
      </c>
      <c r="BS10" s="3">
        <v>44971</v>
      </c>
      <c r="BT10" s="4">
        <v>0.53888888888888886</v>
      </c>
      <c r="BU10" t="s">
        <v>142</v>
      </c>
      <c r="BV10" t="s">
        <v>90</v>
      </c>
      <c r="BW10" t="s">
        <v>143</v>
      </c>
      <c r="BX10" t="s">
        <v>144</v>
      </c>
      <c r="BY10">
        <v>59784.27</v>
      </c>
      <c r="BZ10" t="s">
        <v>145</v>
      </c>
      <c r="CA10" t="s">
        <v>146</v>
      </c>
      <c r="CC10" t="s">
        <v>139</v>
      </c>
      <c r="CD10">
        <v>216</v>
      </c>
      <c r="CE10" t="s">
        <v>89</v>
      </c>
      <c r="CI10">
        <v>3</v>
      </c>
      <c r="CJ10">
        <v>4</v>
      </c>
      <c r="CK10">
        <v>43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"009943230139"</f>
        <v>009943230139</v>
      </c>
      <c r="F11" s="3">
        <v>44965</v>
      </c>
      <c r="G11">
        <v>202311</v>
      </c>
      <c r="H11" t="s">
        <v>79</v>
      </c>
      <c r="I11" t="s">
        <v>80</v>
      </c>
      <c r="J11" t="s">
        <v>147</v>
      </c>
      <c r="K11" t="s">
        <v>78</v>
      </c>
      <c r="L11" t="s">
        <v>148</v>
      </c>
      <c r="M11" t="s">
        <v>149</v>
      </c>
      <c r="N11" t="s">
        <v>150</v>
      </c>
      <c r="O11" t="s">
        <v>95</v>
      </c>
      <c r="P11" t="str">
        <f>"INV191844                     "</f>
        <v xml:space="preserve">INV191844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42.94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0.4</v>
      </c>
      <c r="BK11">
        <v>1</v>
      </c>
      <c r="BL11">
        <v>132.38999999999999</v>
      </c>
      <c r="BM11">
        <v>19.86</v>
      </c>
      <c r="BN11">
        <v>152.25</v>
      </c>
      <c r="BO11">
        <v>152.25</v>
      </c>
      <c r="BQ11" t="s">
        <v>151</v>
      </c>
      <c r="BR11" t="s">
        <v>152</v>
      </c>
      <c r="BS11" s="3">
        <v>44967</v>
      </c>
      <c r="BT11" s="4">
        <v>0.50069444444444444</v>
      </c>
      <c r="BU11" t="s">
        <v>153</v>
      </c>
      <c r="BV11" t="s">
        <v>86</v>
      </c>
      <c r="BY11">
        <v>1985.13</v>
      </c>
      <c r="BZ11" t="s">
        <v>106</v>
      </c>
      <c r="CA11" t="s">
        <v>154</v>
      </c>
      <c r="CC11" t="s">
        <v>149</v>
      </c>
      <c r="CD11">
        <v>4093</v>
      </c>
      <c r="CE11" t="s">
        <v>89</v>
      </c>
      <c r="CF11" s="3">
        <v>44970</v>
      </c>
      <c r="CI11">
        <v>3</v>
      </c>
      <c r="CJ11">
        <v>2</v>
      </c>
      <c r="CK11">
        <v>41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"009943061667"</f>
        <v>009943061667</v>
      </c>
      <c r="F12" s="3">
        <v>44965</v>
      </c>
      <c r="G12">
        <v>202311</v>
      </c>
      <c r="H12" t="s">
        <v>79</v>
      </c>
      <c r="I12" t="s">
        <v>80</v>
      </c>
      <c r="J12" t="s">
        <v>147</v>
      </c>
      <c r="K12" t="s">
        <v>78</v>
      </c>
      <c r="L12" t="s">
        <v>101</v>
      </c>
      <c r="M12" t="s">
        <v>102</v>
      </c>
      <c r="N12" t="s">
        <v>155</v>
      </c>
      <c r="O12" t="s">
        <v>95</v>
      </c>
      <c r="P12" t="str">
        <f>"SOMSOUITE E R REPAIRS         "</f>
        <v xml:space="preserve">SOMSOUITE E R REPAIRS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42.94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2.6</v>
      </c>
      <c r="BJ12">
        <v>13.2</v>
      </c>
      <c r="BK12">
        <v>14</v>
      </c>
      <c r="BL12">
        <v>132.38999999999999</v>
      </c>
      <c r="BM12">
        <v>19.86</v>
      </c>
      <c r="BN12">
        <v>152.25</v>
      </c>
      <c r="BO12">
        <v>152.25</v>
      </c>
      <c r="BQ12" t="s">
        <v>156</v>
      </c>
      <c r="BR12" t="s">
        <v>152</v>
      </c>
      <c r="BS12" s="3">
        <v>44970</v>
      </c>
      <c r="BT12" s="4">
        <v>0.50416666666666665</v>
      </c>
      <c r="BU12" t="s">
        <v>157</v>
      </c>
      <c r="BV12" t="s">
        <v>90</v>
      </c>
      <c r="BW12" t="s">
        <v>158</v>
      </c>
      <c r="BX12" t="s">
        <v>159</v>
      </c>
      <c r="BY12">
        <v>65758.880000000005</v>
      </c>
      <c r="BZ12" t="s">
        <v>106</v>
      </c>
      <c r="CA12" t="s">
        <v>160</v>
      </c>
      <c r="CC12" t="s">
        <v>102</v>
      </c>
      <c r="CD12">
        <v>2030</v>
      </c>
      <c r="CE12" t="s">
        <v>89</v>
      </c>
      <c r="CF12" s="3">
        <v>44971</v>
      </c>
      <c r="CI12">
        <v>2</v>
      </c>
      <c r="CJ12">
        <v>3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"009943230138"</f>
        <v>009943230138</v>
      </c>
      <c r="F13" s="3">
        <v>44965</v>
      </c>
      <c r="G13">
        <v>202311</v>
      </c>
      <c r="H13" t="s">
        <v>79</v>
      </c>
      <c r="I13" t="s">
        <v>80</v>
      </c>
      <c r="J13" t="s">
        <v>147</v>
      </c>
      <c r="K13" t="s">
        <v>78</v>
      </c>
      <c r="L13" t="s">
        <v>148</v>
      </c>
      <c r="M13" t="s">
        <v>149</v>
      </c>
      <c r="N13" t="s">
        <v>161</v>
      </c>
      <c r="O13" t="s">
        <v>95</v>
      </c>
      <c r="P13" t="str">
        <f>"INV191842                     "</f>
        <v xml:space="preserve">INV191842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42.94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132.38999999999999</v>
      </c>
      <c r="BM13">
        <v>19.86</v>
      </c>
      <c r="BN13">
        <v>152.25</v>
      </c>
      <c r="BO13">
        <v>152.25</v>
      </c>
      <c r="BQ13" t="s">
        <v>162</v>
      </c>
      <c r="BR13" t="s">
        <v>152</v>
      </c>
      <c r="BS13" s="3">
        <v>44967</v>
      </c>
      <c r="BT13" s="4">
        <v>0.57222222222222219</v>
      </c>
      <c r="BU13" t="s">
        <v>163</v>
      </c>
      <c r="BV13" t="s">
        <v>86</v>
      </c>
      <c r="BY13">
        <v>1200</v>
      </c>
      <c r="BZ13" t="s">
        <v>106</v>
      </c>
      <c r="CA13" t="s">
        <v>164</v>
      </c>
      <c r="CC13" t="s">
        <v>149</v>
      </c>
      <c r="CD13">
        <v>4001</v>
      </c>
      <c r="CE13" t="s">
        <v>89</v>
      </c>
      <c r="CF13" s="3">
        <v>44970</v>
      </c>
      <c r="CI13">
        <v>3</v>
      </c>
      <c r="CJ13">
        <v>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"009943230140"</f>
        <v>009943230140</v>
      </c>
      <c r="F14" s="3">
        <v>44965</v>
      </c>
      <c r="G14">
        <v>202311</v>
      </c>
      <c r="H14" t="s">
        <v>79</v>
      </c>
      <c r="I14" t="s">
        <v>80</v>
      </c>
      <c r="J14" t="s">
        <v>147</v>
      </c>
      <c r="K14" t="s">
        <v>78</v>
      </c>
      <c r="L14" t="s">
        <v>165</v>
      </c>
      <c r="M14" t="s">
        <v>166</v>
      </c>
      <c r="N14" t="s">
        <v>150</v>
      </c>
      <c r="O14" t="s">
        <v>95</v>
      </c>
      <c r="P14" t="str">
        <f>"INV191845                     "</f>
        <v xml:space="preserve">INV191845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42.94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3.2</v>
      </c>
      <c r="BJ14">
        <v>11.4</v>
      </c>
      <c r="BK14">
        <v>12</v>
      </c>
      <c r="BL14">
        <v>132.38999999999999</v>
      </c>
      <c r="BM14">
        <v>19.86</v>
      </c>
      <c r="BN14">
        <v>152.25</v>
      </c>
      <c r="BO14">
        <v>152.25</v>
      </c>
      <c r="BQ14" t="s">
        <v>167</v>
      </c>
      <c r="BR14" t="s">
        <v>152</v>
      </c>
      <c r="BS14" s="3">
        <v>44970</v>
      </c>
      <c r="BT14" s="4">
        <v>0.76874999999999993</v>
      </c>
      <c r="BU14" t="s">
        <v>168</v>
      </c>
      <c r="BV14" t="s">
        <v>90</v>
      </c>
      <c r="BW14" t="s">
        <v>158</v>
      </c>
      <c r="BX14" t="s">
        <v>159</v>
      </c>
      <c r="BY14">
        <v>56840</v>
      </c>
      <c r="BZ14" t="s">
        <v>106</v>
      </c>
      <c r="CA14" t="s">
        <v>169</v>
      </c>
      <c r="CC14" t="s">
        <v>166</v>
      </c>
      <c r="CD14">
        <v>2194</v>
      </c>
      <c r="CE14" t="s">
        <v>89</v>
      </c>
      <c r="CF14" s="3">
        <v>44971</v>
      </c>
      <c r="CI14">
        <v>2</v>
      </c>
      <c r="CJ14">
        <v>3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"009943230136"</f>
        <v>009943230136</v>
      </c>
      <c r="F15" s="3">
        <v>44965</v>
      </c>
      <c r="G15">
        <v>202311</v>
      </c>
      <c r="H15" t="s">
        <v>79</v>
      </c>
      <c r="I15" t="s">
        <v>80</v>
      </c>
      <c r="J15" t="s">
        <v>147</v>
      </c>
      <c r="K15" t="s">
        <v>78</v>
      </c>
      <c r="L15" t="s">
        <v>101</v>
      </c>
      <c r="M15" t="s">
        <v>102</v>
      </c>
      <c r="N15" t="s">
        <v>150</v>
      </c>
      <c r="O15" t="s">
        <v>82</v>
      </c>
      <c r="P15" t="str">
        <f>"INV191837                     "</f>
        <v xml:space="preserve">INV191837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22.21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65.75</v>
      </c>
      <c r="BM15">
        <v>9.86</v>
      </c>
      <c r="BN15">
        <v>75.61</v>
      </c>
      <c r="BO15">
        <v>75.61</v>
      </c>
      <c r="BQ15" t="s">
        <v>170</v>
      </c>
      <c r="BR15" t="s">
        <v>152</v>
      </c>
      <c r="BS15" s="3">
        <v>44967</v>
      </c>
      <c r="BT15" s="4">
        <v>0.39444444444444443</v>
      </c>
      <c r="BU15" t="s">
        <v>171</v>
      </c>
      <c r="BV15" t="s">
        <v>90</v>
      </c>
      <c r="BW15" t="s">
        <v>158</v>
      </c>
      <c r="BX15" t="s">
        <v>159</v>
      </c>
      <c r="BY15">
        <v>1200</v>
      </c>
      <c r="BZ15" t="s">
        <v>87</v>
      </c>
      <c r="CA15" t="s">
        <v>172</v>
      </c>
      <c r="CC15" t="s">
        <v>102</v>
      </c>
      <c r="CD15">
        <v>2193</v>
      </c>
      <c r="CE15" t="s">
        <v>89</v>
      </c>
      <c r="CF15" s="3">
        <v>44968</v>
      </c>
      <c r="CI15">
        <v>1</v>
      </c>
      <c r="CJ15">
        <v>2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"009943230137"</f>
        <v>009943230137</v>
      </c>
      <c r="F16" s="3">
        <v>44965</v>
      </c>
      <c r="G16">
        <v>202311</v>
      </c>
      <c r="H16" t="s">
        <v>79</v>
      </c>
      <c r="I16" t="s">
        <v>80</v>
      </c>
      <c r="J16" t="s">
        <v>147</v>
      </c>
      <c r="K16" t="s">
        <v>78</v>
      </c>
      <c r="L16" t="s">
        <v>173</v>
      </c>
      <c r="M16" t="s">
        <v>174</v>
      </c>
      <c r="N16" t="s">
        <v>150</v>
      </c>
      <c r="O16" t="s">
        <v>95</v>
      </c>
      <c r="P16" t="str">
        <f>"INV191806                     "</f>
        <v xml:space="preserve">INV191806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42.94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3</v>
      </c>
      <c r="BK16">
        <v>3</v>
      </c>
      <c r="BL16">
        <v>132.38999999999999</v>
      </c>
      <c r="BM16">
        <v>19.86</v>
      </c>
      <c r="BN16">
        <v>152.25</v>
      </c>
      <c r="BO16">
        <v>152.25</v>
      </c>
      <c r="BQ16" t="s">
        <v>175</v>
      </c>
      <c r="BR16" t="s">
        <v>152</v>
      </c>
      <c r="BS16" s="3">
        <v>44967</v>
      </c>
      <c r="BT16" s="4">
        <v>0.72222222222222221</v>
      </c>
      <c r="BU16" t="s">
        <v>176</v>
      </c>
      <c r="BV16" t="s">
        <v>86</v>
      </c>
      <c r="BY16">
        <v>15034.21</v>
      </c>
      <c r="BZ16" t="s">
        <v>106</v>
      </c>
      <c r="CA16" t="s">
        <v>177</v>
      </c>
      <c r="CC16" t="s">
        <v>174</v>
      </c>
      <c r="CD16">
        <v>5200</v>
      </c>
      <c r="CE16" t="s">
        <v>89</v>
      </c>
      <c r="CF16" s="3">
        <v>44972</v>
      </c>
      <c r="CI16">
        <v>2</v>
      </c>
      <c r="CJ16">
        <v>2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"42358199"</f>
        <v>42358199</v>
      </c>
      <c r="F17" s="3">
        <v>44980</v>
      </c>
      <c r="G17">
        <v>202311</v>
      </c>
      <c r="H17" t="s">
        <v>79</v>
      </c>
      <c r="I17" t="s">
        <v>80</v>
      </c>
      <c r="J17" t="s">
        <v>73</v>
      </c>
      <c r="K17" t="s">
        <v>78</v>
      </c>
      <c r="L17" t="s">
        <v>92</v>
      </c>
      <c r="M17" t="s">
        <v>93</v>
      </c>
      <c r="N17" t="s">
        <v>73</v>
      </c>
      <c r="O17" t="s">
        <v>95</v>
      </c>
      <c r="P17" t="str">
        <f>"009942358199                  "</f>
        <v xml:space="preserve">009942358199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311.31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25</v>
      </c>
      <c r="BJ17">
        <v>96</v>
      </c>
      <c r="BK17">
        <v>96</v>
      </c>
      <c r="BL17">
        <v>926.98</v>
      </c>
      <c r="BM17">
        <v>139.05000000000001</v>
      </c>
      <c r="BN17">
        <v>1066.03</v>
      </c>
      <c r="BO17">
        <v>1066.03</v>
      </c>
      <c r="BQ17" t="s">
        <v>96</v>
      </c>
      <c r="BR17" t="s">
        <v>97</v>
      </c>
      <c r="BS17" t="s">
        <v>178</v>
      </c>
      <c r="BY17">
        <v>480000</v>
      </c>
      <c r="BZ17" t="s">
        <v>179</v>
      </c>
      <c r="CC17" t="s">
        <v>93</v>
      </c>
      <c r="CD17">
        <v>2270</v>
      </c>
      <c r="CE17" t="s">
        <v>89</v>
      </c>
      <c r="CI17">
        <v>2</v>
      </c>
      <c r="CJ17" t="s">
        <v>178</v>
      </c>
      <c r="CK17">
        <v>43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"009942714610"</f>
        <v>009942714610</v>
      </c>
      <c r="F18" s="3">
        <v>44985</v>
      </c>
      <c r="G18">
        <v>202311</v>
      </c>
      <c r="H18" t="s">
        <v>180</v>
      </c>
      <c r="I18" t="s">
        <v>181</v>
      </c>
      <c r="J18" t="s">
        <v>182</v>
      </c>
      <c r="K18" t="s">
        <v>78</v>
      </c>
      <c r="L18" t="s">
        <v>79</v>
      </c>
      <c r="M18" t="s">
        <v>80</v>
      </c>
      <c r="N18" t="s">
        <v>183</v>
      </c>
      <c r="O18" t="s">
        <v>95</v>
      </c>
      <c r="P18" t="str">
        <f t="shared" ref="P18:P24" si="0"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72.95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19</v>
      </c>
      <c r="BK18">
        <v>19</v>
      </c>
      <c r="BL18">
        <v>221.23</v>
      </c>
      <c r="BM18">
        <v>33.18</v>
      </c>
      <c r="BN18">
        <v>254.41</v>
      </c>
      <c r="BO18">
        <v>254.41</v>
      </c>
      <c r="BQ18" t="s">
        <v>184</v>
      </c>
      <c r="BR18" t="s">
        <v>185</v>
      </c>
      <c r="BS18" t="s">
        <v>178</v>
      </c>
      <c r="BY18">
        <v>95220</v>
      </c>
      <c r="BZ18" t="s">
        <v>106</v>
      </c>
      <c r="CC18" t="s">
        <v>80</v>
      </c>
      <c r="CD18">
        <v>7950</v>
      </c>
      <c r="CE18" t="s">
        <v>89</v>
      </c>
      <c r="CI18">
        <v>3</v>
      </c>
      <c r="CJ18" t="s">
        <v>178</v>
      </c>
      <c r="CK18">
        <v>43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"009942701250"</f>
        <v>009942701250</v>
      </c>
      <c r="F19" s="3">
        <v>44971</v>
      </c>
      <c r="G19">
        <v>202311</v>
      </c>
      <c r="H19" t="s">
        <v>75</v>
      </c>
      <c r="I19" t="s">
        <v>76</v>
      </c>
      <c r="J19" t="s">
        <v>77</v>
      </c>
      <c r="K19" t="s">
        <v>78</v>
      </c>
      <c r="L19" t="s">
        <v>115</v>
      </c>
      <c r="M19" t="s">
        <v>116</v>
      </c>
      <c r="N19" t="s">
        <v>126</v>
      </c>
      <c r="O19" t="s">
        <v>82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22.21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65.75</v>
      </c>
      <c r="BM19">
        <v>9.86</v>
      </c>
      <c r="BN19">
        <v>75.61</v>
      </c>
      <c r="BO19">
        <v>75.61</v>
      </c>
      <c r="BQ19" t="s">
        <v>127</v>
      </c>
      <c r="BR19" t="s">
        <v>84</v>
      </c>
      <c r="BS19" s="3">
        <v>44972</v>
      </c>
      <c r="BT19" s="4">
        <v>0.41180555555555554</v>
      </c>
      <c r="BU19" t="s">
        <v>128</v>
      </c>
      <c r="BV19" t="s">
        <v>86</v>
      </c>
      <c r="BY19">
        <v>1200</v>
      </c>
      <c r="BZ19" t="s">
        <v>87</v>
      </c>
      <c r="CA19" t="s">
        <v>129</v>
      </c>
      <c r="CC19" t="s">
        <v>116</v>
      </c>
      <c r="CD19">
        <v>1620</v>
      </c>
      <c r="CE19" t="s">
        <v>89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"009942701350"</f>
        <v>009942701350</v>
      </c>
      <c r="F20" s="3">
        <v>44971</v>
      </c>
      <c r="G20">
        <v>202311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22.21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65.75</v>
      </c>
      <c r="BM20">
        <v>9.86</v>
      </c>
      <c r="BN20">
        <v>75.61</v>
      </c>
      <c r="BO20">
        <v>75.61</v>
      </c>
      <c r="BQ20" t="s">
        <v>83</v>
      </c>
      <c r="BR20" t="s">
        <v>84</v>
      </c>
      <c r="BS20" s="3">
        <v>44972</v>
      </c>
      <c r="BT20" s="4">
        <v>0.4145833333333333</v>
      </c>
      <c r="BU20" t="s">
        <v>186</v>
      </c>
      <c r="BV20" t="s">
        <v>86</v>
      </c>
      <c r="BY20">
        <v>1200</v>
      </c>
      <c r="BZ20" t="s">
        <v>87</v>
      </c>
      <c r="CA20" t="s">
        <v>88</v>
      </c>
      <c r="CC20" t="s">
        <v>80</v>
      </c>
      <c r="CD20">
        <v>7530</v>
      </c>
      <c r="CE20" t="s">
        <v>89</v>
      </c>
      <c r="CF20" s="3">
        <v>44973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"009942358200"</f>
        <v>009942358200</v>
      </c>
      <c r="F21" s="3">
        <v>44978</v>
      </c>
      <c r="G21">
        <v>202311</v>
      </c>
      <c r="H21" t="s">
        <v>79</v>
      </c>
      <c r="I21" t="s">
        <v>80</v>
      </c>
      <c r="J21" t="s">
        <v>91</v>
      </c>
      <c r="K21" t="s">
        <v>78</v>
      </c>
      <c r="L21" t="s">
        <v>187</v>
      </c>
      <c r="M21" t="s">
        <v>188</v>
      </c>
      <c r="N21" t="s">
        <v>150</v>
      </c>
      <c r="O21" t="s">
        <v>95</v>
      </c>
      <c r="P21" t="str">
        <f t="shared" si="0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15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65.95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14.4</v>
      </c>
      <c r="BJ21">
        <v>27.4</v>
      </c>
      <c r="BK21">
        <v>28</v>
      </c>
      <c r="BL21">
        <v>215.51</v>
      </c>
      <c r="BM21">
        <v>32.33</v>
      </c>
      <c r="BN21">
        <v>247.84</v>
      </c>
      <c r="BO21">
        <v>247.84</v>
      </c>
      <c r="BQ21" t="s">
        <v>189</v>
      </c>
      <c r="BR21" t="s">
        <v>97</v>
      </c>
      <c r="BS21" s="3">
        <v>44980</v>
      </c>
      <c r="BT21" s="4">
        <v>0.43055555555555558</v>
      </c>
      <c r="BU21" t="s">
        <v>190</v>
      </c>
      <c r="BV21" t="s">
        <v>86</v>
      </c>
      <c r="BY21">
        <v>136968.75</v>
      </c>
      <c r="BZ21" t="s">
        <v>136</v>
      </c>
      <c r="CC21" t="s">
        <v>188</v>
      </c>
      <c r="CD21">
        <v>2146</v>
      </c>
      <c r="CE21" t="s">
        <v>89</v>
      </c>
      <c r="CF21" s="3">
        <v>44980</v>
      </c>
      <c r="CI21">
        <v>2</v>
      </c>
      <c r="CJ21">
        <v>2</v>
      </c>
      <c r="CK21">
        <v>41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"009942837129"</f>
        <v>009942837129</v>
      </c>
      <c r="F22" s="3">
        <v>44967</v>
      </c>
      <c r="G22">
        <v>202311</v>
      </c>
      <c r="H22" t="s">
        <v>191</v>
      </c>
      <c r="I22" t="s">
        <v>192</v>
      </c>
      <c r="J22" t="s">
        <v>126</v>
      </c>
      <c r="K22" t="s">
        <v>78</v>
      </c>
      <c r="L22" t="s">
        <v>75</v>
      </c>
      <c r="M22" t="s">
        <v>76</v>
      </c>
      <c r="N22" t="s">
        <v>126</v>
      </c>
      <c r="O22" t="s">
        <v>82</v>
      </c>
      <c r="P22" t="str">
        <f t="shared" si="0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22.21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1.9</v>
      </c>
      <c r="BK22">
        <v>2</v>
      </c>
      <c r="BL22">
        <v>65.75</v>
      </c>
      <c r="BM22">
        <v>9.86</v>
      </c>
      <c r="BN22">
        <v>75.61</v>
      </c>
      <c r="BO22">
        <v>75.61</v>
      </c>
      <c r="BR22" t="s">
        <v>193</v>
      </c>
      <c r="BS22" s="3">
        <v>44970</v>
      </c>
      <c r="BT22" s="4">
        <v>0.34930555555555554</v>
      </c>
      <c r="BU22" t="s">
        <v>194</v>
      </c>
      <c r="BV22" t="s">
        <v>86</v>
      </c>
      <c r="BY22">
        <v>9600</v>
      </c>
      <c r="BZ22" t="s">
        <v>87</v>
      </c>
      <c r="CA22" t="s">
        <v>195</v>
      </c>
      <c r="CC22" t="s">
        <v>76</v>
      </c>
      <c r="CD22">
        <v>6000</v>
      </c>
      <c r="CE22" t="s">
        <v>89</v>
      </c>
      <c r="CF22" s="3">
        <v>44970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"009942701252"</f>
        <v>009942701252</v>
      </c>
      <c r="F23" s="3">
        <v>44967</v>
      </c>
      <c r="G23">
        <v>202311</v>
      </c>
      <c r="H23" t="s">
        <v>75</v>
      </c>
      <c r="I23" t="s">
        <v>76</v>
      </c>
      <c r="J23" t="s">
        <v>77</v>
      </c>
      <c r="K23" t="s">
        <v>78</v>
      </c>
      <c r="L23" t="s">
        <v>115</v>
      </c>
      <c r="M23" t="s">
        <v>116</v>
      </c>
      <c r="N23" t="s">
        <v>126</v>
      </c>
      <c r="O23" t="s">
        <v>82</v>
      </c>
      <c r="P23" t="str">
        <f t="shared" si="0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22.21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65.75</v>
      </c>
      <c r="BM23">
        <v>9.86</v>
      </c>
      <c r="BN23">
        <v>75.61</v>
      </c>
      <c r="BO23">
        <v>75.61</v>
      </c>
      <c r="BQ23" t="s">
        <v>127</v>
      </c>
      <c r="BR23" t="s">
        <v>84</v>
      </c>
      <c r="BS23" s="3">
        <v>44970</v>
      </c>
      <c r="BT23" s="4">
        <v>0.37222222222222223</v>
      </c>
      <c r="BU23" t="s">
        <v>128</v>
      </c>
      <c r="BV23" t="s">
        <v>86</v>
      </c>
      <c r="BY23">
        <v>1200</v>
      </c>
      <c r="BZ23" t="s">
        <v>87</v>
      </c>
      <c r="CA23" t="s">
        <v>129</v>
      </c>
      <c r="CC23" t="s">
        <v>116</v>
      </c>
      <c r="CD23">
        <v>1620</v>
      </c>
      <c r="CE23" t="s">
        <v>89</v>
      </c>
      <c r="CF23" s="3">
        <v>44970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"009942701349"</f>
        <v>009942701349</v>
      </c>
      <c r="F24" s="3">
        <v>44967</v>
      </c>
      <c r="G24">
        <v>202311</v>
      </c>
      <c r="H24" t="s">
        <v>75</v>
      </c>
      <c r="I24" t="s">
        <v>76</v>
      </c>
      <c r="J24" t="s">
        <v>77</v>
      </c>
      <c r="K24" t="s">
        <v>78</v>
      </c>
      <c r="L24" t="s">
        <v>79</v>
      </c>
      <c r="M24" t="s">
        <v>80</v>
      </c>
      <c r="N24" t="s">
        <v>81</v>
      </c>
      <c r="O24" t="s">
        <v>82</v>
      </c>
      <c r="P24" t="str">
        <f t="shared" si="0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22.21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65.75</v>
      </c>
      <c r="BM24">
        <v>9.86</v>
      </c>
      <c r="BN24">
        <v>75.61</v>
      </c>
      <c r="BO24">
        <v>75.61</v>
      </c>
      <c r="BQ24" t="s">
        <v>83</v>
      </c>
      <c r="BR24" t="s">
        <v>84</v>
      </c>
      <c r="BS24" s="3">
        <v>44970</v>
      </c>
      <c r="BT24" s="4">
        <v>0.41111111111111115</v>
      </c>
      <c r="BU24" t="s">
        <v>196</v>
      </c>
      <c r="BV24" t="s">
        <v>86</v>
      </c>
      <c r="BY24">
        <v>1200</v>
      </c>
      <c r="BZ24" t="s">
        <v>87</v>
      </c>
      <c r="CA24" t="s">
        <v>88</v>
      </c>
      <c r="CC24" t="s">
        <v>80</v>
      </c>
      <c r="CD24">
        <v>7530</v>
      </c>
      <c r="CE24" t="s">
        <v>89</v>
      </c>
      <c r="CF24" s="3">
        <v>44971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"009943230141"</f>
        <v>009943230141</v>
      </c>
      <c r="F25" s="3">
        <v>44966</v>
      </c>
      <c r="G25">
        <v>202311</v>
      </c>
      <c r="H25" t="s">
        <v>79</v>
      </c>
      <c r="I25" t="s">
        <v>80</v>
      </c>
      <c r="J25" t="s">
        <v>147</v>
      </c>
      <c r="K25" t="s">
        <v>78</v>
      </c>
      <c r="L25" t="s">
        <v>197</v>
      </c>
      <c r="M25" t="s">
        <v>198</v>
      </c>
      <c r="N25" t="s">
        <v>150</v>
      </c>
      <c r="O25" t="s">
        <v>82</v>
      </c>
      <c r="P25" t="str">
        <f>"INV191884                     "</f>
        <v xml:space="preserve">INV191884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43.02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0.7</v>
      </c>
      <c r="BK25">
        <v>1</v>
      </c>
      <c r="BL25">
        <v>142.38</v>
      </c>
      <c r="BM25">
        <v>21.36</v>
      </c>
      <c r="BN25">
        <v>163.74</v>
      </c>
      <c r="BO25">
        <v>163.74</v>
      </c>
      <c r="BQ25" t="s">
        <v>199</v>
      </c>
      <c r="BR25" t="s">
        <v>152</v>
      </c>
      <c r="BS25" s="3">
        <v>44971</v>
      </c>
      <c r="BT25" s="4">
        <v>0.67291666666666661</v>
      </c>
      <c r="BU25" t="s">
        <v>200</v>
      </c>
      <c r="BV25" t="s">
        <v>90</v>
      </c>
      <c r="BW25" t="s">
        <v>201</v>
      </c>
      <c r="BX25" t="s">
        <v>202</v>
      </c>
      <c r="BY25">
        <v>3666.18</v>
      </c>
      <c r="BZ25" t="s">
        <v>203</v>
      </c>
      <c r="CA25" t="s">
        <v>204</v>
      </c>
      <c r="CC25" t="s">
        <v>198</v>
      </c>
      <c r="CD25">
        <v>407</v>
      </c>
      <c r="CE25" t="s">
        <v>89</v>
      </c>
      <c r="CF25" s="3">
        <v>44971</v>
      </c>
      <c r="CI25">
        <v>1</v>
      </c>
      <c r="CJ25">
        <v>2</v>
      </c>
      <c r="CK25">
        <v>23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"009943077353"</f>
        <v>009943077353</v>
      </c>
      <c r="F26" s="3">
        <v>44966</v>
      </c>
      <c r="G26">
        <v>202311</v>
      </c>
      <c r="H26" t="s">
        <v>79</v>
      </c>
      <c r="I26" t="s">
        <v>80</v>
      </c>
      <c r="J26" t="s">
        <v>205</v>
      </c>
      <c r="K26" t="s">
        <v>78</v>
      </c>
      <c r="L26" t="s">
        <v>206</v>
      </c>
      <c r="M26" t="s">
        <v>207</v>
      </c>
      <c r="N26" t="s">
        <v>150</v>
      </c>
      <c r="O26" t="s">
        <v>95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60.56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2.5</v>
      </c>
      <c r="BJ26">
        <v>1.2</v>
      </c>
      <c r="BK26">
        <v>3</v>
      </c>
      <c r="BL26">
        <v>184.56</v>
      </c>
      <c r="BM26">
        <v>27.68</v>
      </c>
      <c r="BN26">
        <v>212.24</v>
      </c>
      <c r="BO26">
        <v>212.24</v>
      </c>
      <c r="BQ26" t="s">
        <v>208</v>
      </c>
      <c r="BR26" t="s">
        <v>209</v>
      </c>
      <c r="BS26" s="3">
        <v>44971</v>
      </c>
      <c r="BT26" s="4">
        <v>0.58680555555555558</v>
      </c>
      <c r="BU26" t="s">
        <v>210</v>
      </c>
      <c r="BV26" t="s">
        <v>90</v>
      </c>
      <c r="BW26" t="s">
        <v>211</v>
      </c>
      <c r="BX26" t="s">
        <v>212</v>
      </c>
      <c r="BY26">
        <v>5854.4</v>
      </c>
      <c r="BZ26" t="s">
        <v>106</v>
      </c>
      <c r="CC26" t="s">
        <v>207</v>
      </c>
      <c r="CD26">
        <v>1911</v>
      </c>
      <c r="CE26" t="s">
        <v>89</v>
      </c>
      <c r="CF26" s="3">
        <v>44972</v>
      </c>
      <c r="CI26">
        <v>2</v>
      </c>
      <c r="CJ26">
        <v>3</v>
      </c>
      <c r="CK26">
        <v>43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"009943077483"</f>
        <v>009943077483</v>
      </c>
      <c r="F27" s="3">
        <v>44985</v>
      </c>
      <c r="G27">
        <v>202311</v>
      </c>
      <c r="H27" t="s">
        <v>213</v>
      </c>
      <c r="I27" t="s">
        <v>214</v>
      </c>
      <c r="J27" t="s">
        <v>215</v>
      </c>
      <c r="K27" t="s">
        <v>78</v>
      </c>
      <c r="L27" t="s">
        <v>216</v>
      </c>
      <c r="M27" t="s">
        <v>217</v>
      </c>
      <c r="N27" t="s">
        <v>218</v>
      </c>
      <c r="O27" t="s">
        <v>95</v>
      </c>
      <c r="P27" t="str">
        <f>"6871                          "</f>
        <v xml:space="preserve">6871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131.76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6</v>
      </c>
      <c r="BI27">
        <v>37.700000000000003</v>
      </c>
      <c r="BJ27">
        <v>15.5</v>
      </c>
      <c r="BK27">
        <v>38</v>
      </c>
      <c r="BL27">
        <v>395.37</v>
      </c>
      <c r="BM27">
        <v>59.31</v>
      </c>
      <c r="BN27">
        <v>454.68</v>
      </c>
      <c r="BO27">
        <v>454.68</v>
      </c>
      <c r="BR27" t="s">
        <v>134</v>
      </c>
      <c r="BS27" t="s">
        <v>178</v>
      </c>
      <c r="BY27">
        <v>77264.990000000005</v>
      </c>
      <c r="BZ27" t="s">
        <v>106</v>
      </c>
      <c r="CC27" t="s">
        <v>217</v>
      </c>
      <c r="CD27">
        <v>1034</v>
      </c>
      <c r="CE27" t="s">
        <v>89</v>
      </c>
      <c r="CI27">
        <v>3</v>
      </c>
      <c r="CJ27" t="s">
        <v>178</v>
      </c>
      <c r="CK27">
        <v>43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"009943230184"</f>
        <v>009943230184</v>
      </c>
      <c r="F28" s="3">
        <v>44985</v>
      </c>
      <c r="G28">
        <v>202311</v>
      </c>
      <c r="H28" t="s">
        <v>79</v>
      </c>
      <c r="I28" t="s">
        <v>80</v>
      </c>
      <c r="J28" t="s">
        <v>100</v>
      </c>
      <c r="K28" t="s">
        <v>78</v>
      </c>
      <c r="L28" t="s">
        <v>219</v>
      </c>
      <c r="M28" t="s">
        <v>220</v>
      </c>
      <c r="N28" t="s">
        <v>221</v>
      </c>
      <c r="O28" t="s">
        <v>82</v>
      </c>
      <c r="P28" t="str">
        <f>"192484                        "</f>
        <v xml:space="preserve">192484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22.21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0.6</v>
      </c>
      <c r="BK28">
        <v>1</v>
      </c>
      <c r="BL28">
        <v>65.75</v>
      </c>
      <c r="BM28">
        <v>9.86</v>
      </c>
      <c r="BN28">
        <v>75.61</v>
      </c>
      <c r="BO28">
        <v>75.61</v>
      </c>
      <c r="BR28" t="s">
        <v>104</v>
      </c>
      <c r="BS28" s="3">
        <v>44986</v>
      </c>
      <c r="BT28" s="4">
        <v>0.39583333333333331</v>
      </c>
      <c r="BU28" t="s">
        <v>222</v>
      </c>
      <c r="BV28" t="s">
        <v>86</v>
      </c>
      <c r="BY28">
        <v>3236.74</v>
      </c>
      <c r="BZ28" t="s">
        <v>87</v>
      </c>
      <c r="CA28">
        <v>80052875034</v>
      </c>
      <c r="CC28" t="s">
        <v>220</v>
      </c>
      <c r="CD28">
        <v>6529</v>
      </c>
      <c r="CE28" t="s">
        <v>89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"009943230183"</f>
        <v>009943230183</v>
      </c>
      <c r="F29" s="3">
        <v>44985</v>
      </c>
      <c r="G29">
        <v>202311</v>
      </c>
      <c r="H29" t="s">
        <v>79</v>
      </c>
      <c r="I29" t="s">
        <v>80</v>
      </c>
      <c r="J29" t="s">
        <v>100</v>
      </c>
      <c r="K29" t="s">
        <v>78</v>
      </c>
      <c r="L29" t="s">
        <v>223</v>
      </c>
      <c r="M29" t="s">
        <v>224</v>
      </c>
      <c r="N29" t="s">
        <v>225</v>
      </c>
      <c r="O29" t="s">
        <v>95</v>
      </c>
      <c r="P29" t="str">
        <f>"192483                        "</f>
        <v xml:space="preserve">192483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42.94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0.8</v>
      </c>
      <c r="BK29">
        <v>1</v>
      </c>
      <c r="BL29">
        <v>132.38999999999999</v>
      </c>
      <c r="BM29">
        <v>19.86</v>
      </c>
      <c r="BN29">
        <v>152.25</v>
      </c>
      <c r="BO29">
        <v>152.25</v>
      </c>
      <c r="BR29" t="s">
        <v>104</v>
      </c>
      <c r="BS29" t="s">
        <v>178</v>
      </c>
      <c r="BY29">
        <v>3775.68</v>
      </c>
      <c r="BZ29" t="s">
        <v>106</v>
      </c>
      <c r="CC29" t="s">
        <v>224</v>
      </c>
      <c r="CD29">
        <v>5257</v>
      </c>
      <c r="CE29" t="s">
        <v>89</v>
      </c>
      <c r="CI29">
        <v>2</v>
      </c>
      <c r="CJ29" t="s">
        <v>178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"009943230185"</f>
        <v>009943230185</v>
      </c>
      <c r="F30" s="3">
        <v>44985</v>
      </c>
      <c r="G30">
        <v>202311</v>
      </c>
      <c r="H30" t="s">
        <v>79</v>
      </c>
      <c r="I30" t="s">
        <v>80</v>
      </c>
      <c r="J30" t="s">
        <v>100</v>
      </c>
      <c r="K30" t="s">
        <v>78</v>
      </c>
      <c r="L30" t="s">
        <v>101</v>
      </c>
      <c r="M30" t="s">
        <v>102</v>
      </c>
      <c r="N30" t="s">
        <v>226</v>
      </c>
      <c r="O30" t="s">
        <v>95</v>
      </c>
      <c r="P30" t="str">
        <f>"192476                        "</f>
        <v xml:space="preserve">192476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42.94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1.9</v>
      </c>
      <c r="BJ30">
        <v>6.4</v>
      </c>
      <c r="BK30">
        <v>7</v>
      </c>
      <c r="BL30">
        <v>132.38999999999999</v>
      </c>
      <c r="BM30">
        <v>19.86</v>
      </c>
      <c r="BN30">
        <v>152.25</v>
      </c>
      <c r="BO30">
        <v>152.25</v>
      </c>
      <c r="BR30" t="s">
        <v>104</v>
      </c>
      <c r="BS30" t="s">
        <v>178</v>
      </c>
      <c r="BY30">
        <v>32110.400000000001</v>
      </c>
      <c r="BZ30" t="s">
        <v>106</v>
      </c>
      <c r="CC30" t="s">
        <v>102</v>
      </c>
      <c r="CD30">
        <v>2196</v>
      </c>
      <c r="CE30" t="s">
        <v>89</v>
      </c>
      <c r="CI30">
        <v>2</v>
      </c>
      <c r="CJ30" t="s">
        <v>178</v>
      </c>
      <c r="CK30">
        <v>41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"009942701301"</f>
        <v>009942701301</v>
      </c>
      <c r="F31" s="3">
        <v>44985</v>
      </c>
      <c r="G31">
        <v>202311</v>
      </c>
      <c r="H31" t="s">
        <v>75</v>
      </c>
      <c r="I31" t="s">
        <v>76</v>
      </c>
      <c r="J31" t="s">
        <v>77</v>
      </c>
      <c r="K31" t="s">
        <v>78</v>
      </c>
      <c r="L31" t="s">
        <v>115</v>
      </c>
      <c r="M31" t="s">
        <v>116</v>
      </c>
      <c r="N31" t="s">
        <v>126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22.21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65.75</v>
      </c>
      <c r="BM31">
        <v>9.86</v>
      </c>
      <c r="BN31">
        <v>75.61</v>
      </c>
      <c r="BO31">
        <v>75.61</v>
      </c>
      <c r="BQ31" t="s">
        <v>227</v>
      </c>
      <c r="BR31" t="s">
        <v>84</v>
      </c>
      <c r="BS31" s="3">
        <v>44986</v>
      </c>
      <c r="BT31" s="4">
        <v>0.41736111111111113</v>
      </c>
      <c r="BU31" t="s">
        <v>128</v>
      </c>
      <c r="BY31">
        <v>1200</v>
      </c>
      <c r="BZ31" t="s">
        <v>87</v>
      </c>
      <c r="CC31" t="s">
        <v>116</v>
      </c>
      <c r="CD31">
        <v>1620</v>
      </c>
      <c r="CE31" t="s">
        <v>89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"009942701351"</f>
        <v>009942701351</v>
      </c>
      <c r="F32" s="3">
        <v>44972</v>
      </c>
      <c r="G32">
        <v>202311</v>
      </c>
      <c r="H32" t="s">
        <v>75</v>
      </c>
      <c r="I32" t="s">
        <v>76</v>
      </c>
      <c r="J32" t="s">
        <v>77</v>
      </c>
      <c r="K32" t="s">
        <v>78</v>
      </c>
      <c r="L32" t="s">
        <v>79</v>
      </c>
      <c r="M32" t="s">
        <v>80</v>
      </c>
      <c r="N32" t="s">
        <v>81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22.21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65.75</v>
      </c>
      <c r="BM32">
        <v>9.86</v>
      </c>
      <c r="BN32">
        <v>75.61</v>
      </c>
      <c r="BO32">
        <v>75.61</v>
      </c>
      <c r="BQ32" t="s">
        <v>83</v>
      </c>
      <c r="BR32" t="s">
        <v>84</v>
      </c>
      <c r="BS32" s="3">
        <v>44974</v>
      </c>
      <c r="BT32" s="4">
        <v>0.55555555555555558</v>
      </c>
      <c r="BU32" t="s">
        <v>228</v>
      </c>
      <c r="BV32" t="s">
        <v>90</v>
      </c>
      <c r="BW32" t="s">
        <v>158</v>
      </c>
      <c r="BX32" t="s">
        <v>229</v>
      </c>
      <c r="BY32">
        <v>1200</v>
      </c>
      <c r="BZ32" t="s">
        <v>87</v>
      </c>
      <c r="CA32" t="s">
        <v>88</v>
      </c>
      <c r="CC32" t="s">
        <v>80</v>
      </c>
      <c r="CD32">
        <v>7530</v>
      </c>
      <c r="CE32" t="s">
        <v>89</v>
      </c>
      <c r="CF32" s="3">
        <v>44977</v>
      </c>
      <c r="CI32">
        <v>1</v>
      </c>
      <c r="CJ32">
        <v>2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"009942701249"</f>
        <v>009942701249</v>
      </c>
      <c r="F33" s="3">
        <v>44972</v>
      </c>
      <c r="G33">
        <v>202311</v>
      </c>
      <c r="H33" t="s">
        <v>75</v>
      </c>
      <c r="I33" t="s">
        <v>76</v>
      </c>
      <c r="J33" t="s">
        <v>77</v>
      </c>
      <c r="K33" t="s">
        <v>78</v>
      </c>
      <c r="L33" t="s">
        <v>115</v>
      </c>
      <c r="M33" t="s">
        <v>116</v>
      </c>
      <c r="N33" t="s">
        <v>126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22.21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65.75</v>
      </c>
      <c r="BM33">
        <v>9.86</v>
      </c>
      <c r="BN33">
        <v>75.61</v>
      </c>
      <c r="BO33">
        <v>75.61</v>
      </c>
      <c r="BQ33" t="s">
        <v>127</v>
      </c>
      <c r="BR33" t="s">
        <v>84</v>
      </c>
      <c r="BS33" s="3">
        <v>44973</v>
      </c>
      <c r="BT33" s="4">
        <v>0.41111111111111115</v>
      </c>
      <c r="BU33" t="s">
        <v>230</v>
      </c>
      <c r="BV33" t="s">
        <v>86</v>
      </c>
      <c r="BY33">
        <v>1200</v>
      </c>
      <c r="BZ33" t="s">
        <v>87</v>
      </c>
      <c r="CA33" t="s">
        <v>129</v>
      </c>
      <c r="CC33" t="s">
        <v>116</v>
      </c>
      <c r="CD33">
        <v>1620</v>
      </c>
      <c r="CE33" t="s">
        <v>89</v>
      </c>
      <c r="CF33" s="3">
        <v>44974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"009943230142"</f>
        <v>009943230142</v>
      </c>
      <c r="F34" s="3">
        <v>44967</v>
      </c>
      <c r="G34">
        <v>202311</v>
      </c>
      <c r="H34" t="s">
        <v>79</v>
      </c>
      <c r="I34" t="s">
        <v>80</v>
      </c>
      <c r="J34" t="s">
        <v>147</v>
      </c>
      <c r="K34" t="s">
        <v>78</v>
      </c>
      <c r="L34" t="s">
        <v>231</v>
      </c>
      <c r="M34" t="s">
        <v>232</v>
      </c>
      <c r="N34" t="s">
        <v>233</v>
      </c>
      <c r="O34" t="s">
        <v>82</v>
      </c>
      <c r="P34" t="str">
        <f>"INV191911                     "</f>
        <v xml:space="preserve">INV191911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22.21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65.75</v>
      </c>
      <c r="BM34">
        <v>9.86</v>
      </c>
      <c r="BN34">
        <v>75.61</v>
      </c>
      <c r="BO34">
        <v>75.61</v>
      </c>
      <c r="BQ34" t="s">
        <v>234</v>
      </c>
      <c r="BR34" t="s">
        <v>152</v>
      </c>
      <c r="BS34" s="3">
        <v>44971</v>
      </c>
      <c r="BT34" s="4">
        <v>0.34722222222222227</v>
      </c>
      <c r="BU34" t="s">
        <v>235</v>
      </c>
      <c r="BV34" t="s">
        <v>90</v>
      </c>
      <c r="BW34" t="s">
        <v>119</v>
      </c>
      <c r="BX34" t="s">
        <v>120</v>
      </c>
      <c r="BY34">
        <v>1200</v>
      </c>
      <c r="BZ34" t="s">
        <v>87</v>
      </c>
      <c r="CA34" t="s">
        <v>236</v>
      </c>
      <c r="CC34" t="s">
        <v>232</v>
      </c>
      <c r="CD34">
        <v>1501</v>
      </c>
      <c r="CE34" t="s">
        <v>89</v>
      </c>
      <c r="CF34" s="3">
        <v>44971</v>
      </c>
      <c r="CI34">
        <v>1</v>
      </c>
      <c r="CJ34">
        <v>2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"009943061705"</f>
        <v>009943061705</v>
      </c>
      <c r="F35" s="3">
        <v>44971</v>
      </c>
      <c r="G35">
        <v>202311</v>
      </c>
      <c r="H35" t="s">
        <v>79</v>
      </c>
      <c r="I35" t="s">
        <v>80</v>
      </c>
      <c r="J35" t="s">
        <v>237</v>
      </c>
      <c r="K35" t="s">
        <v>78</v>
      </c>
      <c r="L35" t="s">
        <v>187</v>
      </c>
      <c r="M35" t="s">
        <v>188</v>
      </c>
      <c r="N35" t="s">
        <v>238</v>
      </c>
      <c r="O35" t="s">
        <v>82</v>
      </c>
      <c r="P35" t="str">
        <f>"GLOVE REPAIR                  "</f>
        <v xml:space="preserve">GLOVE REPAIR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38.85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0.8</v>
      </c>
      <c r="BJ35">
        <v>3.5</v>
      </c>
      <c r="BK35">
        <v>3.5</v>
      </c>
      <c r="BL35">
        <v>115.03</v>
      </c>
      <c r="BM35">
        <v>17.25</v>
      </c>
      <c r="BN35">
        <v>132.28</v>
      </c>
      <c r="BO35">
        <v>132.28</v>
      </c>
      <c r="BQ35" t="s">
        <v>134</v>
      </c>
      <c r="BR35" t="s">
        <v>152</v>
      </c>
      <c r="BS35" s="3">
        <v>44973</v>
      </c>
      <c r="BT35" s="4">
        <v>0.47361111111111115</v>
      </c>
      <c r="BU35" t="s">
        <v>239</v>
      </c>
      <c r="BV35" t="s">
        <v>90</v>
      </c>
      <c r="BW35" t="s">
        <v>201</v>
      </c>
      <c r="BX35" t="s">
        <v>240</v>
      </c>
      <c r="BY35">
        <v>17270.22</v>
      </c>
      <c r="BZ35" t="s">
        <v>87</v>
      </c>
      <c r="CA35" t="s">
        <v>241</v>
      </c>
      <c r="CC35" t="s">
        <v>188</v>
      </c>
      <c r="CD35">
        <v>2146</v>
      </c>
      <c r="CE35" t="s">
        <v>89</v>
      </c>
      <c r="CF35" s="3">
        <v>44973</v>
      </c>
      <c r="CI35">
        <v>1</v>
      </c>
      <c r="CJ35">
        <v>2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"009943061706"</f>
        <v>009943061706</v>
      </c>
      <c r="F36" s="3">
        <v>44971</v>
      </c>
      <c r="G36">
        <v>202311</v>
      </c>
      <c r="H36" t="s">
        <v>79</v>
      </c>
      <c r="I36" t="s">
        <v>80</v>
      </c>
      <c r="J36" t="s">
        <v>237</v>
      </c>
      <c r="K36" t="s">
        <v>78</v>
      </c>
      <c r="L36" t="s">
        <v>148</v>
      </c>
      <c r="M36" t="s">
        <v>149</v>
      </c>
      <c r="N36" t="s">
        <v>242</v>
      </c>
      <c r="O36" t="s">
        <v>82</v>
      </c>
      <c r="P36" t="str">
        <f t="shared" ref="P36:P41" si="1"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122.08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3.1</v>
      </c>
      <c r="BJ36">
        <v>10.9</v>
      </c>
      <c r="BK36">
        <v>11</v>
      </c>
      <c r="BL36">
        <v>361.46</v>
      </c>
      <c r="BM36">
        <v>54.22</v>
      </c>
      <c r="BN36">
        <v>415.68</v>
      </c>
      <c r="BO36">
        <v>415.68</v>
      </c>
      <c r="BQ36" t="s">
        <v>243</v>
      </c>
      <c r="BR36" t="s">
        <v>152</v>
      </c>
      <c r="BS36" s="3">
        <v>44973</v>
      </c>
      <c r="BT36" s="4">
        <v>0.375</v>
      </c>
      <c r="BU36" t="s">
        <v>244</v>
      </c>
      <c r="BV36" t="s">
        <v>90</v>
      </c>
      <c r="BW36" t="s">
        <v>245</v>
      </c>
      <c r="BX36" t="s">
        <v>246</v>
      </c>
      <c r="BY36">
        <v>54399.6</v>
      </c>
      <c r="BZ36" t="s">
        <v>87</v>
      </c>
      <c r="CA36" t="s">
        <v>247</v>
      </c>
      <c r="CC36" t="s">
        <v>149</v>
      </c>
      <c r="CD36">
        <v>4000</v>
      </c>
      <c r="CE36" t="s">
        <v>89</v>
      </c>
      <c r="CF36" s="3">
        <v>44974</v>
      </c>
      <c r="CI36">
        <v>1</v>
      </c>
      <c r="CJ36">
        <v>2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"009942358202"</f>
        <v>009942358202</v>
      </c>
      <c r="F37" s="3">
        <v>44971</v>
      </c>
      <c r="G37">
        <v>202311</v>
      </c>
      <c r="H37" t="s">
        <v>79</v>
      </c>
      <c r="I37" t="s">
        <v>80</v>
      </c>
      <c r="J37" t="s">
        <v>91</v>
      </c>
      <c r="K37" t="s">
        <v>78</v>
      </c>
      <c r="L37" t="s">
        <v>187</v>
      </c>
      <c r="M37" t="s">
        <v>188</v>
      </c>
      <c r="N37" t="s">
        <v>248</v>
      </c>
      <c r="O37" t="s">
        <v>95</v>
      </c>
      <c r="P37" t="str">
        <f t="shared" si="1"/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15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42.94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4.3</v>
      </c>
      <c r="BJ37">
        <v>8.3000000000000007</v>
      </c>
      <c r="BK37">
        <v>9</v>
      </c>
      <c r="BL37">
        <v>147.38999999999999</v>
      </c>
      <c r="BM37">
        <v>22.11</v>
      </c>
      <c r="BN37">
        <v>169.5</v>
      </c>
      <c r="BO37">
        <v>169.5</v>
      </c>
      <c r="BQ37" t="s">
        <v>134</v>
      </c>
      <c r="BR37" t="s">
        <v>97</v>
      </c>
      <c r="BS37" s="3">
        <v>44973</v>
      </c>
      <c r="BT37" s="4">
        <v>0.77777777777777779</v>
      </c>
      <c r="BU37" t="s">
        <v>249</v>
      </c>
      <c r="BV37" t="s">
        <v>90</v>
      </c>
      <c r="BW37" t="s">
        <v>158</v>
      </c>
      <c r="BX37" t="s">
        <v>159</v>
      </c>
      <c r="BY37">
        <v>41690.400000000001</v>
      </c>
      <c r="BZ37" t="s">
        <v>136</v>
      </c>
      <c r="CC37" t="s">
        <v>188</v>
      </c>
      <c r="CD37">
        <v>2146</v>
      </c>
      <c r="CE37" t="s">
        <v>89</v>
      </c>
      <c r="CF37" s="3">
        <v>44974</v>
      </c>
      <c r="CI37">
        <v>2</v>
      </c>
      <c r="CJ37">
        <v>2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"009942358204"</f>
        <v>009942358204</v>
      </c>
      <c r="F38" s="3">
        <v>44971</v>
      </c>
      <c r="G38">
        <v>202311</v>
      </c>
      <c r="H38" t="s">
        <v>79</v>
      </c>
      <c r="I38" t="s">
        <v>80</v>
      </c>
      <c r="J38" t="s">
        <v>250</v>
      </c>
      <c r="K38" t="s">
        <v>78</v>
      </c>
      <c r="L38" t="s">
        <v>165</v>
      </c>
      <c r="M38" t="s">
        <v>166</v>
      </c>
      <c r="N38" t="s">
        <v>251</v>
      </c>
      <c r="O38" t="s">
        <v>95</v>
      </c>
      <c r="P38" t="str">
        <f t="shared" si="1"/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15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42.94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</v>
      </c>
      <c r="BJ38">
        <v>3.5</v>
      </c>
      <c r="BK38">
        <v>4</v>
      </c>
      <c r="BL38">
        <v>147.38999999999999</v>
      </c>
      <c r="BM38">
        <v>22.11</v>
      </c>
      <c r="BN38">
        <v>169.5</v>
      </c>
      <c r="BO38">
        <v>169.5</v>
      </c>
      <c r="BQ38" t="s">
        <v>252</v>
      </c>
      <c r="BR38" t="s">
        <v>97</v>
      </c>
      <c r="BS38" s="3">
        <v>44973</v>
      </c>
      <c r="BT38" s="4">
        <v>0.51597222222222217</v>
      </c>
      <c r="BU38" t="s">
        <v>252</v>
      </c>
      <c r="BV38" t="s">
        <v>86</v>
      </c>
      <c r="BY38">
        <v>17275.2</v>
      </c>
      <c r="BZ38" t="s">
        <v>136</v>
      </c>
      <c r="CC38" t="s">
        <v>166</v>
      </c>
      <c r="CD38">
        <v>2162</v>
      </c>
      <c r="CE38" t="s">
        <v>89</v>
      </c>
      <c r="CF38" s="3">
        <v>44974</v>
      </c>
      <c r="CI38">
        <v>2</v>
      </c>
      <c r="CJ38">
        <v>2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"009942358206"</f>
        <v>009942358206</v>
      </c>
      <c r="F39" s="3">
        <v>44971</v>
      </c>
      <c r="G39">
        <v>202311</v>
      </c>
      <c r="H39" t="s">
        <v>79</v>
      </c>
      <c r="I39" t="s">
        <v>80</v>
      </c>
      <c r="J39" t="s">
        <v>250</v>
      </c>
      <c r="K39" t="s">
        <v>78</v>
      </c>
      <c r="L39" t="s">
        <v>253</v>
      </c>
      <c r="M39" t="s">
        <v>254</v>
      </c>
      <c r="N39" t="s">
        <v>255</v>
      </c>
      <c r="O39" t="s">
        <v>95</v>
      </c>
      <c r="P39" t="str">
        <f t="shared" si="1"/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15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42.94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2.7</v>
      </c>
      <c r="BJ39">
        <v>3.2</v>
      </c>
      <c r="BK39">
        <v>4</v>
      </c>
      <c r="BL39">
        <v>147.38999999999999</v>
      </c>
      <c r="BM39">
        <v>22.11</v>
      </c>
      <c r="BN39">
        <v>169.5</v>
      </c>
      <c r="BO39">
        <v>169.5</v>
      </c>
      <c r="BQ39" t="s">
        <v>256</v>
      </c>
      <c r="BR39" t="s">
        <v>97</v>
      </c>
      <c r="BS39" s="3">
        <v>44973</v>
      </c>
      <c r="BT39" s="4">
        <v>0.46527777777777773</v>
      </c>
      <c r="BU39" t="s">
        <v>257</v>
      </c>
      <c r="BV39" t="s">
        <v>86</v>
      </c>
      <c r="BY39">
        <v>15965.1</v>
      </c>
      <c r="BZ39" t="s">
        <v>136</v>
      </c>
      <c r="CA39" t="s">
        <v>258</v>
      </c>
      <c r="CC39" t="s">
        <v>254</v>
      </c>
      <c r="CD39">
        <v>1</v>
      </c>
      <c r="CE39" t="s">
        <v>89</v>
      </c>
      <c r="CF39" s="3">
        <v>44973</v>
      </c>
      <c r="CI39">
        <v>2</v>
      </c>
      <c r="CJ39">
        <v>2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"009942358205"</f>
        <v>009942358205</v>
      </c>
      <c r="F40" s="3">
        <v>44971</v>
      </c>
      <c r="G40">
        <v>202311</v>
      </c>
      <c r="H40" t="s">
        <v>79</v>
      </c>
      <c r="I40" t="s">
        <v>80</v>
      </c>
      <c r="J40" t="s">
        <v>250</v>
      </c>
      <c r="K40" t="s">
        <v>78</v>
      </c>
      <c r="L40" t="s">
        <v>253</v>
      </c>
      <c r="M40" t="s">
        <v>254</v>
      </c>
      <c r="N40" t="s">
        <v>259</v>
      </c>
      <c r="O40" t="s">
        <v>95</v>
      </c>
      <c r="P40" t="str">
        <f t="shared" si="1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15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42.94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</v>
      </c>
      <c r="BJ40">
        <v>3.2</v>
      </c>
      <c r="BK40">
        <v>4</v>
      </c>
      <c r="BL40">
        <v>147.38999999999999</v>
      </c>
      <c r="BM40">
        <v>22.11</v>
      </c>
      <c r="BN40">
        <v>169.5</v>
      </c>
      <c r="BO40">
        <v>169.5</v>
      </c>
      <c r="BQ40" t="s">
        <v>134</v>
      </c>
      <c r="BR40" t="s">
        <v>97</v>
      </c>
      <c r="BS40" s="3">
        <v>44973</v>
      </c>
      <c r="BT40" s="4">
        <v>0.71180555555555547</v>
      </c>
      <c r="BU40" t="s">
        <v>260</v>
      </c>
      <c r="BV40" t="s">
        <v>86</v>
      </c>
      <c r="BY40">
        <v>15819.3</v>
      </c>
      <c r="BZ40" t="s">
        <v>136</v>
      </c>
      <c r="CA40" t="s">
        <v>261</v>
      </c>
      <c r="CC40" t="s">
        <v>254</v>
      </c>
      <c r="CD40">
        <v>1</v>
      </c>
      <c r="CE40" t="s">
        <v>89</v>
      </c>
      <c r="CF40" s="3">
        <v>44973</v>
      </c>
      <c r="CI40">
        <v>2</v>
      </c>
      <c r="CJ40">
        <v>2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"009942358203"</f>
        <v>009942358203</v>
      </c>
      <c r="F41" s="3">
        <v>44971</v>
      </c>
      <c r="G41">
        <v>202311</v>
      </c>
      <c r="H41" t="s">
        <v>79</v>
      </c>
      <c r="I41" t="s">
        <v>80</v>
      </c>
      <c r="J41" t="s">
        <v>250</v>
      </c>
      <c r="K41" t="s">
        <v>78</v>
      </c>
      <c r="L41" t="s">
        <v>130</v>
      </c>
      <c r="M41" t="s">
        <v>131</v>
      </c>
      <c r="N41" t="s">
        <v>262</v>
      </c>
      <c r="O41" t="s">
        <v>95</v>
      </c>
      <c r="P41" t="str">
        <f t="shared" si="1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15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42.94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6.1</v>
      </c>
      <c r="BJ41">
        <v>6.8</v>
      </c>
      <c r="BK41">
        <v>7</v>
      </c>
      <c r="BL41">
        <v>147.38999999999999</v>
      </c>
      <c r="BM41">
        <v>22.11</v>
      </c>
      <c r="BN41">
        <v>169.5</v>
      </c>
      <c r="BO41">
        <v>169.5</v>
      </c>
      <c r="BQ41" t="s">
        <v>263</v>
      </c>
      <c r="BR41" t="s">
        <v>97</v>
      </c>
      <c r="BS41" s="3">
        <v>44973</v>
      </c>
      <c r="BT41" s="4">
        <v>0.62361111111111112</v>
      </c>
      <c r="BU41" t="s">
        <v>264</v>
      </c>
      <c r="BV41" t="s">
        <v>86</v>
      </c>
      <c r="BY41">
        <v>34014.239999999998</v>
      </c>
      <c r="BZ41" t="s">
        <v>136</v>
      </c>
      <c r="CC41" t="s">
        <v>131</v>
      </c>
      <c r="CD41">
        <v>1200</v>
      </c>
      <c r="CE41" t="s">
        <v>89</v>
      </c>
      <c r="CF41" s="3">
        <v>44973</v>
      </c>
      <c r="CI41">
        <v>3</v>
      </c>
      <c r="CJ41">
        <v>2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"009943230151"</f>
        <v>009943230151</v>
      </c>
      <c r="F42" s="3">
        <v>44972</v>
      </c>
      <c r="G42">
        <v>202311</v>
      </c>
      <c r="H42" t="s">
        <v>79</v>
      </c>
      <c r="I42" t="s">
        <v>80</v>
      </c>
      <c r="J42" t="s">
        <v>147</v>
      </c>
      <c r="K42" t="s">
        <v>78</v>
      </c>
      <c r="L42" t="s">
        <v>148</v>
      </c>
      <c r="M42" t="s">
        <v>149</v>
      </c>
      <c r="N42" t="s">
        <v>150</v>
      </c>
      <c r="O42" t="s">
        <v>82</v>
      </c>
      <c r="P42" t="str">
        <f>"INV192039                     "</f>
        <v xml:space="preserve">INV192039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33.299999999999997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2.8</v>
      </c>
      <c r="BK42">
        <v>3</v>
      </c>
      <c r="BL42">
        <v>98.6</v>
      </c>
      <c r="BM42">
        <v>14.79</v>
      </c>
      <c r="BN42">
        <v>113.39</v>
      </c>
      <c r="BO42">
        <v>113.39</v>
      </c>
      <c r="BP42" t="s">
        <v>265</v>
      </c>
      <c r="BQ42" t="s">
        <v>266</v>
      </c>
      <c r="BR42" t="s">
        <v>152</v>
      </c>
      <c r="BS42" s="3">
        <v>44974</v>
      </c>
      <c r="BT42" s="4">
        <v>0.52083333333333337</v>
      </c>
      <c r="BU42" t="s">
        <v>267</v>
      </c>
      <c r="BV42" t="s">
        <v>90</v>
      </c>
      <c r="BW42" t="s">
        <v>245</v>
      </c>
      <c r="BX42" t="s">
        <v>246</v>
      </c>
      <c r="BY42">
        <v>14150.29</v>
      </c>
      <c r="BZ42" t="s">
        <v>87</v>
      </c>
      <c r="CA42" t="s">
        <v>268</v>
      </c>
      <c r="CC42" t="s">
        <v>149</v>
      </c>
      <c r="CD42">
        <v>4000</v>
      </c>
      <c r="CE42" t="s">
        <v>89</v>
      </c>
      <c r="CF42" s="3">
        <v>44977</v>
      </c>
      <c r="CI42">
        <v>1</v>
      </c>
      <c r="CJ42">
        <v>2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"009943230153"</f>
        <v>009943230153</v>
      </c>
      <c r="F43" s="3">
        <v>44972</v>
      </c>
      <c r="G43">
        <v>202311</v>
      </c>
      <c r="H43" t="s">
        <v>79</v>
      </c>
      <c r="I43" t="s">
        <v>80</v>
      </c>
      <c r="J43" t="s">
        <v>147</v>
      </c>
      <c r="K43" t="s">
        <v>78</v>
      </c>
      <c r="L43" t="s">
        <v>269</v>
      </c>
      <c r="M43" t="s">
        <v>270</v>
      </c>
      <c r="N43" t="s">
        <v>271</v>
      </c>
      <c r="O43" t="s">
        <v>95</v>
      </c>
      <c r="P43" t="str">
        <f>"INV192055                     "</f>
        <v xml:space="preserve">INV192055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47.42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1.5</v>
      </c>
      <c r="BJ43">
        <v>3.1</v>
      </c>
      <c r="BK43">
        <v>4</v>
      </c>
      <c r="BL43">
        <v>145.66</v>
      </c>
      <c r="BM43">
        <v>21.85</v>
      </c>
      <c r="BN43">
        <v>167.51</v>
      </c>
      <c r="BO43">
        <v>167.51</v>
      </c>
      <c r="BQ43" t="s">
        <v>272</v>
      </c>
      <c r="BR43" t="s">
        <v>152</v>
      </c>
      <c r="BS43" s="3">
        <v>44973</v>
      </c>
      <c r="BT43" s="4">
        <v>0.70624999999999993</v>
      </c>
      <c r="BU43" t="s">
        <v>273</v>
      </c>
      <c r="BV43" t="s">
        <v>86</v>
      </c>
      <c r="BY43">
        <v>15525</v>
      </c>
      <c r="BZ43" t="s">
        <v>106</v>
      </c>
      <c r="CA43" t="s">
        <v>274</v>
      </c>
      <c r="CC43" t="s">
        <v>270</v>
      </c>
      <c r="CD43">
        <v>6849</v>
      </c>
      <c r="CE43" t="s">
        <v>89</v>
      </c>
      <c r="CF43" s="3">
        <v>44977</v>
      </c>
      <c r="CI43">
        <v>2</v>
      </c>
      <c r="CJ43">
        <v>1</v>
      </c>
      <c r="CK43">
        <v>44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"009943230152"</f>
        <v>009943230152</v>
      </c>
      <c r="F44" s="3">
        <v>44972</v>
      </c>
      <c r="G44">
        <v>202311</v>
      </c>
      <c r="H44" t="s">
        <v>79</v>
      </c>
      <c r="I44" t="s">
        <v>80</v>
      </c>
      <c r="J44" t="s">
        <v>147</v>
      </c>
      <c r="K44" t="s">
        <v>78</v>
      </c>
      <c r="L44" t="s">
        <v>275</v>
      </c>
      <c r="M44" t="s">
        <v>276</v>
      </c>
      <c r="N44" t="s">
        <v>150</v>
      </c>
      <c r="O44" t="s">
        <v>95</v>
      </c>
      <c r="P44" t="str">
        <f>"INV192040                     "</f>
        <v xml:space="preserve">INV192040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42.94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2.2999999999999998</v>
      </c>
      <c r="BK44">
        <v>3</v>
      </c>
      <c r="BL44">
        <v>132.38999999999999</v>
      </c>
      <c r="BM44">
        <v>19.86</v>
      </c>
      <c r="BN44">
        <v>152.25</v>
      </c>
      <c r="BO44">
        <v>152.25</v>
      </c>
      <c r="BQ44" t="s">
        <v>277</v>
      </c>
      <c r="BR44" t="s">
        <v>152</v>
      </c>
      <c r="BS44" s="3">
        <v>44977</v>
      </c>
      <c r="BT44" s="4">
        <v>0.37222222222222223</v>
      </c>
      <c r="BU44" t="s">
        <v>278</v>
      </c>
      <c r="BV44" t="s">
        <v>86</v>
      </c>
      <c r="BY44">
        <v>11339.35</v>
      </c>
      <c r="BZ44" t="s">
        <v>106</v>
      </c>
      <c r="CA44" t="s">
        <v>279</v>
      </c>
      <c r="CC44" t="s">
        <v>276</v>
      </c>
      <c r="CD44">
        <v>3900</v>
      </c>
      <c r="CE44" t="s">
        <v>89</v>
      </c>
      <c r="CF44" s="3">
        <v>44978</v>
      </c>
      <c r="CI44">
        <v>3</v>
      </c>
      <c r="CJ44">
        <v>3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"009943185133"</f>
        <v>009943185133</v>
      </c>
      <c r="F45" s="3">
        <v>44972</v>
      </c>
      <c r="G45">
        <v>202311</v>
      </c>
      <c r="H45" t="s">
        <v>79</v>
      </c>
      <c r="I45" t="s">
        <v>80</v>
      </c>
      <c r="J45" t="s">
        <v>280</v>
      </c>
      <c r="K45" t="s">
        <v>78</v>
      </c>
      <c r="L45" t="s">
        <v>281</v>
      </c>
      <c r="M45" t="s">
        <v>282</v>
      </c>
      <c r="N45" t="s">
        <v>283</v>
      </c>
      <c r="O45" t="s">
        <v>95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42.94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0.8</v>
      </c>
      <c r="BK45">
        <v>1</v>
      </c>
      <c r="BL45">
        <v>132.38999999999999</v>
      </c>
      <c r="BM45">
        <v>19.86</v>
      </c>
      <c r="BN45">
        <v>152.25</v>
      </c>
      <c r="BO45">
        <v>152.25</v>
      </c>
      <c r="BQ45" t="s">
        <v>284</v>
      </c>
      <c r="BR45" t="s">
        <v>285</v>
      </c>
      <c r="BS45" s="3">
        <v>44974</v>
      </c>
      <c r="BT45" s="4">
        <v>0.65902777777777777</v>
      </c>
      <c r="BU45" t="s">
        <v>286</v>
      </c>
      <c r="BV45" t="s">
        <v>86</v>
      </c>
      <c r="BY45">
        <v>3866.5</v>
      </c>
      <c r="BZ45" t="s">
        <v>106</v>
      </c>
      <c r="CC45" t="s">
        <v>282</v>
      </c>
      <c r="CD45">
        <v>1450</v>
      </c>
      <c r="CE45" t="s">
        <v>89</v>
      </c>
      <c r="CF45" s="3">
        <v>44974</v>
      </c>
      <c r="CI45">
        <v>2</v>
      </c>
      <c r="CJ45">
        <v>2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"009943230150"</f>
        <v>009943230150</v>
      </c>
      <c r="F46" s="3">
        <v>44972</v>
      </c>
      <c r="G46">
        <v>202311</v>
      </c>
      <c r="H46" t="s">
        <v>79</v>
      </c>
      <c r="I46" t="s">
        <v>80</v>
      </c>
      <c r="J46" t="s">
        <v>147</v>
      </c>
      <c r="K46" t="s">
        <v>78</v>
      </c>
      <c r="L46" t="s">
        <v>79</v>
      </c>
      <c r="M46" t="s">
        <v>80</v>
      </c>
      <c r="N46" t="s">
        <v>150</v>
      </c>
      <c r="O46" t="s">
        <v>82</v>
      </c>
      <c r="P46" t="str">
        <f>"INV192037                     "</f>
        <v xml:space="preserve">INV192037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17.350000000000001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3.2</v>
      </c>
      <c r="BK46">
        <v>3.5</v>
      </c>
      <c r="BL46">
        <v>51.36</v>
      </c>
      <c r="BM46">
        <v>7.7</v>
      </c>
      <c r="BN46">
        <v>59.06</v>
      </c>
      <c r="BO46">
        <v>59.06</v>
      </c>
      <c r="BQ46" t="s">
        <v>287</v>
      </c>
      <c r="BR46" t="s">
        <v>152</v>
      </c>
      <c r="BS46" s="3">
        <v>44973</v>
      </c>
      <c r="BT46" s="4">
        <v>0.7583333333333333</v>
      </c>
      <c r="BU46" t="s">
        <v>186</v>
      </c>
      <c r="BV46" t="s">
        <v>90</v>
      </c>
      <c r="BW46" t="s">
        <v>119</v>
      </c>
      <c r="BX46" t="s">
        <v>229</v>
      </c>
      <c r="BY46">
        <v>15858.83</v>
      </c>
      <c r="BZ46" t="s">
        <v>87</v>
      </c>
      <c r="CC46" t="s">
        <v>80</v>
      </c>
      <c r="CD46">
        <v>7806</v>
      </c>
      <c r="CE46" t="s">
        <v>89</v>
      </c>
      <c r="CF46" s="3">
        <v>44974</v>
      </c>
      <c r="CI46">
        <v>1</v>
      </c>
      <c r="CJ46">
        <v>1</v>
      </c>
      <c r="CK46">
        <v>22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"009943230149"</f>
        <v>009943230149</v>
      </c>
      <c r="F47" s="3">
        <v>44972</v>
      </c>
      <c r="G47">
        <v>202311</v>
      </c>
      <c r="H47" t="s">
        <v>79</v>
      </c>
      <c r="I47" t="s">
        <v>80</v>
      </c>
      <c r="J47" t="s">
        <v>147</v>
      </c>
      <c r="K47" t="s">
        <v>78</v>
      </c>
      <c r="L47" t="s">
        <v>148</v>
      </c>
      <c r="M47" t="s">
        <v>149</v>
      </c>
      <c r="N47" t="s">
        <v>150</v>
      </c>
      <c r="O47" t="s">
        <v>95</v>
      </c>
      <c r="P47" t="str">
        <f>"INV192036                     "</f>
        <v xml:space="preserve">INV192036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42.94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0.7</v>
      </c>
      <c r="BK47">
        <v>1</v>
      </c>
      <c r="BL47">
        <v>132.38999999999999</v>
      </c>
      <c r="BM47">
        <v>19.86</v>
      </c>
      <c r="BN47">
        <v>152.25</v>
      </c>
      <c r="BO47">
        <v>152.25</v>
      </c>
      <c r="BQ47" t="s">
        <v>288</v>
      </c>
      <c r="BR47" t="s">
        <v>152</v>
      </c>
      <c r="BS47" s="3">
        <v>44977</v>
      </c>
      <c r="BT47" s="4">
        <v>0.53888888888888886</v>
      </c>
      <c r="BU47" t="s">
        <v>289</v>
      </c>
      <c r="BV47" t="s">
        <v>86</v>
      </c>
      <c r="BY47">
        <v>3286.92</v>
      </c>
      <c r="BZ47" t="s">
        <v>106</v>
      </c>
      <c r="CA47" t="s">
        <v>290</v>
      </c>
      <c r="CC47" t="s">
        <v>149</v>
      </c>
      <c r="CD47">
        <v>4000</v>
      </c>
      <c r="CE47" t="s">
        <v>89</v>
      </c>
      <c r="CF47" s="3">
        <v>44978</v>
      </c>
      <c r="CI47">
        <v>3</v>
      </c>
      <c r="CJ47">
        <v>3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"009943061707"</f>
        <v>009943061707</v>
      </c>
      <c r="F48" s="3">
        <v>44972</v>
      </c>
      <c r="G48">
        <v>202311</v>
      </c>
      <c r="H48" t="s">
        <v>79</v>
      </c>
      <c r="I48" t="s">
        <v>80</v>
      </c>
      <c r="J48" t="s">
        <v>147</v>
      </c>
      <c r="K48" t="s">
        <v>78</v>
      </c>
      <c r="L48" t="s">
        <v>291</v>
      </c>
      <c r="M48" t="s">
        <v>292</v>
      </c>
      <c r="N48" t="s">
        <v>150</v>
      </c>
      <c r="O48" t="s">
        <v>95</v>
      </c>
      <c r="P48" t="str">
        <f>"REPLACEMENT GLOVES            "</f>
        <v xml:space="preserve">REPLACEMENT GLOVES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60.56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0.7</v>
      </c>
      <c r="BJ48">
        <v>3.2</v>
      </c>
      <c r="BK48">
        <v>4</v>
      </c>
      <c r="BL48">
        <v>184.56</v>
      </c>
      <c r="BM48">
        <v>27.68</v>
      </c>
      <c r="BN48">
        <v>212.24</v>
      </c>
      <c r="BO48">
        <v>212.24</v>
      </c>
      <c r="BQ48" t="s">
        <v>293</v>
      </c>
      <c r="BR48" t="s">
        <v>152</v>
      </c>
      <c r="BS48" s="3">
        <v>44973</v>
      </c>
      <c r="BT48" s="4">
        <v>0.37777777777777777</v>
      </c>
      <c r="BU48" t="s">
        <v>294</v>
      </c>
      <c r="BV48" t="s">
        <v>86</v>
      </c>
      <c r="BY48">
        <v>16118.4</v>
      </c>
      <c r="BZ48" t="s">
        <v>106</v>
      </c>
      <c r="CC48" t="s">
        <v>292</v>
      </c>
      <c r="CD48">
        <v>6500</v>
      </c>
      <c r="CE48" t="s">
        <v>89</v>
      </c>
      <c r="CF48" s="3">
        <v>44974</v>
      </c>
      <c r="CI48">
        <v>1</v>
      </c>
      <c r="CJ48">
        <v>1</v>
      </c>
      <c r="CK48">
        <v>43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"009943230154"</f>
        <v>009943230154</v>
      </c>
      <c r="F49" s="3">
        <v>44972</v>
      </c>
      <c r="G49">
        <v>202311</v>
      </c>
      <c r="H49" t="s">
        <v>79</v>
      </c>
      <c r="I49" t="s">
        <v>80</v>
      </c>
      <c r="J49" t="s">
        <v>147</v>
      </c>
      <c r="K49" t="s">
        <v>78</v>
      </c>
      <c r="L49" t="s">
        <v>295</v>
      </c>
      <c r="M49" t="s">
        <v>296</v>
      </c>
      <c r="N49" t="s">
        <v>150</v>
      </c>
      <c r="O49" t="s">
        <v>82</v>
      </c>
      <c r="P49" t="str">
        <f>"INV192056                     "</f>
        <v xml:space="preserve">INV192056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33.299999999999997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2.7</v>
      </c>
      <c r="BK49">
        <v>3</v>
      </c>
      <c r="BL49">
        <v>98.6</v>
      </c>
      <c r="BM49">
        <v>14.79</v>
      </c>
      <c r="BN49">
        <v>113.39</v>
      </c>
      <c r="BO49">
        <v>113.39</v>
      </c>
      <c r="BQ49" t="s">
        <v>297</v>
      </c>
      <c r="BR49" t="s">
        <v>152</v>
      </c>
      <c r="BS49" s="3">
        <v>44974</v>
      </c>
      <c r="BT49" s="4">
        <v>0.37916666666666665</v>
      </c>
      <c r="BU49" t="s">
        <v>298</v>
      </c>
      <c r="BV49" t="s">
        <v>90</v>
      </c>
      <c r="BW49" t="s">
        <v>299</v>
      </c>
      <c r="BX49" t="s">
        <v>300</v>
      </c>
      <c r="BY49">
        <v>13685.1</v>
      </c>
      <c r="BZ49" t="s">
        <v>87</v>
      </c>
      <c r="CA49" t="s">
        <v>301</v>
      </c>
      <c r="CC49" t="s">
        <v>296</v>
      </c>
      <c r="CD49">
        <v>46</v>
      </c>
      <c r="CE49" t="s">
        <v>89</v>
      </c>
      <c r="CF49" s="3">
        <v>44974</v>
      </c>
      <c r="CI49">
        <v>1</v>
      </c>
      <c r="CJ49">
        <v>2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"009942837132"</f>
        <v>009942837132</v>
      </c>
      <c r="F50" s="3">
        <v>44973</v>
      </c>
      <c r="G50">
        <v>202311</v>
      </c>
      <c r="H50" t="s">
        <v>191</v>
      </c>
      <c r="I50" t="s">
        <v>192</v>
      </c>
      <c r="J50" t="s">
        <v>126</v>
      </c>
      <c r="K50" t="s">
        <v>78</v>
      </c>
      <c r="L50" t="s">
        <v>79</v>
      </c>
      <c r="M50" t="s">
        <v>80</v>
      </c>
      <c r="N50" t="s">
        <v>126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27.75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2.2999999999999998</v>
      </c>
      <c r="BK50">
        <v>2.5</v>
      </c>
      <c r="BL50">
        <v>82.17</v>
      </c>
      <c r="BM50">
        <v>12.33</v>
      </c>
      <c r="BN50">
        <v>94.5</v>
      </c>
      <c r="BO50">
        <v>94.5</v>
      </c>
      <c r="BR50" t="s">
        <v>193</v>
      </c>
      <c r="BS50" s="3">
        <v>44977</v>
      </c>
      <c r="BT50" s="4">
        <v>0.47916666666666669</v>
      </c>
      <c r="BU50" t="s">
        <v>302</v>
      </c>
      <c r="BV50" t="s">
        <v>90</v>
      </c>
      <c r="BW50" t="s">
        <v>158</v>
      </c>
      <c r="BX50" t="s">
        <v>229</v>
      </c>
      <c r="BY50">
        <v>11408</v>
      </c>
      <c r="BZ50" t="s">
        <v>87</v>
      </c>
      <c r="CA50" t="s">
        <v>88</v>
      </c>
      <c r="CC50" t="s">
        <v>80</v>
      </c>
      <c r="CD50">
        <v>8000</v>
      </c>
      <c r="CE50" t="s">
        <v>89</v>
      </c>
      <c r="CF50" s="3">
        <v>44978</v>
      </c>
      <c r="CI50">
        <v>1</v>
      </c>
      <c r="CJ50">
        <v>2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"009943230148"</f>
        <v>009943230148</v>
      </c>
      <c r="F51" s="3">
        <v>44970</v>
      </c>
      <c r="G51">
        <v>202311</v>
      </c>
      <c r="H51" t="s">
        <v>79</v>
      </c>
      <c r="I51" t="s">
        <v>80</v>
      </c>
      <c r="J51" t="s">
        <v>303</v>
      </c>
      <c r="K51" t="s">
        <v>78</v>
      </c>
      <c r="L51" t="s">
        <v>304</v>
      </c>
      <c r="M51" t="s">
        <v>305</v>
      </c>
      <c r="N51" t="s">
        <v>233</v>
      </c>
      <c r="O51" t="s">
        <v>95</v>
      </c>
      <c r="P51" t="str">
        <f>"INV19 999                     "</f>
        <v xml:space="preserve">INV19 999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60.56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2.6</v>
      </c>
      <c r="BK51">
        <v>3</v>
      </c>
      <c r="BL51">
        <v>184.56</v>
      </c>
      <c r="BM51">
        <v>27.68</v>
      </c>
      <c r="BN51">
        <v>212.24</v>
      </c>
      <c r="BO51">
        <v>212.24</v>
      </c>
      <c r="BQ51" t="s">
        <v>306</v>
      </c>
      <c r="BR51" t="s">
        <v>152</v>
      </c>
      <c r="BS51" s="3">
        <v>44974</v>
      </c>
      <c r="BT51" s="4">
        <v>0.39583333333333331</v>
      </c>
      <c r="BU51" t="s">
        <v>307</v>
      </c>
      <c r="BV51" t="s">
        <v>90</v>
      </c>
      <c r="BW51" t="s">
        <v>245</v>
      </c>
      <c r="BX51" t="s">
        <v>246</v>
      </c>
      <c r="BY51">
        <v>13180.86</v>
      </c>
      <c r="BZ51" t="s">
        <v>106</v>
      </c>
      <c r="CC51" t="s">
        <v>305</v>
      </c>
      <c r="CD51">
        <v>4399</v>
      </c>
      <c r="CE51" t="s">
        <v>89</v>
      </c>
      <c r="CF51" s="3">
        <v>44977</v>
      </c>
      <c r="CI51">
        <v>3</v>
      </c>
      <c r="CJ51">
        <v>4</v>
      </c>
      <c r="CK51">
        <v>43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"009943230147"</f>
        <v>009943230147</v>
      </c>
      <c r="F52" s="3">
        <v>44970</v>
      </c>
      <c r="G52">
        <v>202311</v>
      </c>
      <c r="H52" t="s">
        <v>79</v>
      </c>
      <c r="I52" t="s">
        <v>80</v>
      </c>
      <c r="J52" t="s">
        <v>303</v>
      </c>
      <c r="K52" t="s">
        <v>78</v>
      </c>
      <c r="L52" t="s">
        <v>115</v>
      </c>
      <c r="M52" t="s">
        <v>116</v>
      </c>
      <c r="N52" t="s">
        <v>233</v>
      </c>
      <c r="O52" t="s">
        <v>95</v>
      </c>
      <c r="P52" t="str">
        <f>"INV191996                     "</f>
        <v xml:space="preserve">INV191996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42.94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2.7</v>
      </c>
      <c r="BJ52">
        <v>13.1</v>
      </c>
      <c r="BK52">
        <v>14</v>
      </c>
      <c r="BL52">
        <v>132.38999999999999</v>
      </c>
      <c r="BM52">
        <v>19.86</v>
      </c>
      <c r="BN52">
        <v>152.25</v>
      </c>
      <c r="BO52">
        <v>152.25</v>
      </c>
      <c r="BQ52" t="s">
        <v>308</v>
      </c>
      <c r="BR52" t="s">
        <v>152</v>
      </c>
      <c r="BS52" s="3">
        <v>44972</v>
      </c>
      <c r="BT52" s="4">
        <v>0.42499999999999999</v>
      </c>
      <c r="BU52" t="s">
        <v>309</v>
      </c>
      <c r="BV52" t="s">
        <v>86</v>
      </c>
      <c r="BY52">
        <v>65543.63</v>
      </c>
      <c r="BZ52" t="s">
        <v>106</v>
      </c>
      <c r="CA52" t="s">
        <v>121</v>
      </c>
      <c r="CC52" t="s">
        <v>116</v>
      </c>
      <c r="CD52">
        <v>1609</v>
      </c>
      <c r="CE52" t="s">
        <v>89</v>
      </c>
      <c r="CI52">
        <v>2</v>
      </c>
      <c r="CJ52">
        <v>2</v>
      </c>
      <c r="CK52">
        <v>41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"009943230146"</f>
        <v>009943230146</v>
      </c>
      <c r="F53" s="3">
        <v>44970</v>
      </c>
      <c r="G53">
        <v>202311</v>
      </c>
      <c r="H53" t="s">
        <v>79</v>
      </c>
      <c r="I53" t="s">
        <v>80</v>
      </c>
      <c r="J53" t="s">
        <v>147</v>
      </c>
      <c r="K53" t="s">
        <v>78</v>
      </c>
      <c r="L53" t="s">
        <v>310</v>
      </c>
      <c r="M53" t="s">
        <v>311</v>
      </c>
      <c r="N53" t="s">
        <v>233</v>
      </c>
      <c r="O53" t="s">
        <v>95</v>
      </c>
      <c r="P53" t="str">
        <f>"INV191995                     "</f>
        <v xml:space="preserve">INV191995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42.94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1.8</v>
      </c>
      <c r="BJ53">
        <v>10</v>
      </c>
      <c r="BK53">
        <v>10</v>
      </c>
      <c r="BL53">
        <v>132.38999999999999</v>
      </c>
      <c r="BM53">
        <v>19.86</v>
      </c>
      <c r="BN53">
        <v>152.25</v>
      </c>
      <c r="BO53">
        <v>152.25</v>
      </c>
      <c r="BQ53" t="s">
        <v>312</v>
      </c>
      <c r="BR53" t="s">
        <v>152</v>
      </c>
      <c r="BS53" s="3">
        <v>44972</v>
      </c>
      <c r="BT53" s="4">
        <v>0.5131944444444444</v>
      </c>
      <c r="BU53" t="s">
        <v>313</v>
      </c>
      <c r="BV53" t="s">
        <v>86</v>
      </c>
      <c r="BY53">
        <v>50066.91</v>
      </c>
      <c r="BZ53" t="s">
        <v>106</v>
      </c>
      <c r="CA53" t="s">
        <v>314</v>
      </c>
      <c r="CC53" t="s">
        <v>311</v>
      </c>
      <c r="CD53">
        <v>1725</v>
      </c>
      <c r="CE53" t="s">
        <v>89</v>
      </c>
      <c r="CI53">
        <v>2</v>
      </c>
      <c r="CJ53">
        <v>2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"009943230145"</f>
        <v>009943230145</v>
      </c>
      <c r="F54" s="3">
        <v>44970</v>
      </c>
      <c r="G54">
        <v>202311</v>
      </c>
      <c r="H54" t="s">
        <v>79</v>
      </c>
      <c r="I54" t="s">
        <v>80</v>
      </c>
      <c r="J54" t="s">
        <v>303</v>
      </c>
      <c r="K54" t="s">
        <v>78</v>
      </c>
      <c r="L54" t="s">
        <v>75</v>
      </c>
      <c r="M54" t="s">
        <v>76</v>
      </c>
      <c r="N54" t="s">
        <v>315</v>
      </c>
      <c r="O54" t="s">
        <v>82</v>
      </c>
      <c r="P54" t="str">
        <f>"INV191983                     "</f>
        <v xml:space="preserve">INV191983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22.21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0.4</v>
      </c>
      <c r="BJ54">
        <v>1.2</v>
      </c>
      <c r="BK54">
        <v>1.5</v>
      </c>
      <c r="BL54">
        <v>65.75</v>
      </c>
      <c r="BM54">
        <v>9.86</v>
      </c>
      <c r="BN54">
        <v>75.61</v>
      </c>
      <c r="BO54">
        <v>75.61</v>
      </c>
      <c r="BQ54" t="s">
        <v>316</v>
      </c>
      <c r="BR54" t="s">
        <v>152</v>
      </c>
      <c r="BS54" s="3">
        <v>44972</v>
      </c>
      <c r="BT54" s="4">
        <v>0.42708333333333331</v>
      </c>
      <c r="BU54" t="s">
        <v>317</v>
      </c>
      <c r="BV54" t="s">
        <v>90</v>
      </c>
      <c r="BW54" t="s">
        <v>245</v>
      </c>
      <c r="BX54" t="s">
        <v>318</v>
      </c>
      <c r="BY54">
        <v>5896.8</v>
      </c>
      <c r="BZ54" t="s">
        <v>87</v>
      </c>
      <c r="CA54" t="s">
        <v>319</v>
      </c>
      <c r="CC54" t="s">
        <v>76</v>
      </c>
      <c r="CD54">
        <v>6001</v>
      </c>
      <c r="CE54" t="s">
        <v>89</v>
      </c>
      <c r="CI54">
        <v>1</v>
      </c>
      <c r="CJ54">
        <v>2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"009943230143"</f>
        <v>009943230143</v>
      </c>
      <c r="F55" s="3">
        <v>44970</v>
      </c>
      <c r="G55">
        <v>202311</v>
      </c>
      <c r="H55" t="s">
        <v>79</v>
      </c>
      <c r="I55" t="s">
        <v>80</v>
      </c>
      <c r="J55" t="s">
        <v>147</v>
      </c>
      <c r="K55" t="s">
        <v>78</v>
      </c>
      <c r="L55" t="s">
        <v>320</v>
      </c>
      <c r="M55" t="s">
        <v>321</v>
      </c>
      <c r="N55" t="s">
        <v>233</v>
      </c>
      <c r="O55" t="s">
        <v>95</v>
      </c>
      <c r="P55" t="str">
        <f>"INV191981                     "</f>
        <v xml:space="preserve">INV191981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60.56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0.3</v>
      </c>
      <c r="BJ55">
        <v>0.6</v>
      </c>
      <c r="BK55">
        <v>1</v>
      </c>
      <c r="BL55">
        <v>184.56</v>
      </c>
      <c r="BM55">
        <v>27.68</v>
      </c>
      <c r="BN55">
        <v>212.24</v>
      </c>
      <c r="BO55">
        <v>212.24</v>
      </c>
      <c r="BQ55" t="s">
        <v>322</v>
      </c>
      <c r="BR55" t="s">
        <v>152</v>
      </c>
      <c r="BS55" s="3">
        <v>44972</v>
      </c>
      <c r="BT55" s="4">
        <v>0.58958333333333335</v>
      </c>
      <c r="BU55" t="s">
        <v>323</v>
      </c>
      <c r="BV55" t="s">
        <v>86</v>
      </c>
      <c r="BY55">
        <v>3221.96</v>
      </c>
      <c r="BZ55" t="s">
        <v>106</v>
      </c>
      <c r="CA55" t="s">
        <v>324</v>
      </c>
      <c r="CC55" t="s">
        <v>321</v>
      </c>
      <c r="CD55">
        <v>2280</v>
      </c>
      <c r="CE55" t="s">
        <v>89</v>
      </c>
      <c r="CI55">
        <v>2</v>
      </c>
      <c r="CJ55">
        <v>2</v>
      </c>
      <c r="CK55">
        <v>43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"009943230144"</f>
        <v>009943230144</v>
      </c>
      <c r="F56" s="3">
        <v>44970</v>
      </c>
      <c r="G56">
        <v>202311</v>
      </c>
      <c r="H56" t="s">
        <v>79</v>
      </c>
      <c r="I56" t="s">
        <v>80</v>
      </c>
      <c r="J56" t="s">
        <v>303</v>
      </c>
      <c r="K56" t="s">
        <v>78</v>
      </c>
      <c r="L56" t="s">
        <v>325</v>
      </c>
      <c r="M56" t="s">
        <v>326</v>
      </c>
      <c r="N56" t="s">
        <v>327</v>
      </c>
      <c r="O56" t="s">
        <v>95</v>
      </c>
      <c r="P56" t="str">
        <f>"INV191982                     "</f>
        <v xml:space="preserve">INV191982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60.56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2.1</v>
      </c>
      <c r="BJ56">
        <v>7.1</v>
      </c>
      <c r="BK56">
        <v>8</v>
      </c>
      <c r="BL56">
        <v>184.56</v>
      </c>
      <c r="BM56">
        <v>27.68</v>
      </c>
      <c r="BN56">
        <v>212.24</v>
      </c>
      <c r="BO56">
        <v>212.24</v>
      </c>
      <c r="BQ56" t="s">
        <v>328</v>
      </c>
      <c r="BR56" t="s">
        <v>152</v>
      </c>
      <c r="BS56" s="3">
        <v>44972</v>
      </c>
      <c r="BT56" s="4">
        <v>0.59513888888888888</v>
      </c>
      <c r="BU56" t="s">
        <v>329</v>
      </c>
      <c r="BV56" t="s">
        <v>86</v>
      </c>
      <c r="BY56">
        <v>35526.400000000001</v>
      </c>
      <c r="BZ56" t="s">
        <v>113</v>
      </c>
      <c r="CA56" t="s">
        <v>330</v>
      </c>
      <c r="CC56" t="s">
        <v>326</v>
      </c>
      <c r="CD56">
        <v>1380</v>
      </c>
      <c r="CE56" t="s">
        <v>89</v>
      </c>
      <c r="CI56">
        <v>3</v>
      </c>
      <c r="CJ56">
        <v>2</v>
      </c>
      <c r="CK56">
        <v>43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"009943230156"</f>
        <v>009943230156</v>
      </c>
      <c r="F57" s="3">
        <v>44974</v>
      </c>
      <c r="G57">
        <v>202311</v>
      </c>
      <c r="H57" t="s">
        <v>79</v>
      </c>
      <c r="I57" t="s">
        <v>80</v>
      </c>
      <c r="J57" t="s">
        <v>147</v>
      </c>
      <c r="K57" t="s">
        <v>78</v>
      </c>
      <c r="L57" t="s">
        <v>75</v>
      </c>
      <c r="M57" t="s">
        <v>76</v>
      </c>
      <c r="N57" t="s">
        <v>150</v>
      </c>
      <c r="O57" t="s">
        <v>82</v>
      </c>
      <c r="P57" t="str">
        <f>"INV192116                     "</f>
        <v xml:space="preserve">INV192116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22.21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1.9</v>
      </c>
      <c r="BK57">
        <v>2</v>
      </c>
      <c r="BL57">
        <v>65.75</v>
      </c>
      <c r="BM57">
        <v>9.86</v>
      </c>
      <c r="BN57">
        <v>75.61</v>
      </c>
      <c r="BO57">
        <v>75.61</v>
      </c>
      <c r="BQ57" t="s">
        <v>331</v>
      </c>
      <c r="BR57" t="s">
        <v>152</v>
      </c>
      <c r="BS57" s="3">
        <v>44977</v>
      </c>
      <c r="BT57" s="4">
        <v>0.35347222222222219</v>
      </c>
      <c r="BU57" t="s">
        <v>332</v>
      </c>
      <c r="BV57" t="s">
        <v>86</v>
      </c>
      <c r="BY57">
        <v>9349.9</v>
      </c>
      <c r="BZ57" t="s">
        <v>87</v>
      </c>
      <c r="CA57" t="s">
        <v>333</v>
      </c>
      <c r="CC57" t="s">
        <v>76</v>
      </c>
      <c r="CD57">
        <v>6020</v>
      </c>
      <c r="CE57" t="s">
        <v>89</v>
      </c>
      <c r="CF57" s="3">
        <v>44977</v>
      </c>
      <c r="CI57">
        <v>2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"009943230157"</f>
        <v>009943230157</v>
      </c>
      <c r="F58" s="3">
        <v>44974</v>
      </c>
      <c r="G58">
        <v>202311</v>
      </c>
      <c r="H58" t="s">
        <v>79</v>
      </c>
      <c r="I58" t="s">
        <v>80</v>
      </c>
      <c r="J58" t="s">
        <v>147</v>
      </c>
      <c r="K58" t="s">
        <v>78</v>
      </c>
      <c r="L58" t="s">
        <v>101</v>
      </c>
      <c r="M58" t="s">
        <v>102</v>
      </c>
      <c r="N58" t="s">
        <v>334</v>
      </c>
      <c r="O58" t="s">
        <v>95</v>
      </c>
      <c r="P58" t="str">
        <f>"INV192129                     "</f>
        <v xml:space="preserve">INV192129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42.94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1.9</v>
      </c>
      <c r="BJ58">
        <v>6.5</v>
      </c>
      <c r="BK58">
        <v>7</v>
      </c>
      <c r="BL58">
        <v>132.38999999999999</v>
      </c>
      <c r="BM58">
        <v>19.86</v>
      </c>
      <c r="BN58">
        <v>152.25</v>
      </c>
      <c r="BO58">
        <v>152.25</v>
      </c>
      <c r="BQ58" t="s">
        <v>335</v>
      </c>
      <c r="BR58" t="s">
        <v>152</v>
      </c>
      <c r="BS58" s="3">
        <v>44977</v>
      </c>
      <c r="BT58" s="4">
        <v>0.38194444444444442</v>
      </c>
      <c r="BU58" t="s">
        <v>336</v>
      </c>
      <c r="BV58" t="s">
        <v>86</v>
      </c>
      <c r="BY58">
        <v>32388.62</v>
      </c>
      <c r="BZ58" t="s">
        <v>106</v>
      </c>
      <c r="CA58" t="s">
        <v>107</v>
      </c>
      <c r="CC58" t="s">
        <v>102</v>
      </c>
      <c r="CD58">
        <v>2196</v>
      </c>
      <c r="CE58" t="s">
        <v>89</v>
      </c>
      <c r="CF58" s="3">
        <v>44978</v>
      </c>
      <c r="CI58">
        <v>2</v>
      </c>
      <c r="CJ58">
        <v>1</v>
      </c>
      <c r="CK58">
        <v>41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"009942837133"</f>
        <v>009942837133</v>
      </c>
      <c r="F59" s="3">
        <v>44974</v>
      </c>
      <c r="G59">
        <v>202311</v>
      </c>
      <c r="H59" t="s">
        <v>191</v>
      </c>
      <c r="I59" t="s">
        <v>192</v>
      </c>
      <c r="J59" t="s">
        <v>126</v>
      </c>
      <c r="K59" t="s">
        <v>78</v>
      </c>
      <c r="L59" t="s">
        <v>75</v>
      </c>
      <c r="M59" t="s">
        <v>76</v>
      </c>
      <c r="N59" t="s">
        <v>126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110.99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10</v>
      </c>
      <c r="BJ59">
        <v>4.7</v>
      </c>
      <c r="BK59">
        <v>10</v>
      </c>
      <c r="BL59">
        <v>328.61</v>
      </c>
      <c r="BM59">
        <v>49.29</v>
      </c>
      <c r="BN59">
        <v>377.9</v>
      </c>
      <c r="BO59">
        <v>377.9</v>
      </c>
      <c r="BR59" t="s">
        <v>193</v>
      </c>
      <c r="BS59" s="3">
        <v>44977</v>
      </c>
      <c r="BT59" s="4">
        <v>0.35833333333333334</v>
      </c>
      <c r="BU59" t="s">
        <v>194</v>
      </c>
      <c r="BV59" t="s">
        <v>86</v>
      </c>
      <c r="BY59">
        <v>23598</v>
      </c>
      <c r="BZ59" t="s">
        <v>87</v>
      </c>
      <c r="CA59" t="s">
        <v>195</v>
      </c>
      <c r="CC59" t="s">
        <v>76</v>
      </c>
      <c r="CD59">
        <v>6070</v>
      </c>
      <c r="CE59" t="s">
        <v>89</v>
      </c>
      <c r="CF59" s="3">
        <v>44977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"009943077354"</f>
        <v>009943077354</v>
      </c>
      <c r="F60" s="3">
        <v>44974</v>
      </c>
      <c r="G60">
        <v>202311</v>
      </c>
      <c r="H60" t="s">
        <v>213</v>
      </c>
      <c r="I60" t="s">
        <v>214</v>
      </c>
      <c r="J60" t="s">
        <v>337</v>
      </c>
      <c r="K60" t="s">
        <v>78</v>
      </c>
      <c r="L60" t="s">
        <v>191</v>
      </c>
      <c r="M60" t="s">
        <v>192</v>
      </c>
      <c r="N60" t="s">
        <v>150</v>
      </c>
      <c r="O60" t="s">
        <v>95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42.94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12.9</v>
      </c>
      <c r="BJ60">
        <v>4.7</v>
      </c>
      <c r="BK60">
        <v>13</v>
      </c>
      <c r="BL60">
        <v>132.38999999999999</v>
      </c>
      <c r="BM60">
        <v>19.86</v>
      </c>
      <c r="BN60">
        <v>152.25</v>
      </c>
      <c r="BO60">
        <v>152.25</v>
      </c>
      <c r="BQ60" t="s">
        <v>338</v>
      </c>
      <c r="BR60" t="s">
        <v>134</v>
      </c>
      <c r="BS60" s="3">
        <v>44977</v>
      </c>
      <c r="BT60" s="4">
        <v>0.40972222222222227</v>
      </c>
      <c r="BU60" t="s">
        <v>339</v>
      </c>
      <c r="BV60" t="s">
        <v>86</v>
      </c>
      <c r="BY60">
        <v>23549.439999999999</v>
      </c>
      <c r="BZ60" t="s">
        <v>106</v>
      </c>
      <c r="CA60" t="s">
        <v>340</v>
      </c>
      <c r="CC60" t="s">
        <v>192</v>
      </c>
      <c r="CD60">
        <v>3610</v>
      </c>
      <c r="CE60" t="s">
        <v>89</v>
      </c>
      <c r="CF60" s="3">
        <v>44978</v>
      </c>
      <c r="CI60">
        <v>3</v>
      </c>
      <c r="CJ60">
        <v>1</v>
      </c>
      <c r="CK60">
        <v>41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"009942701248"</f>
        <v>009942701248</v>
      </c>
      <c r="F61" s="3">
        <v>44974</v>
      </c>
      <c r="G61">
        <v>202311</v>
      </c>
      <c r="H61" t="s">
        <v>75</v>
      </c>
      <c r="I61" t="s">
        <v>76</v>
      </c>
      <c r="J61" t="s">
        <v>77</v>
      </c>
      <c r="K61" t="s">
        <v>78</v>
      </c>
      <c r="L61" t="s">
        <v>115</v>
      </c>
      <c r="M61" t="s">
        <v>116</v>
      </c>
      <c r="N61" t="s">
        <v>126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22.21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65.75</v>
      </c>
      <c r="BM61">
        <v>9.86</v>
      </c>
      <c r="BN61">
        <v>75.61</v>
      </c>
      <c r="BO61">
        <v>75.61</v>
      </c>
      <c r="BQ61" t="s">
        <v>127</v>
      </c>
      <c r="BR61" t="s">
        <v>84</v>
      </c>
      <c r="BS61" s="3">
        <v>44977</v>
      </c>
      <c r="BT61" s="4">
        <v>0.43402777777777773</v>
      </c>
      <c r="BU61" t="s">
        <v>341</v>
      </c>
      <c r="BV61" t="s">
        <v>86</v>
      </c>
      <c r="BY61">
        <v>1200</v>
      </c>
      <c r="BZ61" t="s">
        <v>87</v>
      </c>
      <c r="CA61" t="s">
        <v>129</v>
      </c>
      <c r="CC61" t="s">
        <v>116</v>
      </c>
      <c r="CD61">
        <v>1620</v>
      </c>
      <c r="CE61" t="s">
        <v>89</v>
      </c>
      <c r="CF61" s="3">
        <v>44977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"009942701352"</f>
        <v>009942701352</v>
      </c>
      <c r="F62" s="3">
        <v>44974</v>
      </c>
      <c r="G62">
        <v>202311</v>
      </c>
      <c r="H62" t="s">
        <v>75</v>
      </c>
      <c r="I62" t="s">
        <v>76</v>
      </c>
      <c r="J62" t="s">
        <v>77</v>
      </c>
      <c r="K62" t="s">
        <v>78</v>
      </c>
      <c r="L62" t="s">
        <v>79</v>
      </c>
      <c r="M62" t="s">
        <v>80</v>
      </c>
      <c r="N62" t="s">
        <v>126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22.21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65.75</v>
      </c>
      <c r="BM62">
        <v>9.86</v>
      </c>
      <c r="BN62">
        <v>75.61</v>
      </c>
      <c r="BO62">
        <v>75.61</v>
      </c>
      <c r="BQ62" t="s">
        <v>83</v>
      </c>
      <c r="BR62" t="s">
        <v>84</v>
      </c>
      <c r="BS62" s="3">
        <v>44978</v>
      </c>
      <c r="BT62" s="4">
        <v>0.4375</v>
      </c>
      <c r="BU62" t="s">
        <v>302</v>
      </c>
      <c r="BV62" t="s">
        <v>90</v>
      </c>
      <c r="BW62" t="s">
        <v>158</v>
      </c>
      <c r="BX62" t="s">
        <v>229</v>
      </c>
      <c r="BY62">
        <v>1200</v>
      </c>
      <c r="BZ62" t="s">
        <v>87</v>
      </c>
      <c r="CA62" t="s">
        <v>88</v>
      </c>
      <c r="CC62" t="s">
        <v>80</v>
      </c>
      <c r="CD62">
        <v>7530</v>
      </c>
      <c r="CE62" t="s">
        <v>89</v>
      </c>
      <c r="CF62" s="3">
        <v>44979</v>
      </c>
      <c r="CI62">
        <v>1</v>
      </c>
      <c r="CJ62">
        <v>2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"009943230155"</f>
        <v>009943230155</v>
      </c>
      <c r="F63" s="3">
        <v>44973</v>
      </c>
      <c r="G63">
        <v>202311</v>
      </c>
      <c r="H63" t="s">
        <v>79</v>
      </c>
      <c r="I63" t="s">
        <v>80</v>
      </c>
      <c r="J63" t="s">
        <v>147</v>
      </c>
      <c r="K63" t="s">
        <v>78</v>
      </c>
      <c r="L63" t="s">
        <v>75</v>
      </c>
      <c r="M63" t="s">
        <v>76</v>
      </c>
      <c r="N63" t="s">
        <v>150</v>
      </c>
      <c r="O63" t="s">
        <v>82</v>
      </c>
      <c r="P63" t="str">
        <f>"WILLOW-ISABEL                 "</f>
        <v xml:space="preserve">WILLOW-ISABEL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33.299999999999997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1.1000000000000001</v>
      </c>
      <c r="BJ63">
        <v>2.9</v>
      </c>
      <c r="BK63">
        <v>3</v>
      </c>
      <c r="BL63">
        <v>98.6</v>
      </c>
      <c r="BM63">
        <v>14.79</v>
      </c>
      <c r="BN63">
        <v>113.39</v>
      </c>
      <c r="BO63">
        <v>113.39</v>
      </c>
      <c r="BQ63" t="s">
        <v>342</v>
      </c>
      <c r="BR63" t="s">
        <v>152</v>
      </c>
      <c r="BS63" s="3">
        <v>44974</v>
      </c>
      <c r="BT63" s="4">
        <v>0.3263888888888889</v>
      </c>
      <c r="BU63" t="s">
        <v>343</v>
      </c>
      <c r="BV63" t="s">
        <v>86</v>
      </c>
      <c r="BY63">
        <v>14355</v>
      </c>
      <c r="BZ63" t="s">
        <v>87</v>
      </c>
      <c r="CA63" t="s">
        <v>344</v>
      </c>
      <c r="CC63" t="s">
        <v>76</v>
      </c>
      <c r="CD63">
        <v>6000</v>
      </c>
      <c r="CE63" t="s">
        <v>89</v>
      </c>
      <c r="CF63" s="3">
        <v>44974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"009942358201"</f>
        <v>009942358201</v>
      </c>
      <c r="F64" s="3">
        <v>44973</v>
      </c>
      <c r="G64">
        <v>202311</v>
      </c>
      <c r="H64" t="s">
        <v>79</v>
      </c>
      <c r="I64" t="s">
        <v>80</v>
      </c>
      <c r="J64" t="s">
        <v>91</v>
      </c>
      <c r="K64" t="s">
        <v>78</v>
      </c>
      <c r="L64" t="s">
        <v>345</v>
      </c>
      <c r="M64" t="s">
        <v>346</v>
      </c>
      <c r="N64" t="s">
        <v>150</v>
      </c>
      <c r="O64" t="s">
        <v>95</v>
      </c>
      <c r="P64" t="str">
        <f>"JOB:13081                     "</f>
        <v xml:space="preserve">JOB:13081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15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60.56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7.3</v>
      </c>
      <c r="BJ64">
        <v>11.5</v>
      </c>
      <c r="BK64">
        <v>12</v>
      </c>
      <c r="BL64">
        <v>199.56</v>
      </c>
      <c r="BM64">
        <v>29.93</v>
      </c>
      <c r="BN64">
        <v>229.49</v>
      </c>
      <c r="BO64">
        <v>229.49</v>
      </c>
      <c r="BQ64" t="s">
        <v>347</v>
      </c>
      <c r="BR64" t="s">
        <v>97</v>
      </c>
      <c r="BS64" s="3">
        <v>44974</v>
      </c>
      <c r="BT64" s="4">
        <v>0.54166666666666663</v>
      </c>
      <c r="BU64" t="s">
        <v>348</v>
      </c>
      <c r="BV64" t="s">
        <v>86</v>
      </c>
      <c r="BY64">
        <v>57256.2</v>
      </c>
      <c r="BZ64" t="s">
        <v>136</v>
      </c>
      <c r="CC64" t="s">
        <v>346</v>
      </c>
      <c r="CD64">
        <v>6600</v>
      </c>
      <c r="CE64" t="s">
        <v>89</v>
      </c>
      <c r="CF64" s="3">
        <v>44974</v>
      </c>
      <c r="CI64">
        <v>2</v>
      </c>
      <c r="CJ64">
        <v>1</v>
      </c>
      <c r="CK64">
        <v>43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"009942701353"</f>
        <v>009942701353</v>
      </c>
      <c r="F65" s="3">
        <v>44977</v>
      </c>
      <c r="G65">
        <v>202311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22.21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65.75</v>
      </c>
      <c r="BM65">
        <v>9.86</v>
      </c>
      <c r="BN65">
        <v>75.61</v>
      </c>
      <c r="BO65">
        <v>75.61</v>
      </c>
      <c r="BQ65" t="s">
        <v>83</v>
      </c>
      <c r="BR65" t="s">
        <v>84</v>
      </c>
      <c r="BS65" s="3">
        <v>44978</v>
      </c>
      <c r="BT65" s="4">
        <v>0.4375</v>
      </c>
      <c r="BU65" t="s">
        <v>302</v>
      </c>
      <c r="BV65" t="s">
        <v>86</v>
      </c>
      <c r="BY65">
        <v>1200</v>
      </c>
      <c r="BZ65" t="s">
        <v>87</v>
      </c>
      <c r="CA65" t="s">
        <v>88</v>
      </c>
      <c r="CC65" t="s">
        <v>80</v>
      </c>
      <c r="CD65">
        <v>7530</v>
      </c>
      <c r="CE65" t="s">
        <v>89</v>
      </c>
      <c r="CF65" s="3">
        <v>44979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"009942837134"</f>
        <v>009942837134</v>
      </c>
      <c r="F66" s="3">
        <v>44977</v>
      </c>
      <c r="G66">
        <v>202311</v>
      </c>
      <c r="H66" t="s">
        <v>191</v>
      </c>
      <c r="I66" t="s">
        <v>192</v>
      </c>
      <c r="J66" t="s">
        <v>349</v>
      </c>
      <c r="K66" t="s">
        <v>78</v>
      </c>
      <c r="L66" t="s">
        <v>79</v>
      </c>
      <c r="M66" t="s">
        <v>80</v>
      </c>
      <c r="N66" t="s">
        <v>126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22.21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1.4</v>
      </c>
      <c r="BK66">
        <v>1.5</v>
      </c>
      <c r="BL66">
        <v>65.75</v>
      </c>
      <c r="BM66">
        <v>9.86</v>
      </c>
      <c r="BN66">
        <v>75.61</v>
      </c>
      <c r="BO66">
        <v>75.61</v>
      </c>
      <c r="BR66" t="s">
        <v>350</v>
      </c>
      <c r="BS66" s="3">
        <v>44979</v>
      </c>
      <c r="BT66" s="4">
        <v>0.44791666666666669</v>
      </c>
      <c r="BU66" t="s">
        <v>351</v>
      </c>
      <c r="BV66" t="s">
        <v>90</v>
      </c>
      <c r="BW66" t="s">
        <v>158</v>
      </c>
      <c r="BX66" t="s">
        <v>229</v>
      </c>
      <c r="BY66">
        <v>7200</v>
      </c>
      <c r="BZ66" t="s">
        <v>87</v>
      </c>
      <c r="CA66" t="s">
        <v>88</v>
      </c>
      <c r="CC66" t="s">
        <v>80</v>
      </c>
      <c r="CD66">
        <v>8000</v>
      </c>
      <c r="CE66" t="s">
        <v>89</v>
      </c>
      <c r="CF66" s="3">
        <v>44980</v>
      </c>
      <c r="CI66">
        <v>1</v>
      </c>
      <c r="CJ66">
        <v>2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"009942837135"</f>
        <v>009942837135</v>
      </c>
      <c r="F67" s="3">
        <v>44978</v>
      </c>
      <c r="G67">
        <v>202311</v>
      </c>
      <c r="H67" t="s">
        <v>191</v>
      </c>
      <c r="I67" t="s">
        <v>192</v>
      </c>
      <c r="J67" t="s">
        <v>126</v>
      </c>
      <c r="K67" t="s">
        <v>78</v>
      </c>
      <c r="L67" t="s">
        <v>75</v>
      </c>
      <c r="M67" t="s">
        <v>76</v>
      </c>
      <c r="N67" t="s">
        <v>352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27.75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2.1</v>
      </c>
      <c r="BK67">
        <v>2.5</v>
      </c>
      <c r="BL67">
        <v>82.17</v>
      </c>
      <c r="BM67">
        <v>12.33</v>
      </c>
      <c r="BN67">
        <v>94.5</v>
      </c>
      <c r="BO67">
        <v>94.5</v>
      </c>
      <c r="BR67" t="s">
        <v>193</v>
      </c>
      <c r="BS67" s="3">
        <v>44980</v>
      </c>
      <c r="BT67" s="4">
        <v>0.36805555555555558</v>
      </c>
      <c r="BU67" t="s">
        <v>353</v>
      </c>
      <c r="BV67" t="s">
        <v>90</v>
      </c>
      <c r="BW67" t="s">
        <v>245</v>
      </c>
      <c r="BX67" t="s">
        <v>354</v>
      </c>
      <c r="BY67">
        <v>10560</v>
      </c>
      <c r="BZ67" t="s">
        <v>87</v>
      </c>
      <c r="CA67" t="s">
        <v>195</v>
      </c>
      <c r="CC67" t="s">
        <v>76</v>
      </c>
      <c r="CD67">
        <v>6070</v>
      </c>
      <c r="CE67" t="s">
        <v>89</v>
      </c>
      <c r="CF67" s="3">
        <v>44980</v>
      </c>
      <c r="CI67">
        <v>1</v>
      </c>
      <c r="CJ67">
        <v>2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"009943230164"</f>
        <v>009943230164</v>
      </c>
      <c r="F68" s="3">
        <v>44977</v>
      </c>
      <c r="G68">
        <v>202311</v>
      </c>
      <c r="H68" t="s">
        <v>79</v>
      </c>
      <c r="I68" t="s">
        <v>80</v>
      </c>
      <c r="J68" t="s">
        <v>147</v>
      </c>
      <c r="K68" t="s">
        <v>78</v>
      </c>
      <c r="L68" t="s">
        <v>295</v>
      </c>
      <c r="M68" t="s">
        <v>296</v>
      </c>
      <c r="N68" t="s">
        <v>150</v>
      </c>
      <c r="O68" t="s">
        <v>95</v>
      </c>
      <c r="P68" t="str">
        <f>"INV192208                     "</f>
        <v xml:space="preserve">INV192208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42.94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1.6</v>
      </c>
      <c r="BJ68">
        <v>8.5</v>
      </c>
      <c r="BK68">
        <v>9</v>
      </c>
      <c r="BL68">
        <v>132.38999999999999</v>
      </c>
      <c r="BM68">
        <v>19.86</v>
      </c>
      <c r="BN68">
        <v>152.25</v>
      </c>
      <c r="BO68">
        <v>152.25</v>
      </c>
      <c r="BQ68" t="s">
        <v>355</v>
      </c>
      <c r="BR68" t="s">
        <v>152</v>
      </c>
      <c r="BS68" s="3">
        <v>44980</v>
      </c>
      <c r="BT68" s="4">
        <v>0.43402777777777773</v>
      </c>
      <c r="BU68" t="s">
        <v>356</v>
      </c>
      <c r="BV68" t="s">
        <v>90</v>
      </c>
      <c r="BY68">
        <v>42623.6</v>
      </c>
      <c r="BZ68" t="s">
        <v>106</v>
      </c>
      <c r="CA68" t="s">
        <v>301</v>
      </c>
      <c r="CC68" t="s">
        <v>296</v>
      </c>
      <c r="CD68">
        <v>157</v>
      </c>
      <c r="CE68" t="s">
        <v>89</v>
      </c>
      <c r="CF68" s="3">
        <v>44980</v>
      </c>
      <c r="CI68">
        <v>2</v>
      </c>
      <c r="CJ68">
        <v>3</v>
      </c>
      <c r="CK68">
        <v>41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"009943230161"</f>
        <v>009943230161</v>
      </c>
      <c r="F69" s="3">
        <v>44977</v>
      </c>
      <c r="G69">
        <v>202311</v>
      </c>
      <c r="H69" t="s">
        <v>79</v>
      </c>
      <c r="I69" t="s">
        <v>80</v>
      </c>
      <c r="J69" t="s">
        <v>147</v>
      </c>
      <c r="K69" t="s">
        <v>78</v>
      </c>
      <c r="L69" t="s">
        <v>357</v>
      </c>
      <c r="M69" t="s">
        <v>358</v>
      </c>
      <c r="N69" t="s">
        <v>150</v>
      </c>
      <c r="O69" t="s">
        <v>95</v>
      </c>
      <c r="P69" t="str">
        <f>"INV192196                     "</f>
        <v xml:space="preserve">INV192196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60.56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10.3</v>
      </c>
      <c r="BK69">
        <v>11</v>
      </c>
      <c r="BL69">
        <v>184.56</v>
      </c>
      <c r="BM69">
        <v>27.68</v>
      </c>
      <c r="BN69">
        <v>212.24</v>
      </c>
      <c r="BO69">
        <v>212.24</v>
      </c>
      <c r="BQ69" t="s">
        <v>359</v>
      </c>
      <c r="BR69" t="s">
        <v>152</v>
      </c>
      <c r="BS69" s="3">
        <v>44979</v>
      </c>
      <c r="BT69" s="4">
        <v>0.57500000000000007</v>
      </c>
      <c r="BU69" t="s">
        <v>360</v>
      </c>
      <c r="BV69" t="s">
        <v>86</v>
      </c>
      <c r="BY69">
        <v>51361.88</v>
      </c>
      <c r="BZ69" t="s">
        <v>106</v>
      </c>
      <c r="CA69" t="s">
        <v>361</v>
      </c>
      <c r="CC69" t="s">
        <v>358</v>
      </c>
      <c r="CD69">
        <v>2531</v>
      </c>
      <c r="CE69" t="s">
        <v>89</v>
      </c>
      <c r="CF69" s="3">
        <v>44980</v>
      </c>
      <c r="CI69">
        <v>3</v>
      </c>
      <c r="CJ69">
        <v>2</v>
      </c>
      <c r="CK69">
        <v>43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"009943230158"</f>
        <v>009943230158</v>
      </c>
      <c r="F70" s="3">
        <v>44977</v>
      </c>
      <c r="G70">
        <v>202311</v>
      </c>
      <c r="H70" t="s">
        <v>79</v>
      </c>
      <c r="I70" t="s">
        <v>80</v>
      </c>
      <c r="J70" t="s">
        <v>147</v>
      </c>
      <c r="K70" t="s">
        <v>78</v>
      </c>
      <c r="L70" t="s">
        <v>253</v>
      </c>
      <c r="M70" t="s">
        <v>254</v>
      </c>
      <c r="N70" t="s">
        <v>150</v>
      </c>
      <c r="O70" t="s">
        <v>95</v>
      </c>
      <c r="P70" t="str">
        <f>"INV192185                     "</f>
        <v xml:space="preserve">INV192185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42.94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2.5</v>
      </c>
      <c r="BJ70">
        <v>11.4</v>
      </c>
      <c r="BK70">
        <v>12</v>
      </c>
      <c r="BL70">
        <v>132.38999999999999</v>
      </c>
      <c r="BM70">
        <v>19.86</v>
      </c>
      <c r="BN70">
        <v>152.25</v>
      </c>
      <c r="BO70">
        <v>152.25</v>
      </c>
      <c r="BQ70" t="s">
        <v>362</v>
      </c>
      <c r="BR70" t="s">
        <v>152</v>
      </c>
      <c r="BS70" s="3">
        <v>44979</v>
      </c>
      <c r="BT70" s="4">
        <v>0.40416666666666662</v>
      </c>
      <c r="BU70" t="s">
        <v>363</v>
      </c>
      <c r="BV70" t="s">
        <v>86</v>
      </c>
      <c r="BY70">
        <v>57062.48</v>
      </c>
      <c r="BZ70" t="s">
        <v>106</v>
      </c>
      <c r="CA70" t="s">
        <v>364</v>
      </c>
      <c r="CC70" t="s">
        <v>254</v>
      </c>
      <c r="CD70">
        <v>81</v>
      </c>
      <c r="CE70" t="s">
        <v>89</v>
      </c>
      <c r="CF70" s="3">
        <v>44979</v>
      </c>
      <c r="CI70">
        <v>2</v>
      </c>
      <c r="CJ70">
        <v>2</v>
      </c>
      <c r="CK70">
        <v>41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"009943230163"</f>
        <v>009943230163</v>
      </c>
      <c r="F71" s="3">
        <v>44977</v>
      </c>
      <c r="G71">
        <v>202311</v>
      </c>
      <c r="H71" t="s">
        <v>79</v>
      </c>
      <c r="I71" t="s">
        <v>80</v>
      </c>
      <c r="J71" t="s">
        <v>147</v>
      </c>
      <c r="K71" t="s">
        <v>78</v>
      </c>
      <c r="L71" t="s">
        <v>365</v>
      </c>
      <c r="M71" t="s">
        <v>366</v>
      </c>
      <c r="N71" t="s">
        <v>367</v>
      </c>
      <c r="O71" t="s">
        <v>82</v>
      </c>
      <c r="P71" t="str">
        <f>"INV192209                     "</f>
        <v xml:space="preserve">INV192209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27.75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2.4</v>
      </c>
      <c r="BK71">
        <v>2.5</v>
      </c>
      <c r="BL71">
        <v>82.17</v>
      </c>
      <c r="BM71">
        <v>12.33</v>
      </c>
      <c r="BN71">
        <v>94.5</v>
      </c>
      <c r="BO71">
        <v>94.5</v>
      </c>
      <c r="BQ71" t="s">
        <v>368</v>
      </c>
      <c r="BR71" t="s">
        <v>152</v>
      </c>
      <c r="BS71" s="3">
        <v>44978</v>
      </c>
      <c r="BT71" s="4">
        <v>0.36527777777777781</v>
      </c>
      <c r="BU71" t="s">
        <v>369</v>
      </c>
      <c r="BV71" t="s">
        <v>86</v>
      </c>
      <c r="BY71">
        <v>12053.76</v>
      </c>
      <c r="BZ71" t="s">
        <v>87</v>
      </c>
      <c r="CA71" t="s">
        <v>370</v>
      </c>
      <c r="CC71" t="s">
        <v>366</v>
      </c>
      <c r="CD71">
        <v>1459</v>
      </c>
      <c r="CE71" t="s">
        <v>89</v>
      </c>
      <c r="CF71" s="3">
        <v>44979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"009943230162"</f>
        <v>009943230162</v>
      </c>
      <c r="F72" s="3">
        <v>44977</v>
      </c>
      <c r="G72">
        <v>202311</v>
      </c>
      <c r="H72" t="s">
        <v>79</v>
      </c>
      <c r="I72" t="s">
        <v>80</v>
      </c>
      <c r="J72" t="s">
        <v>147</v>
      </c>
      <c r="K72" t="s">
        <v>78</v>
      </c>
      <c r="L72" t="s">
        <v>165</v>
      </c>
      <c r="M72" t="s">
        <v>166</v>
      </c>
      <c r="N72" t="s">
        <v>150</v>
      </c>
      <c r="O72" t="s">
        <v>82</v>
      </c>
      <c r="P72" t="str">
        <f>"INV192191                     "</f>
        <v xml:space="preserve">INV192191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22.21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0.1</v>
      </c>
      <c r="BJ72">
        <v>1</v>
      </c>
      <c r="BK72">
        <v>1</v>
      </c>
      <c r="BL72">
        <v>65.75</v>
      </c>
      <c r="BM72">
        <v>9.86</v>
      </c>
      <c r="BN72">
        <v>75.61</v>
      </c>
      <c r="BO72">
        <v>75.61</v>
      </c>
      <c r="BQ72" t="s">
        <v>371</v>
      </c>
      <c r="BR72" t="s">
        <v>152</v>
      </c>
      <c r="BS72" s="3">
        <v>44978</v>
      </c>
      <c r="BT72" s="4">
        <v>0.42569444444444443</v>
      </c>
      <c r="BU72" t="s">
        <v>372</v>
      </c>
      <c r="BV72" t="s">
        <v>86</v>
      </c>
      <c r="BY72">
        <v>5184.1499999999996</v>
      </c>
      <c r="BZ72" t="s">
        <v>87</v>
      </c>
      <c r="CC72" t="s">
        <v>166</v>
      </c>
      <c r="CD72">
        <v>2158</v>
      </c>
      <c r="CE72" t="s">
        <v>89</v>
      </c>
      <c r="CF72" s="3">
        <v>44978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"009943230160"</f>
        <v>009943230160</v>
      </c>
      <c r="F73" s="3">
        <v>44977</v>
      </c>
      <c r="G73">
        <v>202311</v>
      </c>
      <c r="H73" t="s">
        <v>79</v>
      </c>
      <c r="I73" t="s">
        <v>80</v>
      </c>
      <c r="J73" t="s">
        <v>147</v>
      </c>
      <c r="K73" t="s">
        <v>78</v>
      </c>
      <c r="L73" t="s">
        <v>275</v>
      </c>
      <c r="M73" t="s">
        <v>276</v>
      </c>
      <c r="N73" t="s">
        <v>150</v>
      </c>
      <c r="O73" t="s">
        <v>95</v>
      </c>
      <c r="P73" t="str">
        <f>"INV192194                     "</f>
        <v xml:space="preserve">INV192194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42.94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0.7</v>
      </c>
      <c r="BK73">
        <v>1</v>
      </c>
      <c r="BL73">
        <v>132.38999999999999</v>
      </c>
      <c r="BM73">
        <v>19.86</v>
      </c>
      <c r="BN73">
        <v>152.25</v>
      </c>
      <c r="BO73">
        <v>152.25</v>
      </c>
      <c r="BQ73" t="s">
        <v>373</v>
      </c>
      <c r="BR73" t="s">
        <v>152</v>
      </c>
      <c r="BS73" s="3">
        <v>44980</v>
      </c>
      <c r="BT73" s="4">
        <v>0.5395833333333333</v>
      </c>
      <c r="BU73" t="s">
        <v>374</v>
      </c>
      <c r="BV73" t="s">
        <v>86</v>
      </c>
      <c r="BY73">
        <v>3453.45</v>
      </c>
      <c r="BZ73" t="s">
        <v>106</v>
      </c>
      <c r="CA73" t="s">
        <v>279</v>
      </c>
      <c r="CC73" t="s">
        <v>276</v>
      </c>
      <c r="CD73">
        <v>3900</v>
      </c>
      <c r="CE73" t="s">
        <v>89</v>
      </c>
      <c r="CF73" s="3">
        <v>44981</v>
      </c>
      <c r="CI73">
        <v>3</v>
      </c>
      <c r="CJ73">
        <v>3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"009943230159"</f>
        <v>009943230159</v>
      </c>
      <c r="F74" s="3">
        <v>44977</v>
      </c>
      <c r="G74">
        <v>202311</v>
      </c>
      <c r="H74" t="s">
        <v>79</v>
      </c>
      <c r="I74" t="s">
        <v>80</v>
      </c>
      <c r="J74" t="s">
        <v>147</v>
      </c>
      <c r="K74" t="s">
        <v>78</v>
      </c>
      <c r="L74" t="s">
        <v>295</v>
      </c>
      <c r="M74" t="s">
        <v>296</v>
      </c>
      <c r="N74" t="s">
        <v>150</v>
      </c>
      <c r="O74" t="s">
        <v>95</v>
      </c>
      <c r="P74" t="str">
        <f>"INV192192                     "</f>
        <v xml:space="preserve">INV192192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42.94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1.4</v>
      </c>
      <c r="BJ74">
        <v>9.8000000000000007</v>
      </c>
      <c r="BK74">
        <v>10</v>
      </c>
      <c r="BL74">
        <v>132.38999999999999</v>
      </c>
      <c r="BM74">
        <v>19.86</v>
      </c>
      <c r="BN74">
        <v>152.25</v>
      </c>
      <c r="BO74">
        <v>152.25</v>
      </c>
      <c r="BQ74" t="s">
        <v>375</v>
      </c>
      <c r="BR74" t="s">
        <v>152</v>
      </c>
      <c r="BS74" s="3">
        <v>44980</v>
      </c>
      <c r="BT74" s="4">
        <v>0.42430555555555555</v>
      </c>
      <c r="BU74" t="s">
        <v>376</v>
      </c>
      <c r="BV74" t="s">
        <v>90</v>
      </c>
      <c r="BW74" t="s">
        <v>201</v>
      </c>
      <c r="BX74" t="s">
        <v>202</v>
      </c>
      <c r="BY74">
        <v>48766.9</v>
      </c>
      <c r="BZ74" t="s">
        <v>106</v>
      </c>
      <c r="CA74" t="s">
        <v>377</v>
      </c>
      <c r="CC74" t="s">
        <v>296</v>
      </c>
      <c r="CD74">
        <v>157</v>
      </c>
      <c r="CE74" t="s">
        <v>89</v>
      </c>
      <c r="CF74" s="3">
        <v>44980</v>
      </c>
      <c r="CI74">
        <v>2</v>
      </c>
      <c r="CJ74">
        <v>3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"009942701247"</f>
        <v>009942701247</v>
      </c>
      <c r="F75" s="3">
        <v>44979</v>
      </c>
      <c r="G75">
        <v>202311</v>
      </c>
      <c r="H75" t="s">
        <v>75</v>
      </c>
      <c r="I75" t="s">
        <v>76</v>
      </c>
      <c r="J75" t="s">
        <v>77</v>
      </c>
      <c r="K75" t="s">
        <v>78</v>
      </c>
      <c r="L75" t="s">
        <v>115</v>
      </c>
      <c r="M75" t="s">
        <v>116</v>
      </c>
      <c r="N75" t="s">
        <v>126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22.21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1.2</v>
      </c>
      <c r="BK75">
        <v>2</v>
      </c>
      <c r="BL75">
        <v>65.75</v>
      </c>
      <c r="BM75">
        <v>9.86</v>
      </c>
      <c r="BN75">
        <v>75.61</v>
      </c>
      <c r="BO75">
        <v>75.61</v>
      </c>
      <c r="BQ75" t="s">
        <v>127</v>
      </c>
      <c r="BR75" t="s">
        <v>84</v>
      </c>
      <c r="BS75" s="3">
        <v>44980</v>
      </c>
      <c r="BT75" s="4">
        <v>0.40972222222222227</v>
      </c>
      <c r="BU75" t="s">
        <v>128</v>
      </c>
      <c r="BV75" t="s">
        <v>86</v>
      </c>
      <c r="BY75">
        <v>6240</v>
      </c>
      <c r="BZ75" t="s">
        <v>87</v>
      </c>
      <c r="CA75" t="s">
        <v>129</v>
      </c>
      <c r="CC75" t="s">
        <v>116</v>
      </c>
      <c r="CD75">
        <v>1620</v>
      </c>
      <c r="CE75" t="s">
        <v>89</v>
      </c>
      <c r="CF75" s="3">
        <v>44980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"009943230169"</f>
        <v>009943230169</v>
      </c>
      <c r="F76" s="3">
        <v>44980</v>
      </c>
      <c r="G76">
        <v>202311</v>
      </c>
      <c r="H76" t="s">
        <v>79</v>
      </c>
      <c r="I76" t="s">
        <v>80</v>
      </c>
      <c r="J76" t="s">
        <v>147</v>
      </c>
      <c r="K76" t="s">
        <v>78</v>
      </c>
      <c r="L76" t="s">
        <v>79</v>
      </c>
      <c r="M76" t="s">
        <v>80</v>
      </c>
      <c r="N76" t="s">
        <v>378</v>
      </c>
      <c r="O76" t="s">
        <v>82</v>
      </c>
      <c r="P76" t="str">
        <f>"INV192250                     "</f>
        <v xml:space="preserve">INV192250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17.350000000000001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0.4</v>
      </c>
      <c r="BJ76">
        <v>0.8</v>
      </c>
      <c r="BK76">
        <v>1</v>
      </c>
      <c r="BL76">
        <v>51.36</v>
      </c>
      <c r="BM76">
        <v>7.7</v>
      </c>
      <c r="BN76">
        <v>59.06</v>
      </c>
      <c r="BO76">
        <v>59.06</v>
      </c>
      <c r="BQ76" t="s">
        <v>379</v>
      </c>
      <c r="BR76" t="s">
        <v>152</v>
      </c>
      <c r="BS76" s="3">
        <v>44981</v>
      </c>
      <c r="BT76" s="4">
        <v>0.4916666666666667</v>
      </c>
      <c r="BU76" t="s">
        <v>380</v>
      </c>
      <c r="BV76" t="s">
        <v>90</v>
      </c>
      <c r="BW76" t="s">
        <v>119</v>
      </c>
      <c r="BX76" t="s">
        <v>381</v>
      </c>
      <c r="BY76">
        <v>3811.74</v>
      </c>
      <c r="BZ76" t="s">
        <v>87</v>
      </c>
      <c r="CA76" t="s">
        <v>382</v>
      </c>
      <c r="CC76" t="s">
        <v>80</v>
      </c>
      <c r="CD76">
        <v>7441</v>
      </c>
      <c r="CE76" t="s">
        <v>89</v>
      </c>
      <c r="CF76" s="3">
        <v>44984</v>
      </c>
      <c r="CI76">
        <v>1</v>
      </c>
      <c r="CJ76">
        <v>1</v>
      </c>
      <c r="CK76">
        <v>22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"009943230172"</f>
        <v>009943230172</v>
      </c>
      <c r="F77" s="3">
        <v>44981</v>
      </c>
      <c r="G77">
        <v>202311</v>
      </c>
      <c r="H77" t="s">
        <v>79</v>
      </c>
      <c r="I77" t="s">
        <v>80</v>
      </c>
      <c r="J77" t="s">
        <v>147</v>
      </c>
      <c r="K77" t="s">
        <v>78</v>
      </c>
      <c r="L77" t="s">
        <v>216</v>
      </c>
      <c r="M77" t="s">
        <v>217</v>
      </c>
      <c r="N77" t="s">
        <v>383</v>
      </c>
      <c r="O77" t="s">
        <v>95</v>
      </c>
      <c r="P77" t="str">
        <f>"INV192343                     "</f>
        <v xml:space="preserve">INV192343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60.56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2.2999999999999998</v>
      </c>
      <c r="BJ77">
        <v>10.4</v>
      </c>
      <c r="BK77">
        <v>11</v>
      </c>
      <c r="BL77">
        <v>184.56</v>
      </c>
      <c r="BM77">
        <v>27.68</v>
      </c>
      <c r="BN77">
        <v>212.24</v>
      </c>
      <c r="BO77">
        <v>212.24</v>
      </c>
      <c r="BQ77" t="s">
        <v>384</v>
      </c>
      <c r="BR77" t="s">
        <v>152</v>
      </c>
      <c r="BS77" s="3">
        <v>44984</v>
      </c>
      <c r="BT77" s="4">
        <v>0.60625000000000007</v>
      </c>
      <c r="BU77" t="s">
        <v>385</v>
      </c>
      <c r="BV77" t="s">
        <v>86</v>
      </c>
      <c r="BY77">
        <v>52093.440000000002</v>
      </c>
      <c r="BZ77" t="s">
        <v>106</v>
      </c>
      <c r="CA77" t="s">
        <v>386</v>
      </c>
      <c r="CC77" t="s">
        <v>217</v>
      </c>
      <c r="CD77">
        <v>1035</v>
      </c>
      <c r="CE77" t="s">
        <v>89</v>
      </c>
      <c r="CF77" s="3">
        <v>44984</v>
      </c>
      <c r="CI77">
        <v>3</v>
      </c>
      <c r="CJ77">
        <v>1</v>
      </c>
      <c r="CK77">
        <v>43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"009943230178"</f>
        <v>009943230178</v>
      </c>
      <c r="F78" s="3">
        <v>44984</v>
      </c>
      <c r="G78">
        <v>202311</v>
      </c>
      <c r="H78" t="s">
        <v>79</v>
      </c>
      <c r="I78" t="s">
        <v>80</v>
      </c>
      <c r="J78" t="s">
        <v>147</v>
      </c>
      <c r="K78" t="s">
        <v>78</v>
      </c>
      <c r="L78" t="s">
        <v>387</v>
      </c>
      <c r="M78" t="s">
        <v>388</v>
      </c>
      <c r="N78" t="s">
        <v>150</v>
      </c>
      <c r="O78" t="s">
        <v>95</v>
      </c>
      <c r="P78" t="str">
        <f>"INV192454                     "</f>
        <v xml:space="preserve">INV192454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60.56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1.5</v>
      </c>
      <c r="BJ78">
        <v>10.1</v>
      </c>
      <c r="BK78">
        <v>11</v>
      </c>
      <c r="BL78">
        <v>184.56</v>
      </c>
      <c r="BM78">
        <v>27.68</v>
      </c>
      <c r="BN78">
        <v>212.24</v>
      </c>
      <c r="BO78">
        <v>212.24</v>
      </c>
      <c r="BQ78" t="s">
        <v>389</v>
      </c>
      <c r="BR78" t="s">
        <v>152</v>
      </c>
      <c r="BS78" s="3">
        <v>44986</v>
      </c>
      <c r="BT78" s="4">
        <v>0.64722222222222225</v>
      </c>
      <c r="BU78" t="s">
        <v>390</v>
      </c>
      <c r="BV78" t="s">
        <v>86</v>
      </c>
      <c r="BY78">
        <v>50356.08</v>
      </c>
      <c r="BZ78" t="s">
        <v>106</v>
      </c>
      <c r="CA78" t="s">
        <v>391</v>
      </c>
      <c r="CC78" t="s">
        <v>388</v>
      </c>
      <c r="CD78">
        <v>1389</v>
      </c>
      <c r="CE78" t="s">
        <v>89</v>
      </c>
      <c r="CI78">
        <v>3</v>
      </c>
      <c r="CJ78">
        <v>2</v>
      </c>
      <c r="CK78">
        <v>43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"009943230182"</f>
        <v>009943230182</v>
      </c>
      <c r="F79" s="3">
        <v>44984</v>
      </c>
      <c r="G79">
        <v>202311</v>
      </c>
      <c r="H79" t="s">
        <v>79</v>
      </c>
      <c r="I79" t="s">
        <v>80</v>
      </c>
      <c r="J79" t="s">
        <v>147</v>
      </c>
      <c r="K79" t="s">
        <v>78</v>
      </c>
      <c r="L79" t="s">
        <v>392</v>
      </c>
      <c r="M79" t="s">
        <v>393</v>
      </c>
      <c r="N79" t="s">
        <v>150</v>
      </c>
      <c r="O79" t="s">
        <v>95</v>
      </c>
      <c r="P79" t="str">
        <f>"INV192444                     "</f>
        <v xml:space="preserve">INV192444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60.56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2.5</v>
      </c>
      <c r="BJ79">
        <v>11.3</v>
      </c>
      <c r="BK79">
        <v>12</v>
      </c>
      <c r="BL79">
        <v>184.56</v>
      </c>
      <c r="BM79">
        <v>27.68</v>
      </c>
      <c r="BN79">
        <v>212.24</v>
      </c>
      <c r="BO79">
        <v>212.24</v>
      </c>
      <c r="BQ79" t="s">
        <v>394</v>
      </c>
      <c r="BR79" t="s">
        <v>152</v>
      </c>
      <c r="BS79" t="s">
        <v>178</v>
      </c>
      <c r="BY79">
        <v>56674.3</v>
      </c>
      <c r="BZ79" t="s">
        <v>106</v>
      </c>
      <c r="CC79" t="s">
        <v>393</v>
      </c>
      <c r="CD79">
        <v>9520</v>
      </c>
      <c r="CE79" t="s">
        <v>89</v>
      </c>
      <c r="CI79">
        <v>3</v>
      </c>
      <c r="CJ79" t="s">
        <v>178</v>
      </c>
      <c r="CK79">
        <v>43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"009943230176"</f>
        <v>009943230176</v>
      </c>
      <c r="F80" s="3">
        <v>44984</v>
      </c>
      <c r="G80">
        <v>202311</v>
      </c>
      <c r="H80" t="s">
        <v>79</v>
      </c>
      <c r="I80" t="s">
        <v>80</v>
      </c>
      <c r="J80" t="s">
        <v>147</v>
      </c>
      <c r="K80" t="s">
        <v>78</v>
      </c>
      <c r="L80" t="s">
        <v>101</v>
      </c>
      <c r="M80" t="s">
        <v>102</v>
      </c>
      <c r="N80" t="s">
        <v>150</v>
      </c>
      <c r="O80" t="s">
        <v>95</v>
      </c>
      <c r="P80" t="str">
        <f>"INV192455                     "</f>
        <v xml:space="preserve">INV192455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42.94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0.8</v>
      </c>
      <c r="BJ80">
        <v>3.2</v>
      </c>
      <c r="BK80">
        <v>4</v>
      </c>
      <c r="BL80">
        <v>132.38999999999999</v>
      </c>
      <c r="BM80">
        <v>19.86</v>
      </c>
      <c r="BN80">
        <v>152.25</v>
      </c>
      <c r="BO80">
        <v>152.25</v>
      </c>
      <c r="BQ80" t="s">
        <v>395</v>
      </c>
      <c r="BR80" t="s">
        <v>152</v>
      </c>
      <c r="BS80" s="3">
        <v>44986</v>
      </c>
      <c r="BT80" s="4">
        <v>0.61111111111111105</v>
      </c>
      <c r="BU80" t="s">
        <v>396</v>
      </c>
      <c r="BV80" t="s">
        <v>86</v>
      </c>
      <c r="BY80">
        <v>16212.24</v>
      </c>
      <c r="BZ80" t="s">
        <v>106</v>
      </c>
      <c r="CA80" t="s">
        <v>397</v>
      </c>
      <c r="CC80" t="s">
        <v>102</v>
      </c>
      <c r="CD80">
        <v>2021</v>
      </c>
      <c r="CE80" t="s">
        <v>89</v>
      </c>
      <c r="CI80">
        <v>2</v>
      </c>
      <c r="CJ80">
        <v>2</v>
      </c>
      <c r="CK80">
        <v>41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"009943230181"</f>
        <v>009943230181</v>
      </c>
      <c r="F81" s="3">
        <v>44984</v>
      </c>
      <c r="G81">
        <v>202311</v>
      </c>
      <c r="H81" t="s">
        <v>79</v>
      </c>
      <c r="I81" t="s">
        <v>80</v>
      </c>
      <c r="J81" t="s">
        <v>147</v>
      </c>
      <c r="K81" t="s">
        <v>78</v>
      </c>
      <c r="L81" t="s">
        <v>398</v>
      </c>
      <c r="M81" t="s">
        <v>399</v>
      </c>
      <c r="N81" t="s">
        <v>400</v>
      </c>
      <c r="O81" t="s">
        <v>95</v>
      </c>
      <c r="P81" t="str">
        <f>"INV192445                     "</f>
        <v xml:space="preserve">INV192445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42.94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2.7</v>
      </c>
      <c r="BK81">
        <v>3</v>
      </c>
      <c r="BL81">
        <v>132.38999999999999</v>
      </c>
      <c r="BM81">
        <v>19.86</v>
      </c>
      <c r="BN81">
        <v>152.25</v>
      </c>
      <c r="BO81">
        <v>152.25</v>
      </c>
      <c r="BQ81" t="s">
        <v>401</v>
      </c>
      <c r="BR81" t="s">
        <v>152</v>
      </c>
      <c r="BS81" s="3">
        <v>44986</v>
      </c>
      <c r="BT81" s="4">
        <v>0.60347222222222219</v>
      </c>
      <c r="BU81" t="s">
        <v>402</v>
      </c>
      <c r="BV81" t="s">
        <v>86</v>
      </c>
      <c r="BY81">
        <v>13415.22</v>
      </c>
      <c r="BZ81" t="s">
        <v>106</v>
      </c>
      <c r="CA81" t="s">
        <v>391</v>
      </c>
      <c r="CC81" t="s">
        <v>399</v>
      </c>
      <c r="CD81">
        <v>699</v>
      </c>
      <c r="CE81" t="s">
        <v>89</v>
      </c>
      <c r="CI81">
        <v>3</v>
      </c>
      <c r="CJ81">
        <v>2</v>
      </c>
      <c r="CK81">
        <v>41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"009943230174"</f>
        <v>009943230174</v>
      </c>
      <c r="F82" s="3">
        <v>44984</v>
      </c>
      <c r="G82">
        <v>202311</v>
      </c>
      <c r="H82" t="s">
        <v>79</v>
      </c>
      <c r="I82" t="s">
        <v>80</v>
      </c>
      <c r="J82" t="s">
        <v>147</v>
      </c>
      <c r="K82" t="s">
        <v>78</v>
      </c>
      <c r="L82" t="s">
        <v>187</v>
      </c>
      <c r="M82" t="s">
        <v>188</v>
      </c>
      <c r="N82" t="s">
        <v>403</v>
      </c>
      <c r="O82" t="s">
        <v>82</v>
      </c>
      <c r="P82" t="str">
        <f>"INV192372                     "</f>
        <v xml:space="preserve">INV192372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22.21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0.1</v>
      </c>
      <c r="BJ82">
        <v>0.6</v>
      </c>
      <c r="BK82">
        <v>1</v>
      </c>
      <c r="BL82">
        <v>65.75</v>
      </c>
      <c r="BM82">
        <v>9.86</v>
      </c>
      <c r="BN82">
        <v>75.61</v>
      </c>
      <c r="BO82">
        <v>75.61</v>
      </c>
      <c r="BQ82" t="s">
        <v>404</v>
      </c>
      <c r="BR82" t="s">
        <v>152</v>
      </c>
      <c r="BS82" s="3">
        <v>44985</v>
      </c>
      <c r="BT82" s="4">
        <v>0.36388888888888887</v>
      </c>
      <c r="BU82" t="s">
        <v>405</v>
      </c>
      <c r="BV82" t="s">
        <v>86</v>
      </c>
      <c r="BY82">
        <v>3248.05</v>
      </c>
      <c r="BZ82" t="s">
        <v>87</v>
      </c>
      <c r="CA82" t="s">
        <v>241</v>
      </c>
      <c r="CC82" t="s">
        <v>188</v>
      </c>
      <c r="CD82">
        <v>2146</v>
      </c>
      <c r="CE82" t="s">
        <v>89</v>
      </c>
      <c r="CF82" s="3">
        <v>44985</v>
      </c>
      <c r="CI82">
        <v>1</v>
      </c>
      <c r="CJ82">
        <v>1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"009943230173"</f>
        <v>009943230173</v>
      </c>
      <c r="F83" s="3">
        <v>44984</v>
      </c>
      <c r="G83">
        <v>202311</v>
      </c>
      <c r="H83" t="s">
        <v>79</v>
      </c>
      <c r="I83" t="s">
        <v>80</v>
      </c>
      <c r="J83" t="s">
        <v>147</v>
      </c>
      <c r="K83" t="s">
        <v>78</v>
      </c>
      <c r="L83" t="s">
        <v>406</v>
      </c>
      <c r="M83" t="s">
        <v>407</v>
      </c>
      <c r="N83" t="s">
        <v>150</v>
      </c>
      <c r="O83" t="s">
        <v>95</v>
      </c>
      <c r="P83" t="str">
        <f>"INV192373                     "</f>
        <v xml:space="preserve">INV192373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72.95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</v>
      </c>
      <c r="BJ83">
        <v>18.899999999999999</v>
      </c>
      <c r="BK83">
        <v>19</v>
      </c>
      <c r="BL83">
        <v>221.23</v>
      </c>
      <c r="BM83">
        <v>33.18</v>
      </c>
      <c r="BN83">
        <v>254.41</v>
      </c>
      <c r="BO83">
        <v>254.41</v>
      </c>
      <c r="BQ83" t="s">
        <v>408</v>
      </c>
      <c r="BR83" t="s">
        <v>152</v>
      </c>
      <c r="BS83" s="3">
        <v>44986</v>
      </c>
      <c r="BT83" s="4">
        <v>0.41111111111111115</v>
      </c>
      <c r="BU83" t="s">
        <v>409</v>
      </c>
      <c r="BV83" t="s">
        <v>86</v>
      </c>
      <c r="BY83">
        <v>94261.6</v>
      </c>
      <c r="BZ83" t="s">
        <v>106</v>
      </c>
      <c r="CA83" t="s">
        <v>410</v>
      </c>
      <c r="CC83" t="s">
        <v>407</v>
      </c>
      <c r="CD83">
        <v>1739</v>
      </c>
      <c r="CE83" t="s">
        <v>89</v>
      </c>
      <c r="CI83">
        <v>2</v>
      </c>
      <c r="CJ83">
        <v>2</v>
      </c>
      <c r="CK83">
        <v>43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"009943230175"</f>
        <v>009943230175</v>
      </c>
      <c r="F84" s="3">
        <v>44984</v>
      </c>
      <c r="G84">
        <v>202311</v>
      </c>
      <c r="H84" t="s">
        <v>79</v>
      </c>
      <c r="I84" t="s">
        <v>80</v>
      </c>
      <c r="J84" t="s">
        <v>147</v>
      </c>
      <c r="K84" t="s">
        <v>78</v>
      </c>
      <c r="L84" t="s">
        <v>411</v>
      </c>
      <c r="M84" t="s">
        <v>412</v>
      </c>
      <c r="N84" t="s">
        <v>150</v>
      </c>
      <c r="O84" t="s">
        <v>95</v>
      </c>
      <c r="P84" t="str">
        <f>"INV192415                     "</f>
        <v xml:space="preserve">INV192415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33.130000000000003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</v>
      </c>
      <c r="BJ84">
        <v>12</v>
      </c>
      <c r="BK84">
        <v>12</v>
      </c>
      <c r="BL84">
        <v>103.35</v>
      </c>
      <c r="BM84">
        <v>15.5</v>
      </c>
      <c r="BN84">
        <v>118.85</v>
      </c>
      <c r="BO84">
        <v>118.85</v>
      </c>
      <c r="BQ84" t="s">
        <v>413</v>
      </c>
      <c r="BR84" t="s">
        <v>152</v>
      </c>
      <c r="BS84" s="3">
        <v>44985</v>
      </c>
      <c r="BT84" s="4">
        <v>0.7583333333333333</v>
      </c>
      <c r="BU84" t="s">
        <v>414</v>
      </c>
      <c r="BV84" t="s">
        <v>90</v>
      </c>
      <c r="BW84" t="s">
        <v>158</v>
      </c>
      <c r="BX84" t="s">
        <v>415</v>
      </c>
      <c r="BY84">
        <v>60024.88</v>
      </c>
      <c r="BZ84" t="s">
        <v>106</v>
      </c>
      <c r="CA84" t="s">
        <v>416</v>
      </c>
      <c r="CC84" t="s">
        <v>412</v>
      </c>
      <c r="CD84">
        <v>7600</v>
      </c>
      <c r="CE84" t="s">
        <v>89</v>
      </c>
      <c r="CF84" s="3">
        <v>44986</v>
      </c>
      <c r="CI84">
        <v>1</v>
      </c>
      <c r="CJ84">
        <v>1</v>
      </c>
      <c r="CK84">
        <v>42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"009943230180"</f>
        <v>009943230180</v>
      </c>
      <c r="F85" s="3">
        <v>44984</v>
      </c>
      <c r="G85">
        <v>202311</v>
      </c>
      <c r="H85" t="s">
        <v>79</v>
      </c>
      <c r="I85" t="s">
        <v>80</v>
      </c>
      <c r="J85" t="s">
        <v>147</v>
      </c>
      <c r="K85" t="s">
        <v>78</v>
      </c>
      <c r="L85" t="s">
        <v>365</v>
      </c>
      <c r="M85" t="s">
        <v>366</v>
      </c>
      <c r="N85" t="s">
        <v>150</v>
      </c>
      <c r="O85" t="s">
        <v>82</v>
      </c>
      <c r="P85" t="str">
        <f>"INV192454                     "</f>
        <v xml:space="preserve">INV192454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22.21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0.1</v>
      </c>
      <c r="BJ85">
        <v>0.6</v>
      </c>
      <c r="BK85">
        <v>1</v>
      </c>
      <c r="BL85">
        <v>65.75</v>
      </c>
      <c r="BM85">
        <v>9.86</v>
      </c>
      <c r="BN85">
        <v>75.61</v>
      </c>
      <c r="BO85">
        <v>75.61</v>
      </c>
      <c r="BQ85" t="s">
        <v>417</v>
      </c>
      <c r="BR85" t="s">
        <v>152</v>
      </c>
      <c r="BS85" s="3">
        <v>44985</v>
      </c>
      <c r="BT85" s="4">
        <v>0.50555555555555554</v>
      </c>
      <c r="BU85" t="s">
        <v>418</v>
      </c>
      <c r="BV85" t="s">
        <v>90</v>
      </c>
      <c r="BW85" t="s">
        <v>119</v>
      </c>
      <c r="BX85" t="s">
        <v>120</v>
      </c>
      <c r="BY85">
        <v>2883.65</v>
      </c>
      <c r="BZ85" t="s">
        <v>87</v>
      </c>
      <c r="CA85" t="s">
        <v>129</v>
      </c>
      <c r="CC85" t="s">
        <v>366</v>
      </c>
      <c r="CD85">
        <v>1459</v>
      </c>
      <c r="CE85" t="s">
        <v>89</v>
      </c>
      <c r="CF85" s="3">
        <v>44985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"009943230177"</f>
        <v>009943230177</v>
      </c>
      <c r="F86" s="3">
        <v>44984</v>
      </c>
      <c r="G86">
        <v>202311</v>
      </c>
      <c r="H86" t="s">
        <v>79</v>
      </c>
      <c r="I86" t="s">
        <v>80</v>
      </c>
      <c r="J86" t="s">
        <v>147</v>
      </c>
      <c r="K86" t="s">
        <v>78</v>
      </c>
      <c r="L86" t="s">
        <v>419</v>
      </c>
      <c r="M86" t="s">
        <v>420</v>
      </c>
      <c r="N86" t="s">
        <v>150</v>
      </c>
      <c r="O86" t="s">
        <v>95</v>
      </c>
      <c r="P86" t="str">
        <f>"INV192451                     "</f>
        <v xml:space="preserve">INV192451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42.94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1.2</v>
      </c>
      <c r="BJ86">
        <v>10.5</v>
      </c>
      <c r="BK86">
        <v>11</v>
      </c>
      <c r="BL86">
        <v>132.38999999999999</v>
      </c>
      <c r="BM86">
        <v>19.86</v>
      </c>
      <c r="BN86">
        <v>152.25</v>
      </c>
      <c r="BO86">
        <v>152.25</v>
      </c>
      <c r="BQ86" t="s">
        <v>421</v>
      </c>
      <c r="BR86" t="s">
        <v>152</v>
      </c>
      <c r="BS86" t="s">
        <v>178</v>
      </c>
      <c r="BY86">
        <v>52561.95</v>
      </c>
      <c r="BZ86" t="s">
        <v>106</v>
      </c>
      <c r="CC86" t="s">
        <v>420</v>
      </c>
      <c r="CD86">
        <v>1684</v>
      </c>
      <c r="CE86" t="s">
        <v>89</v>
      </c>
      <c r="CI86">
        <v>2</v>
      </c>
      <c r="CJ86" t="s">
        <v>178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"009942701302"</f>
        <v>009942701302</v>
      </c>
      <c r="F87" s="3">
        <v>44984</v>
      </c>
      <c r="G87">
        <v>202311</v>
      </c>
      <c r="H87" t="s">
        <v>75</v>
      </c>
      <c r="I87" t="s">
        <v>76</v>
      </c>
      <c r="J87" t="s">
        <v>77</v>
      </c>
      <c r="K87" t="s">
        <v>78</v>
      </c>
      <c r="L87" t="s">
        <v>115</v>
      </c>
      <c r="M87" t="s">
        <v>116</v>
      </c>
      <c r="N87" t="s">
        <v>126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22.21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65.75</v>
      </c>
      <c r="BM87">
        <v>9.86</v>
      </c>
      <c r="BN87">
        <v>75.61</v>
      </c>
      <c r="BO87">
        <v>75.61</v>
      </c>
      <c r="BQ87" t="s">
        <v>422</v>
      </c>
      <c r="BR87" t="s">
        <v>84</v>
      </c>
      <c r="BS87" s="3">
        <v>44985</v>
      </c>
      <c r="BT87" s="4">
        <v>0.3756944444444445</v>
      </c>
      <c r="BU87" t="s">
        <v>128</v>
      </c>
      <c r="BV87" t="s">
        <v>86</v>
      </c>
      <c r="BY87">
        <v>1200</v>
      </c>
      <c r="BZ87" t="s">
        <v>87</v>
      </c>
      <c r="CA87" t="s">
        <v>129</v>
      </c>
      <c r="CC87" t="s">
        <v>116</v>
      </c>
      <c r="CD87">
        <v>1620</v>
      </c>
      <c r="CE87" t="s">
        <v>89</v>
      </c>
      <c r="CF87" s="3">
        <v>44985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"009942701354"</f>
        <v>009942701354</v>
      </c>
      <c r="F88" s="3">
        <v>44984</v>
      </c>
      <c r="G88">
        <v>202311</v>
      </c>
      <c r="H88" t="s">
        <v>75</v>
      </c>
      <c r="I88" t="s">
        <v>76</v>
      </c>
      <c r="J88" t="s">
        <v>77</v>
      </c>
      <c r="K88" t="s">
        <v>78</v>
      </c>
      <c r="L88" t="s">
        <v>79</v>
      </c>
      <c r="M88" t="s">
        <v>80</v>
      </c>
      <c r="N88" t="s">
        <v>81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49.95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4</v>
      </c>
      <c r="BJ88">
        <v>4.5</v>
      </c>
      <c r="BK88">
        <v>4.5</v>
      </c>
      <c r="BL88">
        <v>147.88999999999999</v>
      </c>
      <c r="BM88">
        <v>22.18</v>
      </c>
      <c r="BN88">
        <v>170.07</v>
      </c>
      <c r="BO88">
        <v>170.07</v>
      </c>
      <c r="BQ88" t="s">
        <v>83</v>
      </c>
      <c r="BR88" t="s">
        <v>84</v>
      </c>
      <c r="BS88" s="3">
        <v>44985</v>
      </c>
      <c r="BT88" s="4">
        <v>0.44097222222222227</v>
      </c>
      <c r="BU88" t="s">
        <v>423</v>
      </c>
      <c r="BV88" t="s">
        <v>86</v>
      </c>
      <c r="BY88">
        <v>22440</v>
      </c>
      <c r="BZ88" t="s">
        <v>87</v>
      </c>
      <c r="CA88" t="s">
        <v>88</v>
      </c>
      <c r="CC88" t="s">
        <v>80</v>
      </c>
      <c r="CD88">
        <v>7530</v>
      </c>
      <c r="CE88" t="s">
        <v>89</v>
      </c>
      <c r="CF88" s="3">
        <v>44986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"009942701304"</f>
        <v>009942701304</v>
      </c>
      <c r="F89" s="3">
        <v>44984</v>
      </c>
      <c r="G89">
        <v>202311</v>
      </c>
      <c r="H89" t="s">
        <v>75</v>
      </c>
      <c r="I89" t="s">
        <v>76</v>
      </c>
      <c r="J89" t="s">
        <v>77</v>
      </c>
      <c r="K89" t="s">
        <v>78</v>
      </c>
      <c r="L89" t="s">
        <v>173</v>
      </c>
      <c r="M89" t="s">
        <v>174</v>
      </c>
      <c r="N89" t="s">
        <v>424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22.21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65.75</v>
      </c>
      <c r="BM89">
        <v>9.86</v>
      </c>
      <c r="BN89">
        <v>75.61</v>
      </c>
      <c r="BO89">
        <v>75.61</v>
      </c>
      <c r="BQ89" t="s">
        <v>425</v>
      </c>
      <c r="BR89" t="s">
        <v>84</v>
      </c>
      <c r="BS89" s="3">
        <v>44986</v>
      </c>
      <c r="BT89" s="4">
        <v>0.44722222222222219</v>
      </c>
      <c r="BU89" t="s">
        <v>426</v>
      </c>
      <c r="BV89" t="s">
        <v>90</v>
      </c>
      <c r="BY89">
        <v>1200</v>
      </c>
      <c r="BZ89" t="s">
        <v>87</v>
      </c>
      <c r="CA89" t="s">
        <v>427</v>
      </c>
      <c r="CC89" t="s">
        <v>174</v>
      </c>
      <c r="CD89">
        <v>5200</v>
      </c>
      <c r="CE89" t="s">
        <v>89</v>
      </c>
      <c r="CI89">
        <v>1</v>
      </c>
      <c r="CJ89">
        <v>2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"009942837138"</f>
        <v>009942837138</v>
      </c>
      <c r="F90" s="3">
        <v>44984</v>
      </c>
      <c r="G90">
        <v>202311</v>
      </c>
      <c r="H90" t="s">
        <v>191</v>
      </c>
      <c r="I90" t="s">
        <v>192</v>
      </c>
      <c r="J90" t="s">
        <v>126</v>
      </c>
      <c r="K90" t="s">
        <v>78</v>
      </c>
      <c r="L90" t="s">
        <v>79</v>
      </c>
      <c r="M90" t="s">
        <v>80</v>
      </c>
      <c r="N90" t="s">
        <v>126</v>
      </c>
      <c r="O90" t="s">
        <v>95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42.94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132.38999999999999</v>
      </c>
      <c r="BM90">
        <v>19.86</v>
      </c>
      <c r="BN90">
        <v>152.25</v>
      </c>
      <c r="BO90">
        <v>152.25</v>
      </c>
      <c r="BQ90" t="s">
        <v>83</v>
      </c>
      <c r="BR90" t="s">
        <v>428</v>
      </c>
      <c r="BS90" s="3">
        <v>44986</v>
      </c>
      <c r="BT90" s="4">
        <v>0.42499999999999999</v>
      </c>
      <c r="BU90" t="s">
        <v>429</v>
      </c>
      <c r="BV90" t="s">
        <v>86</v>
      </c>
      <c r="BY90">
        <v>1200</v>
      </c>
      <c r="BZ90" t="s">
        <v>106</v>
      </c>
      <c r="CA90" t="s">
        <v>430</v>
      </c>
      <c r="CC90" t="s">
        <v>80</v>
      </c>
      <c r="CD90">
        <v>7530</v>
      </c>
      <c r="CE90" t="s">
        <v>89</v>
      </c>
      <c r="CI90">
        <v>3</v>
      </c>
      <c r="CJ90">
        <v>2</v>
      </c>
      <c r="CK90">
        <v>41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"009942837127"</f>
        <v>009942837127</v>
      </c>
      <c r="F91" s="3">
        <v>44958</v>
      </c>
      <c r="G91">
        <v>202311</v>
      </c>
      <c r="H91" t="s">
        <v>191</v>
      </c>
      <c r="I91" t="s">
        <v>192</v>
      </c>
      <c r="J91" t="s">
        <v>126</v>
      </c>
      <c r="K91" t="s">
        <v>78</v>
      </c>
      <c r="L91" t="s">
        <v>75</v>
      </c>
      <c r="M91" t="s">
        <v>76</v>
      </c>
      <c r="N91" t="s">
        <v>126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33.299999999999997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</v>
      </c>
      <c r="BJ91">
        <v>1.7</v>
      </c>
      <c r="BK91">
        <v>3</v>
      </c>
      <c r="BL91">
        <v>98.6</v>
      </c>
      <c r="BM91">
        <v>14.79</v>
      </c>
      <c r="BN91">
        <v>113.39</v>
      </c>
      <c r="BO91">
        <v>113.39</v>
      </c>
      <c r="BR91" t="s">
        <v>193</v>
      </c>
      <c r="BS91" s="3">
        <v>44960</v>
      </c>
      <c r="BT91" s="4">
        <v>0.35347222222222219</v>
      </c>
      <c r="BU91" t="s">
        <v>194</v>
      </c>
      <c r="BV91" t="s">
        <v>90</v>
      </c>
      <c r="BW91" t="s">
        <v>245</v>
      </c>
      <c r="BX91" t="s">
        <v>354</v>
      </c>
      <c r="BY91">
        <v>8320</v>
      </c>
      <c r="BZ91" t="s">
        <v>87</v>
      </c>
      <c r="CA91" t="s">
        <v>195</v>
      </c>
      <c r="CC91" t="s">
        <v>76</v>
      </c>
      <c r="CD91">
        <v>6070</v>
      </c>
      <c r="CE91" t="s">
        <v>89</v>
      </c>
      <c r="CF91" s="3">
        <v>44960</v>
      </c>
      <c r="CI91">
        <v>1</v>
      </c>
      <c r="CJ91">
        <v>2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"009943230106"</f>
        <v>009943230106</v>
      </c>
      <c r="F92" s="3">
        <v>44958</v>
      </c>
      <c r="G92">
        <v>202311</v>
      </c>
      <c r="H92" t="s">
        <v>79</v>
      </c>
      <c r="I92" t="s">
        <v>80</v>
      </c>
      <c r="J92" t="s">
        <v>147</v>
      </c>
      <c r="K92" t="s">
        <v>78</v>
      </c>
      <c r="L92" t="s">
        <v>431</v>
      </c>
      <c r="M92" t="s">
        <v>432</v>
      </c>
      <c r="N92" t="s">
        <v>433</v>
      </c>
      <c r="O92" t="s">
        <v>95</v>
      </c>
      <c r="P92" t="str">
        <f>"INV191576                     "</f>
        <v xml:space="preserve">INV191576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69.849999999999994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5.9</v>
      </c>
      <c r="BJ92">
        <v>18</v>
      </c>
      <c r="BK92">
        <v>18</v>
      </c>
      <c r="BL92">
        <v>212.06</v>
      </c>
      <c r="BM92">
        <v>31.81</v>
      </c>
      <c r="BN92">
        <v>243.87</v>
      </c>
      <c r="BO92">
        <v>243.87</v>
      </c>
      <c r="BQ92" t="s">
        <v>434</v>
      </c>
      <c r="BR92" t="s">
        <v>152</v>
      </c>
      <c r="BS92" s="3">
        <v>44963</v>
      </c>
      <c r="BT92" s="4">
        <v>0.58819444444444446</v>
      </c>
      <c r="BU92" t="s">
        <v>435</v>
      </c>
      <c r="BV92" t="s">
        <v>86</v>
      </c>
      <c r="BY92">
        <v>90244.4</v>
      </c>
      <c r="BZ92" t="s">
        <v>106</v>
      </c>
      <c r="CA92" t="s">
        <v>436</v>
      </c>
      <c r="CC92" t="s">
        <v>432</v>
      </c>
      <c r="CD92">
        <v>8601</v>
      </c>
      <c r="CE92" t="s">
        <v>89</v>
      </c>
      <c r="CF92" s="3">
        <v>44964</v>
      </c>
      <c r="CI92">
        <v>3</v>
      </c>
      <c r="CJ92">
        <v>3</v>
      </c>
      <c r="CK92">
        <v>43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"009943230109"</f>
        <v>009943230109</v>
      </c>
      <c r="F93" s="3">
        <v>44958</v>
      </c>
      <c r="G93">
        <v>202311</v>
      </c>
      <c r="H93" t="s">
        <v>79</v>
      </c>
      <c r="I93" t="s">
        <v>80</v>
      </c>
      <c r="J93" t="s">
        <v>147</v>
      </c>
      <c r="K93" t="s">
        <v>78</v>
      </c>
      <c r="L93" t="s">
        <v>101</v>
      </c>
      <c r="M93" t="s">
        <v>102</v>
      </c>
      <c r="N93" t="s">
        <v>150</v>
      </c>
      <c r="O93" t="s">
        <v>95</v>
      </c>
      <c r="P93" t="str">
        <f>"INV191580                     "</f>
        <v xml:space="preserve">INV191580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42.94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1.9</v>
      </c>
      <c r="BJ93">
        <v>11.3</v>
      </c>
      <c r="BK93">
        <v>12</v>
      </c>
      <c r="BL93">
        <v>132.38999999999999</v>
      </c>
      <c r="BM93">
        <v>19.86</v>
      </c>
      <c r="BN93">
        <v>152.25</v>
      </c>
      <c r="BO93">
        <v>152.25</v>
      </c>
      <c r="BQ93" t="s">
        <v>437</v>
      </c>
      <c r="BR93" t="s">
        <v>152</v>
      </c>
      <c r="BS93" s="3">
        <v>44960</v>
      </c>
      <c r="BT93" s="4">
        <v>0.2986111111111111</v>
      </c>
      <c r="BU93" t="s">
        <v>438</v>
      </c>
      <c r="BV93" t="s">
        <v>86</v>
      </c>
      <c r="BY93">
        <v>56695.4</v>
      </c>
      <c r="BZ93" t="s">
        <v>106</v>
      </c>
      <c r="CA93" t="s">
        <v>172</v>
      </c>
      <c r="CC93" t="s">
        <v>102</v>
      </c>
      <c r="CD93">
        <v>2198</v>
      </c>
      <c r="CE93" t="s">
        <v>89</v>
      </c>
      <c r="CF93" s="3">
        <v>44960</v>
      </c>
      <c r="CI93">
        <v>2</v>
      </c>
      <c r="CJ93">
        <v>2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"009943230105"</f>
        <v>009943230105</v>
      </c>
      <c r="F94" s="3">
        <v>44958</v>
      </c>
      <c r="G94">
        <v>202311</v>
      </c>
      <c r="H94" t="s">
        <v>79</v>
      </c>
      <c r="I94" t="s">
        <v>80</v>
      </c>
      <c r="J94" t="s">
        <v>147</v>
      </c>
      <c r="K94" t="s">
        <v>78</v>
      </c>
      <c r="L94" t="s">
        <v>79</v>
      </c>
      <c r="M94" t="s">
        <v>80</v>
      </c>
      <c r="N94" t="s">
        <v>439</v>
      </c>
      <c r="O94" t="s">
        <v>82</v>
      </c>
      <c r="P94" t="str">
        <f>"INV191575                     "</f>
        <v xml:space="preserve">INV191575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17.350000000000001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0.8</v>
      </c>
      <c r="BK94">
        <v>1</v>
      </c>
      <c r="BL94">
        <v>51.36</v>
      </c>
      <c r="BM94">
        <v>7.7</v>
      </c>
      <c r="BN94">
        <v>59.06</v>
      </c>
      <c r="BO94">
        <v>59.06</v>
      </c>
      <c r="BQ94" t="s">
        <v>440</v>
      </c>
      <c r="BR94" t="s">
        <v>152</v>
      </c>
      <c r="BS94" s="3">
        <v>44959</v>
      </c>
      <c r="BT94" s="4">
        <v>0.36180555555555555</v>
      </c>
      <c r="BU94" t="s">
        <v>441</v>
      </c>
      <c r="BV94" t="s">
        <v>86</v>
      </c>
      <c r="BY94">
        <v>4007.24</v>
      </c>
      <c r="BZ94" t="s">
        <v>87</v>
      </c>
      <c r="CA94" t="s">
        <v>442</v>
      </c>
      <c r="CC94" t="s">
        <v>80</v>
      </c>
      <c r="CD94">
        <v>7460</v>
      </c>
      <c r="CE94" t="s">
        <v>89</v>
      </c>
      <c r="CF94" s="3">
        <v>44960</v>
      </c>
      <c r="CI94">
        <v>1</v>
      </c>
      <c r="CJ94">
        <v>1</v>
      </c>
      <c r="CK94">
        <v>22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"009943230104"</f>
        <v>009943230104</v>
      </c>
      <c r="F95" s="3">
        <v>44958</v>
      </c>
      <c r="G95">
        <v>202311</v>
      </c>
      <c r="H95" t="s">
        <v>79</v>
      </c>
      <c r="I95" t="s">
        <v>80</v>
      </c>
      <c r="J95" t="s">
        <v>147</v>
      </c>
      <c r="K95" t="s">
        <v>78</v>
      </c>
      <c r="L95" t="s">
        <v>443</v>
      </c>
      <c r="M95" t="s">
        <v>444</v>
      </c>
      <c r="N95" t="s">
        <v>150</v>
      </c>
      <c r="O95" t="s">
        <v>95</v>
      </c>
      <c r="P95" t="str">
        <f>"INV191589                     "</f>
        <v xml:space="preserve">INV191589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47.42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1.3</v>
      </c>
      <c r="BJ95">
        <v>3.2</v>
      </c>
      <c r="BK95">
        <v>4</v>
      </c>
      <c r="BL95">
        <v>145.66</v>
      </c>
      <c r="BM95">
        <v>21.85</v>
      </c>
      <c r="BN95">
        <v>167.51</v>
      </c>
      <c r="BO95">
        <v>167.51</v>
      </c>
      <c r="BQ95" t="s">
        <v>445</v>
      </c>
      <c r="BR95" t="s">
        <v>152</v>
      </c>
      <c r="BS95" s="3">
        <v>44960</v>
      </c>
      <c r="BT95" s="4">
        <v>0.55208333333333337</v>
      </c>
      <c r="BU95" t="s">
        <v>446</v>
      </c>
      <c r="BV95" t="s">
        <v>86</v>
      </c>
      <c r="BY95">
        <v>15894.63</v>
      </c>
      <c r="BZ95" t="s">
        <v>106</v>
      </c>
      <c r="CC95" t="s">
        <v>444</v>
      </c>
      <c r="CD95">
        <v>7380</v>
      </c>
      <c r="CE95" t="s">
        <v>89</v>
      </c>
      <c r="CF95" s="3">
        <v>44963</v>
      </c>
      <c r="CI95">
        <v>5</v>
      </c>
      <c r="CJ95">
        <v>2</v>
      </c>
      <c r="CK95">
        <v>44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"009943230107"</f>
        <v>009943230107</v>
      </c>
      <c r="F96" s="3">
        <v>44958</v>
      </c>
      <c r="G96">
        <v>202311</v>
      </c>
      <c r="H96" t="s">
        <v>79</v>
      </c>
      <c r="I96" t="s">
        <v>80</v>
      </c>
      <c r="J96" t="s">
        <v>147</v>
      </c>
      <c r="K96" t="s">
        <v>78</v>
      </c>
      <c r="L96" t="s">
        <v>101</v>
      </c>
      <c r="M96" t="s">
        <v>102</v>
      </c>
      <c r="N96" t="s">
        <v>447</v>
      </c>
      <c r="O96" t="s">
        <v>82</v>
      </c>
      <c r="P96" t="str">
        <f>"INV191558                     "</f>
        <v xml:space="preserve">INV191558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22.21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0.7</v>
      </c>
      <c r="BK96">
        <v>1</v>
      </c>
      <c r="BL96">
        <v>65.75</v>
      </c>
      <c r="BM96">
        <v>9.86</v>
      </c>
      <c r="BN96">
        <v>75.61</v>
      </c>
      <c r="BO96">
        <v>75.61</v>
      </c>
      <c r="BQ96" t="s">
        <v>448</v>
      </c>
      <c r="BR96" t="s">
        <v>152</v>
      </c>
      <c r="BS96" s="3">
        <v>44960</v>
      </c>
      <c r="BT96" s="4">
        <v>0.4375</v>
      </c>
      <c r="BU96" t="s">
        <v>449</v>
      </c>
      <c r="BV96" t="s">
        <v>90</v>
      </c>
      <c r="BW96" t="s">
        <v>158</v>
      </c>
      <c r="BX96" t="s">
        <v>159</v>
      </c>
      <c r="BY96">
        <v>3602.4</v>
      </c>
      <c r="BZ96" t="s">
        <v>87</v>
      </c>
      <c r="CA96" t="s">
        <v>450</v>
      </c>
      <c r="CC96" t="s">
        <v>102</v>
      </c>
      <c r="CD96">
        <v>2196</v>
      </c>
      <c r="CE96" t="s">
        <v>89</v>
      </c>
      <c r="CF96" s="3">
        <v>44960</v>
      </c>
      <c r="CI96">
        <v>1</v>
      </c>
      <c r="CJ96">
        <v>2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"009943230108"</f>
        <v>009943230108</v>
      </c>
      <c r="F97" s="3">
        <v>44958</v>
      </c>
      <c r="G97">
        <v>202311</v>
      </c>
      <c r="H97" t="s">
        <v>79</v>
      </c>
      <c r="I97" t="s">
        <v>80</v>
      </c>
      <c r="J97" t="s">
        <v>147</v>
      </c>
      <c r="K97" t="s">
        <v>78</v>
      </c>
      <c r="L97" t="s">
        <v>419</v>
      </c>
      <c r="M97" t="s">
        <v>420</v>
      </c>
      <c r="N97" t="s">
        <v>451</v>
      </c>
      <c r="O97" t="s">
        <v>95</v>
      </c>
      <c r="P97" t="str">
        <f>"INV191595                     "</f>
        <v xml:space="preserve">INV191595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42.94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2.7</v>
      </c>
      <c r="BJ97">
        <v>11.6</v>
      </c>
      <c r="BK97">
        <v>12</v>
      </c>
      <c r="BL97">
        <v>132.38999999999999</v>
      </c>
      <c r="BM97">
        <v>19.86</v>
      </c>
      <c r="BN97">
        <v>152.25</v>
      </c>
      <c r="BO97">
        <v>152.25</v>
      </c>
      <c r="BQ97" t="s">
        <v>452</v>
      </c>
      <c r="BR97" t="s">
        <v>152</v>
      </c>
      <c r="BS97" s="3">
        <v>44960</v>
      </c>
      <c r="BT97" s="4">
        <v>0.66111111111111109</v>
      </c>
      <c r="BU97" t="s">
        <v>453</v>
      </c>
      <c r="BV97" t="s">
        <v>86</v>
      </c>
      <c r="BY97">
        <v>57774.68</v>
      </c>
      <c r="BZ97" t="s">
        <v>106</v>
      </c>
      <c r="CA97" t="s">
        <v>454</v>
      </c>
      <c r="CC97" t="s">
        <v>420</v>
      </c>
      <c r="CD97">
        <v>1682</v>
      </c>
      <c r="CE97" t="s">
        <v>89</v>
      </c>
      <c r="CF97" s="3">
        <v>44961</v>
      </c>
      <c r="CI97">
        <v>2</v>
      </c>
      <c r="CJ97">
        <v>2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"009942873267"</f>
        <v>009942873267</v>
      </c>
      <c r="F98" s="3">
        <v>44958</v>
      </c>
      <c r="G98">
        <v>202311</v>
      </c>
      <c r="H98" t="s">
        <v>79</v>
      </c>
      <c r="I98" t="s">
        <v>80</v>
      </c>
      <c r="J98" t="s">
        <v>126</v>
      </c>
      <c r="K98" t="s">
        <v>78</v>
      </c>
      <c r="L98" t="s">
        <v>455</v>
      </c>
      <c r="M98" t="s">
        <v>456</v>
      </c>
      <c r="N98" t="s">
        <v>457</v>
      </c>
      <c r="O98" t="s">
        <v>82</v>
      </c>
      <c r="P98" t="str">
        <f>"21992                         "</f>
        <v xml:space="preserve">21992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31.23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1.8</v>
      </c>
      <c r="BJ98">
        <v>0.6</v>
      </c>
      <c r="BK98">
        <v>2</v>
      </c>
      <c r="BL98">
        <v>92.47</v>
      </c>
      <c r="BM98">
        <v>13.87</v>
      </c>
      <c r="BN98">
        <v>106.34</v>
      </c>
      <c r="BO98">
        <v>106.34</v>
      </c>
      <c r="BQ98" t="s">
        <v>458</v>
      </c>
      <c r="BR98" t="s">
        <v>83</v>
      </c>
      <c r="BS98" s="3">
        <v>44959</v>
      </c>
      <c r="BT98" s="4">
        <v>0.43888888888888888</v>
      </c>
      <c r="BU98" t="s">
        <v>459</v>
      </c>
      <c r="BV98" t="s">
        <v>86</v>
      </c>
      <c r="BY98">
        <v>2972.97</v>
      </c>
      <c r="BZ98" t="s">
        <v>87</v>
      </c>
      <c r="CA98" t="s">
        <v>460</v>
      </c>
      <c r="CC98" t="s">
        <v>456</v>
      </c>
      <c r="CD98">
        <v>7349</v>
      </c>
      <c r="CE98" t="s">
        <v>89</v>
      </c>
      <c r="CF98" s="3">
        <v>44960</v>
      </c>
      <c r="CI98">
        <v>1</v>
      </c>
      <c r="CJ98">
        <v>1</v>
      </c>
      <c r="CK98">
        <v>24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"009942701346"</f>
        <v>009942701346</v>
      </c>
      <c r="F99" s="3">
        <v>44958</v>
      </c>
      <c r="G99">
        <v>202311</v>
      </c>
      <c r="H99" t="s">
        <v>75</v>
      </c>
      <c r="I99" t="s">
        <v>76</v>
      </c>
      <c r="J99" t="s">
        <v>77</v>
      </c>
      <c r="K99" t="s">
        <v>78</v>
      </c>
      <c r="L99" t="s">
        <v>79</v>
      </c>
      <c r="M99" t="s">
        <v>80</v>
      </c>
      <c r="N99" t="s">
        <v>81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22.21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65.75</v>
      </c>
      <c r="BM99">
        <v>9.86</v>
      </c>
      <c r="BN99">
        <v>75.61</v>
      </c>
      <c r="BO99">
        <v>75.61</v>
      </c>
      <c r="BQ99" t="s">
        <v>83</v>
      </c>
      <c r="BR99" t="s">
        <v>84</v>
      </c>
      <c r="BS99" s="3">
        <v>44960</v>
      </c>
      <c r="BT99" s="4">
        <v>0.50763888888888886</v>
      </c>
      <c r="BU99" t="s">
        <v>461</v>
      </c>
      <c r="BV99" t="s">
        <v>90</v>
      </c>
      <c r="BW99" t="s">
        <v>143</v>
      </c>
      <c r="BX99" t="s">
        <v>462</v>
      </c>
      <c r="BY99">
        <v>1200</v>
      </c>
      <c r="BZ99" t="s">
        <v>87</v>
      </c>
      <c r="CA99" t="s">
        <v>463</v>
      </c>
      <c r="CC99" t="s">
        <v>80</v>
      </c>
      <c r="CD99">
        <v>7530</v>
      </c>
      <c r="CE99" t="s">
        <v>89</v>
      </c>
      <c r="CF99" s="3">
        <v>44965</v>
      </c>
      <c r="CI99">
        <v>1</v>
      </c>
      <c r="CJ99">
        <v>2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"009943185043"</f>
        <v>009943185043</v>
      </c>
      <c r="F100" s="3">
        <v>44958</v>
      </c>
      <c r="G100">
        <v>202311</v>
      </c>
      <c r="H100" t="s">
        <v>79</v>
      </c>
      <c r="I100" t="s">
        <v>80</v>
      </c>
      <c r="J100" t="s">
        <v>205</v>
      </c>
      <c r="K100" t="s">
        <v>78</v>
      </c>
      <c r="L100" t="s">
        <v>281</v>
      </c>
      <c r="M100" t="s">
        <v>282</v>
      </c>
      <c r="N100" t="s">
        <v>464</v>
      </c>
      <c r="O100" t="s">
        <v>95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42.94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0.7</v>
      </c>
      <c r="BJ100">
        <v>1.5</v>
      </c>
      <c r="BK100">
        <v>2</v>
      </c>
      <c r="BL100">
        <v>132.38999999999999</v>
      </c>
      <c r="BM100">
        <v>19.86</v>
      </c>
      <c r="BN100">
        <v>152.25</v>
      </c>
      <c r="BO100">
        <v>152.25</v>
      </c>
      <c r="BQ100" t="s">
        <v>465</v>
      </c>
      <c r="BR100" t="s">
        <v>466</v>
      </c>
      <c r="BS100" s="3">
        <v>44960</v>
      </c>
      <c r="BT100" s="4">
        <v>0.34166666666666662</v>
      </c>
      <c r="BU100" t="s">
        <v>467</v>
      </c>
      <c r="BV100" t="s">
        <v>86</v>
      </c>
      <c r="BY100">
        <v>7630.35</v>
      </c>
      <c r="BZ100" t="s">
        <v>106</v>
      </c>
      <c r="CA100" t="s">
        <v>468</v>
      </c>
      <c r="CC100" t="s">
        <v>282</v>
      </c>
      <c r="CD100">
        <v>1451</v>
      </c>
      <c r="CE100" t="s">
        <v>89</v>
      </c>
      <c r="CF100" s="3">
        <v>44961</v>
      </c>
      <c r="CI100">
        <v>2</v>
      </c>
      <c r="CJ100">
        <v>2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"009942917312"</f>
        <v>009942917312</v>
      </c>
      <c r="F101" s="3">
        <v>44958</v>
      </c>
      <c r="G101">
        <v>202311</v>
      </c>
      <c r="H101" t="s">
        <v>115</v>
      </c>
      <c r="I101" t="s">
        <v>116</v>
      </c>
      <c r="J101" t="s">
        <v>126</v>
      </c>
      <c r="K101" t="s">
        <v>78</v>
      </c>
      <c r="L101" t="s">
        <v>455</v>
      </c>
      <c r="M101" t="s">
        <v>456</v>
      </c>
      <c r="N101" t="s">
        <v>469</v>
      </c>
      <c r="O101" t="s">
        <v>82</v>
      </c>
      <c r="P101" t="str">
        <f>"C21905                        "</f>
        <v xml:space="preserve">C21905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52.74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1.2</v>
      </c>
      <c r="BJ101">
        <v>2.5</v>
      </c>
      <c r="BK101">
        <v>2.5</v>
      </c>
      <c r="BL101">
        <v>156.15</v>
      </c>
      <c r="BM101">
        <v>23.42</v>
      </c>
      <c r="BN101">
        <v>179.57</v>
      </c>
      <c r="BO101">
        <v>179.57</v>
      </c>
      <c r="BQ101" t="s">
        <v>470</v>
      </c>
      <c r="BR101" t="s">
        <v>127</v>
      </c>
      <c r="BS101" s="3">
        <v>44959</v>
      </c>
      <c r="BT101" s="4">
        <v>0.44097222222222227</v>
      </c>
      <c r="BU101" t="s">
        <v>471</v>
      </c>
      <c r="BV101" t="s">
        <v>86</v>
      </c>
      <c r="BY101">
        <v>12672.07</v>
      </c>
      <c r="BZ101" t="s">
        <v>87</v>
      </c>
      <c r="CA101" t="s">
        <v>460</v>
      </c>
      <c r="CC101" t="s">
        <v>456</v>
      </c>
      <c r="CD101">
        <v>7349</v>
      </c>
      <c r="CE101" t="s">
        <v>89</v>
      </c>
      <c r="CF101" s="3">
        <v>44960</v>
      </c>
      <c r="CI101">
        <v>1</v>
      </c>
      <c r="CJ101">
        <v>1</v>
      </c>
      <c r="CK101">
        <v>23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"009942917311"</f>
        <v>009942917311</v>
      </c>
      <c r="F102" s="3">
        <v>44958</v>
      </c>
      <c r="G102">
        <v>202311</v>
      </c>
      <c r="H102" t="s">
        <v>115</v>
      </c>
      <c r="I102" t="s">
        <v>116</v>
      </c>
      <c r="J102" t="s">
        <v>126</v>
      </c>
      <c r="K102" t="s">
        <v>78</v>
      </c>
      <c r="L102" t="s">
        <v>101</v>
      </c>
      <c r="M102" t="s">
        <v>102</v>
      </c>
      <c r="N102" t="s">
        <v>472</v>
      </c>
      <c r="O102" t="s">
        <v>95</v>
      </c>
      <c r="P102" t="str">
        <f>"J29810                        "</f>
        <v xml:space="preserve">J29810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33.130000000000003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0.4</v>
      </c>
      <c r="BK102">
        <v>1</v>
      </c>
      <c r="BL102">
        <v>103.35</v>
      </c>
      <c r="BM102">
        <v>15.5</v>
      </c>
      <c r="BN102">
        <v>118.85</v>
      </c>
      <c r="BO102">
        <v>118.85</v>
      </c>
      <c r="BQ102" t="s">
        <v>473</v>
      </c>
      <c r="BR102" t="s">
        <v>127</v>
      </c>
      <c r="BS102" s="3">
        <v>44959</v>
      </c>
      <c r="BT102" s="4">
        <v>0.34097222222222223</v>
      </c>
      <c r="BU102" t="s">
        <v>474</v>
      </c>
      <c r="BV102" t="s">
        <v>86</v>
      </c>
      <c r="BY102">
        <v>2083.17</v>
      </c>
      <c r="BZ102" t="s">
        <v>106</v>
      </c>
      <c r="CA102" t="s">
        <v>172</v>
      </c>
      <c r="CC102" t="s">
        <v>102</v>
      </c>
      <c r="CD102">
        <v>2198</v>
      </c>
      <c r="CE102" t="s">
        <v>89</v>
      </c>
      <c r="CF102" s="3">
        <v>44960</v>
      </c>
      <c r="CI102">
        <v>1</v>
      </c>
      <c r="CJ102">
        <v>1</v>
      </c>
      <c r="CK102">
        <v>42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"009943230112"</f>
        <v>009943230112</v>
      </c>
      <c r="F103" s="3">
        <v>44959</v>
      </c>
      <c r="G103">
        <v>202311</v>
      </c>
      <c r="H103" t="s">
        <v>79</v>
      </c>
      <c r="I103" t="s">
        <v>80</v>
      </c>
      <c r="J103" t="s">
        <v>100</v>
      </c>
      <c r="K103" t="s">
        <v>78</v>
      </c>
      <c r="L103" t="s">
        <v>295</v>
      </c>
      <c r="M103" t="s">
        <v>296</v>
      </c>
      <c r="N103" t="s">
        <v>475</v>
      </c>
      <c r="O103" t="s">
        <v>95</v>
      </c>
      <c r="P103" t="str">
        <f>"30235                         "</f>
        <v xml:space="preserve">30235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42.94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2.5</v>
      </c>
      <c r="BJ103">
        <v>11.4</v>
      </c>
      <c r="BK103">
        <v>12</v>
      </c>
      <c r="BL103">
        <v>132.38999999999999</v>
      </c>
      <c r="BM103">
        <v>19.86</v>
      </c>
      <c r="BN103">
        <v>152.25</v>
      </c>
      <c r="BO103">
        <v>152.25</v>
      </c>
      <c r="BR103" t="s">
        <v>104</v>
      </c>
      <c r="BS103" s="3">
        <v>44963</v>
      </c>
      <c r="BT103" s="4">
        <v>0.53333333333333333</v>
      </c>
      <c r="BU103" t="s">
        <v>476</v>
      </c>
      <c r="BV103" t="s">
        <v>86</v>
      </c>
      <c r="BY103">
        <v>56994</v>
      </c>
      <c r="BZ103" t="s">
        <v>106</v>
      </c>
      <c r="CA103" t="s">
        <v>477</v>
      </c>
      <c r="CC103" t="s">
        <v>296</v>
      </c>
      <c r="CD103">
        <v>46</v>
      </c>
      <c r="CE103" t="s">
        <v>89</v>
      </c>
      <c r="CF103" s="3">
        <v>44963</v>
      </c>
      <c r="CI103">
        <v>2</v>
      </c>
      <c r="CJ103">
        <v>2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"009943230111"</f>
        <v>009943230111</v>
      </c>
      <c r="F104" s="3">
        <v>44959</v>
      </c>
      <c r="G104">
        <v>202311</v>
      </c>
      <c r="H104" t="s">
        <v>79</v>
      </c>
      <c r="I104" t="s">
        <v>80</v>
      </c>
      <c r="J104" t="s">
        <v>100</v>
      </c>
      <c r="K104" t="s">
        <v>78</v>
      </c>
      <c r="L104" t="s">
        <v>478</v>
      </c>
      <c r="M104" t="s">
        <v>479</v>
      </c>
      <c r="N104" t="s">
        <v>480</v>
      </c>
      <c r="O104" t="s">
        <v>95</v>
      </c>
      <c r="P104" t="str">
        <f>"30234                         "</f>
        <v xml:space="preserve">30234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60.56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2.9</v>
      </c>
      <c r="BJ104">
        <v>11.7</v>
      </c>
      <c r="BK104">
        <v>12</v>
      </c>
      <c r="BL104">
        <v>184.56</v>
      </c>
      <c r="BM104">
        <v>27.68</v>
      </c>
      <c r="BN104">
        <v>212.24</v>
      </c>
      <c r="BO104">
        <v>212.24</v>
      </c>
      <c r="BR104" t="s">
        <v>104</v>
      </c>
      <c r="BS104" s="3">
        <v>44964</v>
      </c>
      <c r="BT104" s="4">
        <v>0.53749999999999998</v>
      </c>
      <c r="BU104" t="s">
        <v>481</v>
      </c>
      <c r="BV104" t="s">
        <v>86</v>
      </c>
      <c r="BY104">
        <v>58483.98</v>
      </c>
      <c r="BZ104" t="s">
        <v>106</v>
      </c>
      <c r="CA104" t="s">
        <v>482</v>
      </c>
      <c r="CC104" t="s">
        <v>479</v>
      </c>
      <c r="CD104">
        <v>2571</v>
      </c>
      <c r="CE104" t="s">
        <v>89</v>
      </c>
      <c r="CF104" s="3">
        <v>44964</v>
      </c>
      <c r="CI104">
        <v>3</v>
      </c>
      <c r="CJ104">
        <v>3</v>
      </c>
      <c r="CK104">
        <v>43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"009943230110"</f>
        <v>009943230110</v>
      </c>
      <c r="F105" s="3">
        <v>44959</v>
      </c>
      <c r="G105">
        <v>202311</v>
      </c>
      <c r="H105" t="s">
        <v>79</v>
      </c>
      <c r="I105" t="s">
        <v>80</v>
      </c>
      <c r="J105" t="s">
        <v>100</v>
      </c>
      <c r="K105" t="s">
        <v>78</v>
      </c>
      <c r="L105" t="s">
        <v>483</v>
      </c>
      <c r="M105" t="s">
        <v>484</v>
      </c>
      <c r="N105" t="s">
        <v>485</v>
      </c>
      <c r="O105" t="s">
        <v>95</v>
      </c>
      <c r="P105" t="str">
        <f>"29413                         "</f>
        <v xml:space="preserve">29413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42.94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2.4</v>
      </c>
      <c r="BJ105">
        <v>11.4</v>
      </c>
      <c r="BK105">
        <v>12</v>
      </c>
      <c r="BL105">
        <v>132.38999999999999</v>
      </c>
      <c r="BM105">
        <v>19.86</v>
      </c>
      <c r="BN105">
        <v>152.25</v>
      </c>
      <c r="BO105">
        <v>152.25</v>
      </c>
      <c r="BQ105" t="s">
        <v>486</v>
      </c>
      <c r="BR105" t="s">
        <v>104</v>
      </c>
      <c r="BS105" s="3">
        <v>44963</v>
      </c>
      <c r="BT105" s="4">
        <v>0.35486111111111113</v>
      </c>
      <c r="BU105" t="s">
        <v>487</v>
      </c>
      <c r="BV105" t="s">
        <v>86</v>
      </c>
      <c r="BY105">
        <v>57082.5</v>
      </c>
      <c r="BZ105" t="s">
        <v>106</v>
      </c>
      <c r="CA105" t="s">
        <v>488</v>
      </c>
      <c r="CC105" t="s">
        <v>484</v>
      </c>
      <c r="CD105">
        <v>1400</v>
      </c>
      <c r="CE105" t="s">
        <v>89</v>
      </c>
      <c r="CF105" s="3">
        <v>44964</v>
      </c>
      <c r="CI105">
        <v>2</v>
      </c>
      <c r="CJ105">
        <v>2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"009943230118"</f>
        <v>009943230118</v>
      </c>
      <c r="F106" s="3">
        <v>44959</v>
      </c>
      <c r="G106">
        <v>202311</v>
      </c>
      <c r="H106" t="s">
        <v>79</v>
      </c>
      <c r="I106" t="s">
        <v>80</v>
      </c>
      <c r="J106" t="s">
        <v>100</v>
      </c>
      <c r="K106" t="s">
        <v>78</v>
      </c>
      <c r="L106" t="s">
        <v>79</v>
      </c>
      <c r="M106" t="s">
        <v>80</v>
      </c>
      <c r="N106" t="s">
        <v>489</v>
      </c>
      <c r="O106" t="s">
        <v>95</v>
      </c>
      <c r="P106" t="str">
        <f>"191628                        "</f>
        <v xml:space="preserve">191628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33.130000000000003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2.4</v>
      </c>
      <c r="BJ106">
        <v>10.8</v>
      </c>
      <c r="BK106">
        <v>11</v>
      </c>
      <c r="BL106">
        <v>103.35</v>
      </c>
      <c r="BM106">
        <v>15.5</v>
      </c>
      <c r="BN106">
        <v>118.85</v>
      </c>
      <c r="BO106">
        <v>118.85</v>
      </c>
      <c r="BR106" t="s">
        <v>104</v>
      </c>
      <c r="BS106" s="3">
        <v>44960</v>
      </c>
      <c r="BT106" s="4">
        <v>0.41666666666666669</v>
      </c>
      <c r="BU106" t="s">
        <v>351</v>
      </c>
      <c r="BV106" t="s">
        <v>86</v>
      </c>
      <c r="BY106">
        <v>54159.51</v>
      </c>
      <c r="BZ106" t="s">
        <v>106</v>
      </c>
      <c r="CC106" t="s">
        <v>80</v>
      </c>
      <c r="CD106">
        <v>8001</v>
      </c>
      <c r="CE106" t="s">
        <v>89</v>
      </c>
      <c r="CF106" s="3">
        <v>44963</v>
      </c>
      <c r="CI106">
        <v>1</v>
      </c>
      <c r="CJ106">
        <v>1</v>
      </c>
      <c r="CK106">
        <v>42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"009943230116"</f>
        <v>009943230116</v>
      </c>
      <c r="F107" s="3">
        <v>44959</v>
      </c>
      <c r="G107">
        <v>202311</v>
      </c>
      <c r="H107" t="s">
        <v>79</v>
      </c>
      <c r="I107" t="s">
        <v>80</v>
      </c>
      <c r="J107" t="s">
        <v>100</v>
      </c>
      <c r="K107" t="s">
        <v>78</v>
      </c>
      <c r="L107" t="s">
        <v>79</v>
      </c>
      <c r="M107" t="s">
        <v>80</v>
      </c>
      <c r="N107" t="s">
        <v>490</v>
      </c>
      <c r="O107" t="s">
        <v>82</v>
      </c>
      <c r="P107" t="str">
        <f>"28367                         "</f>
        <v xml:space="preserve">28367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17.350000000000001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0.7</v>
      </c>
      <c r="BK107">
        <v>1</v>
      </c>
      <c r="BL107">
        <v>51.36</v>
      </c>
      <c r="BM107">
        <v>7.7</v>
      </c>
      <c r="BN107">
        <v>59.06</v>
      </c>
      <c r="BO107">
        <v>59.06</v>
      </c>
      <c r="BR107" t="s">
        <v>104</v>
      </c>
      <c r="BS107" s="3">
        <v>44960</v>
      </c>
      <c r="BT107" s="4">
        <v>0.5625</v>
      </c>
      <c r="BU107" t="s">
        <v>491</v>
      </c>
      <c r="BV107" t="s">
        <v>90</v>
      </c>
      <c r="BW107" t="s">
        <v>245</v>
      </c>
      <c r="BX107" t="s">
        <v>381</v>
      </c>
      <c r="BY107">
        <v>3716.65</v>
      </c>
      <c r="BZ107" t="s">
        <v>87</v>
      </c>
      <c r="CA107" t="s">
        <v>492</v>
      </c>
      <c r="CC107" t="s">
        <v>80</v>
      </c>
      <c r="CD107">
        <v>7441</v>
      </c>
      <c r="CE107" t="s">
        <v>89</v>
      </c>
      <c r="CF107" s="3">
        <v>44963</v>
      </c>
      <c r="CI107">
        <v>1</v>
      </c>
      <c r="CJ107">
        <v>1</v>
      </c>
      <c r="CK107">
        <v>22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"009943230117"</f>
        <v>009943230117</v>
      </c>
      <c r="F108" s="3">
        <v>44959</v>
      </c>
      <c r="G108">
        <v>202311</v>
      </c>
      <c r="H108" t="s">
        <v>79</v>
      </c>
      <c r="I108" t="s">
        <v>80</v>
      </c>
      <c r="J108" t="s">
        <v>100</v>
      </c>
      <c r="K108" t="s">
        <v>78</v>
      </c>
      <c r="L108" t="s">
        <v>165</v>
      </c>
      <c r="M108" t="s">
        <v>166</v>
      </c>
      <c r="N108" t="s">
        <v>493</v>
      </c>
      <c r="O108" t="s">
        <v>82</v>
      </c>
      <c r="P108" t="str">
        <f>"28380                         "</f>
        <v xml:space="preserve">28380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22.21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</v>
      </c>
      <c r="BK108">
        <v>1</v>
      </c>
      <c r="BL108">
        <v>65.75</v>
      </c>
      <c r="BM108">
        <v>9.86</v>
      </c>
      <c r="BN108">
        <v>75.61</v>
      </c>
      <c r="BO108">
        <v>75.61</v>
      </c>
      <c r="BR108" t="s">
        <v>104</v>
      </c>
      <c r="BS108" s="3">
        <v>44964</v>
      </c>
      <c r="BT108" s="4">
        <v>0.41944444444444445</v>
      </c>
      <c r="BU108" t="s">
        <v>372</v>
      </c>
      <c r="BV108" t="s">
        <v>90</v>
      </c>
      <c r="BW108" t="s">
        <v>158</v>
      </c>
      <c r="BX108" t="s">
        <v>159</v>
      </c>
      <c r="BY108">
        <v>4843.8</v>
      </c>
      <c r="BZ108" t="s">
        <v>87</v>
      </c>
      <c r="CA108" t="s">
        <v>494</v>
      </c>
      <c r="CC108" t="s">
        <v>166</v>
      </c>
      <c r="CD108">
        <v>2125</v>
      </c>
      <c r="CE108" t="s">
        <v>89</v>
      </c>
      <c r="CF108" s="3">
        <v>44966</v>
      </c>
      <c r="CI108">
        <v>1</v>
      </c>
      <c r="CJ108">
        <v>3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"009943230113"</f>
        <v>009943230113</v>
      </c>
      <c r="F109" s="3">
        <v>44959</v>
      </c>
      <c r="G109">
        <v>202311</v>
      </c>
      <c r="H109" t="s">
        <v>79</v>
      </c>
      <c r="I109" t="s">
        <v>80</v>
      </c>
      <c r="J109" t="s">
        <v>100</v>
      </c>
      <c r="K109" t="s">
        <v>78</v>
      </c>
      <c r="L109" t="s">
        <v>79</v>
      </c>
      <c r="M109" t="s">
        <v>80</v>
      </c>
      <c r="N109" t="s">
        <v>495</v>
      </c>
      <c r="O109" t="s">
        <v>82</v>
      </c>
      <c r="P109" t="str">
        <f>"191630                        "</f>
        <v xml:space="preserve">191630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17.350000000000001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1</v>
      </c>
      <c r="BK109">
        <v>1</v>
      </c>
      <c r="BL109">
        <v>66.36</v>
      </c>
      <c r="BM109">
        <v>9.9499999999999993</v>
      </c>
      <c r="BN109">
        <v>76.31</v>
      </c>
      <c r="BO109">
        <v>76.31</v>
      </c>
      <c r="BR109" t="s">
        <v>104</v>
      </c>
      <c r="BS109" s="3">
        <v>44960</v>
      </c>
      <c r="BT109" s="4">
        <v>0.44027777777777777</v>
      </c>
      <c r="BU109" t="s">
        <v>496</v>
      </c>
      <c r="BV109" t="s">
        <v>86</v>
      </c>
      <c r="BY109">
        <v>4766.1499999999996</v>
      </c>
      <c r="BZ109" t="s">
        <v>203</v>
      </c>
      <c r="CA109" t="s">
        <v>497</v>
      </c>
      <c r="CC109" t="s">
        <v>80</v>
      </c>
      <c r="CD109">
        <v>7493</v>
      </c>
      <c r="CE109" t="s">
        <v>89</v>
      </c>
      <c r="CF109" s="3">
        <v>44963</v>
      </c>
      <c r="CI109">
        <v>1</v>
      </c>
      <c r="CJ109">
        <v>1</v>
      </c>
      <c r="CK109">
        <v>22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"009942358210"</f>
        <v>009942358210</v>
      </c>
      <c r="F110" s="3">
        <v>44959</v>
      </c>
      <c r="G110">
        <v>202311</v>
      </c>
      <c r="H110" t="s">
        <v>79</v>
      </c>
      <c r="I110" t="s">
        <v>80</v>
      </c>
      <c r="J110" t="s">
        <v>250</v>
      </c>
      <c r="K110" t="s">
        <v>78</v>
      </c>
      <c r="L110" t="s">
        <v>498</v>
      </c>
      <c r="M110" t="s">
        <v>499</v>
      </c>
      <c r="N110" t="s">
        <v>500</v>
      </c>
      <c r="O110" t="s">
        <v>95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15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237.02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60</v>
      </c>
      <c r="BJ110">
        <v>72</v>
      </c>
      <c r="BK110">
        <v>72</v>
      </c>
      <c r="BL110">
        <v>722.01</v>
      </c>
      <c r="BM110">
        <v>108.3</v>
      </c>
      <c r="BN110">
        <v>830.31</v>
      </c>
      <c r="BO110">
        <v>830.31</v>
      </c>
      <c r="BQ110" t="s">
        <v>501</v>
      </c>
      <c r="BR110" t="s">
        <v>97</v>
      </c>
      <c r="BS110" s="3">
        <v>44963</v>
      </c>
      <c r="BT110" s="4">
        <v>0.47361111111111115</v>
      </c>
      <c r="BU110" t="s">
        <v>502</v>
      </c>
      <c r="BV110" t="s">
        <v>86</v>
      </c>
      <c r="BY110">
        <v>360000</v>
      </c>
      <c r="BZ110" t="s">
        <v>136</v>
      </c>
      <c r="CC110" t="s">
        <v>499</v>
      </c>
      <c r="CD110">
        <v>4240</v>
      </c>
      <c r="CE110" t="s">
        <v>89</v>
      </c>
      <c r="CF110" s="3">
        <v>44964</v>
      </c>
      <c r="CI110">
        <v>3</v>
      </c>
      <c r="CJ110">
        <v>2</v>
      </c>
      <c r="CK110">
        <v>43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"009942358209"</f>
        <v>009942358209</v>
      </c>
      <c r="F111" s="3">
        <v>44959</v>
      </c>
      <c r="G111">
        <v>202311</v>
      </c>
      <c r="H111" t="s">
        <v>79</v>
      </c>
      <c r="I111" t="s">
        <v>80</v>
      </c>
      <c r="J111" t="s">
        <v>91</v>
      </c>
      <c r="K111" t="s">
        <v>78</v>
      </c>
      <c r="L111" t="s">
        <v>101</v>
      </c>
      <c r="M111" t="s">
        <v>102</v>
      </c>
      <c r="N111" t="s">
        <v>503</v>
      </c>
      <c r="O111" t="s">
        <v>95</v>
      </c>
      <c r="P111" t="str">
        <f>"13055                         "</f>
        <v xml:space="preserve">13055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15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42.94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8.4</v>
      </c>
      <c r="BJ111">
        <v>9.1</v>
      </c>
      <c r="BK111">
        <v>10</v>
      </c>
      <c r="BL111">
        <v>147.38999999999999</v>
      </c>
      <c r="BM111">
        <v>22.11</v>
      </c>
      <c r="BN111">
        <v>169.5</v>
      </c>
      <c r="BO111">
        <v>169.5</v>
      </c>
      <c r="BR111" t="s">
        <v>97</v>
      </c>
      <c r="BS111" s="3">
        <v>44963</v>
      </c>
      <c r="BT111" s="4">
        <v>0.49236111111111108</v>
      </c>
      <c r="BU111" t="s">
        <v>504</v>
      </c>
      <c r="BV111" t="s">
        <v>86</v>
      </c>
      <c r="BY111">
        <v>45456.84</v>
      </c>
      <c r="BZ111" t="s">
        <v>136</v>
      </c>
      <c r="CA111" t="s">
        <v>505</v>
      </c>
      <c r="CC111" t="s">
        <v>102</v>
      </c>
      <c r="CD111">
        <v>2196</v>
      </c>
      <c r="CE111" t="s">
        <v>89</v>
      </c>
      <c r="CF111" s="3">
        <v>44963</v>
      </c>
      <c r="CI111">
        <v>2</v>
      </c>
      <c r="CJ111">
        <v>2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"009942917313"</f>
        <v>009942917313</v>
      </c>
      <c r="F112" s="3">
        <v>44959</v>
      </c>
      <c r="G112">
        <v>202311</v>
      </c>
      <c r="H112" t="s">
        <v>115</v>
      </c>
      <c r="I112" t="s">
        <v>116</v>
      </c>
      <c r="J112" t="s">
        <v>126</v>
      </c>
      <c r="K112" t="s">
        <v>78</v>
      </c>
      <c r="L112" t="s">
        <v>253</v>
      </c>
      <c r="M112" t="s">
        <v>254</v>
      </c>
      <c r="N112" t="s">
        <v>506</v>
      </c>
      <c r="O112" t="s">
        <v>82</v>
      </c>
      <c r="P112" t="str">
        <f>"J30499                        "</f>
        <v xml:space="preserve">J30499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188.67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16.8</v>
      </c>
      <c r="BK112">
        <v>17</v>
      </c>
      <c r="BL112">
        <v>558.61</v>
      </c>
      <c r="BM112">
        <v>83.79</v>
      </c>
      <c r="BN112">
        <v>642.4</v>
      </c>
      <c r="BO112">
        <v>642.4</v>
      </c>
      <c r="BQ112" t="s">
        <v>507</v>
      </c>
      <c r="BR112" t="s">
        <v>127</v>
      </c>
      <c r="BS112" s="3">
        <v>44960</v>
      </c>
      <c r="BT112" s="4">
        <v>0.37222222222222223</v>
      </c>
      <c r="BU112" t="s">
        <v>508</v>
      </c>
      <c r="BV112" t="s">
        <v>86</v>
      </c>
      <c r="BY112">
        <v>84000</v>
      </c>
      <c r="BZ112" t="s">
        <v>87</v>
      </c>
      <c r="CA112" t="s">
        <v>509</v>
      </c>
      <c r="CC112" t="s">
        <v>254</v>
      </c>
      <c r="CD112">
        <v>1</v>
      </c>
      <c r="CE112" t="s">
        <v>89</v>
      </c>
      <c r="CF112" s="3">
        <v>44960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"009942917315"</f>
        <v>009942917315</v>
      </c>
      <c r="F113" s="3">
        <v>44959</v>
      </c>
      <c r="G113">
        <v>202311</v>
      </c>
      <c r="H113" t="s">
        <v>115</v>
      </c>
      <c r="I113" t="s">
        <v>116</v>
      </c>
      <c r="J113" t="s">
        <v>126</v>
      </c>
      <c r="K113" t="s">
        <v>78</v>
      </c>
      <c r="L113" t="s">
        <v>253</v>
      </c>
      <c r="M113" t="s">
        <v>254</v>
      </c>
      <c r="N113" t="s">
        <v>510</v>
      </c>
      <c r="O113" t="s">
        <v>82</v>
      </c>
      <c r="P113" t="str">
        <f>"J30371                        "</f>
        <v xml:space="preserve">J30371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44.4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3.7</v>
      </c>
      <c r="BJ113">
        <v>2.1</v>
      </c>
      <c r="BK113">
        <v>4</v>
      </c>
      <c r="BL113">
        <v>131.46</v>
      </c>
      <c r="BM113">
        <v>19.72</v>
      </c>
      <c r="BN113">
        <v>151.18</v>
      </c>
      <c r="BO113">
        <v>151.18</v>
      </c>
      <c r="BQ113" t="s">
        <v>511</v>
      </c>
      <c r="BR113" t="s">
        <v>127</v>
      </c>
      <c r="BS113" s="3">
        <v>44960</v>
      </c>
      <c r="BT113" s="4">
        <v>0.36319444444444443</v>
      </c>
      <c r="BU113" t="s">
        <v>512</v>
      </c>
      <c r="BV113" t="s">
        <v>86</v>
      </c>
      <c r="BY113">
        <v>10703.69</v>
      </c>
      <c r="BZ113" t="s">
        <v>87</v>
      </c>
      <c r="CA113" t="s">
        <v>513</v>
      </c>
      <c r="CC113" t="s">
        <v>254</v>
      </c>
      <c r="CD113">
        <v>140</v>
      </c>
      <c r="CE113" t="s">
        <v>89</v>
      </c>
      <c r="CF113" s="3">
        <v>44960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"009942883082"</f>
        <v>009942883082</v>
      </c>
      <c r="F114" s="3">
        <v>44959</v>
      </c>
      <c r="G114">
        <v>202311</v>
      </c>
      <c r="H114" t="s">
        <v>115</v>
      </c>
      <c r="I114" t="s">
        <v>116</v>
      </c>
      <c r="J114" t="s">
        <v>126</v>
      </c>
      <c r="K114" t="s">
        <v>78</v>
      </c>
      <c r="L114" t="s">
        <v>75</v>
      </c>
      <c r="M114" t="s">
        <v>76</v>
      </c>
      <c r="N114" t="s">
        <v>77</v>
      </c>
      <c r="O114" t="s">
        <v>82</v>
      </c>
      <c r="P114" t="str">
        <f>"19689                         "</f>
        <v xml:space="preserve">19689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393.98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35.299999999999997</v>
      </c>
      <c r="BJ114">
        <v>25.1</v>
      </c>
      <c r="BK114">
        <v>35.5</v>
      </c>
      <c r="BL114">
        <v>1166.48</v>
      </c>
      <c r="BM114">
        <v>174.97</v>
      </c>
      <c r="BN114">
        <v>1341.45</v>
      </c>
      <c r="BO114">
        <v>1341.45</v>
      </c>
      <c r="BQ114" t="s">
        <v>514</v>
      </c>
      <c r="BR114" t="s">
        <v>127</v>
      </c>
      <c r="BS114" s="3">
        <v>44960</v>
      </c>
      <c r="BT114" s="4">
        <v>0.35347222222222219</v>
      </c>
      <c r="BU114" t="s">
        <v>194</v>
      </c>
      <c r="BV114" t="s">
        <v>86</v>
      </c>
      <c r="BY114">
        <v>125617.28</v>
      </c>
      <c r="BZ114" t="s">
        <v>87</v>
      </c>
      <c r="CA114" t="s">
        <v>195</v>
      </c>
      <c r="CC114" t="s">
        <v>76</v>
      </c>
      <c r="CD114">
        <v>6070</v>
      </c>
      <c r="CE114" t="s">
        <v>89</v>
      </c>
      <c r="CF114" s="3">
        <v>44960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"009942917314"</f>
        <v>009942917314</v>
      </c>
      <c r="F115" s="3">
        <v>44959</v>
      </c>
      <c r="G115">
        <v>202311</v>
      </c>
      <c r="H115" t="s">
        <v>115</v>
      </c>
      <c r="I115" t="s">
        <v>116</v>
      </c>
      <c r="J115" t="s">
        <v>126</v>
      </c>
      <c r="K115" t="s">
        <v>78</v>
      </c>
      <c r="L115" t="s">
        <v>515</v>
      </c>
      <c r="M115" t="s">
        <v>516</v>
      </c>
      <c r="N115" t="s">
        <v>517</v>
      </c>
      <c r="O115" t="s">
        <v>82</v>
      </c>
      <c r="P115" t="str">
        <f>"J30501                        "</f>
        <v xml:space="preserve">J30501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31.23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</v>
      </c>
      <c r="BJ115">
        <v>0.5</v>
      </c>
      <c r="BK115">
        <v>2</v>
      </c>
      <c r="BL115">
        <v>92.47</v>
      </c>
      <c r="BM115">
        <v>13.87</v>
      </c>
      <c r="BN115">
        <v>106.34</v>
      </c>
      <c r="BO115">
        <v>106.34</v>
      </c>
      <c r="BQ115" t="s">
        <v>518</v>
      </c>
      <c r="BR115" t="s">
        <v>127</v>
      </c>
      <c r="BS115" s="3">
        <v>44960</v>
      </c>
      <c r="BT115" s="4">
        <v>0.53125</v>
      </c>
      <c r="BU115" t="s">
        <v>518</v>
      </c>
      <c r="BV115" t="s">
        <v>86</v>
      </c>
      <c r="BY115">
        <v>2400</v>
      </c>
      <c r="BZ115" t="s">
        <v>519</v>
      </c>
      <c r="CC115" t="s">
        <v>516</v>
      </c>
      <c r="CD115">
        <v>2333</v>
      </c>
      <c r="CE115" t="s">
        <v>89</v>
      </c>
      <c r="CF115" s="3">
        <v>44960</v>
      </c>
      <c r="CI115">
        <v>5</v>
      </c>
      <c r="CJ115">
        <v>1</v>
      </c>
      <c r="CK115">
        <v>24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"009942701257"</f>
        <v>009942701257</v>
      </c>
      <c r="F116" s="3">
        <v>44959</v>
      </c>
      <c r="G116">
        <v>202311</v>
      </c>
      <c r="H116" t="s">
        <v>75</v>
      </c>
      <c r="I116" t="s">
        <v>76</v>
      </c>
      <c r="J116" t="s">
        <v>77</v>
      </c>
      <c r="K116" t="s">
        <v>78</v>
      </c>
      <c r="L116" t="s">
        <v>115</v>
      </c>
      <c r="M116" t="s">
        <v>116</v>
      </c>
      <c r="N116" t="s">
        <v>126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22.21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65.75</v>
      </c>
      <c r="BM116">
        <v>9.86</v>
      </c>
      <c r="BN116">
        <v>75.61</v>
      </c>
      <c r="BO116">
        <v>75.61</v>
      </c>
      <c r="BQ116" t="s">
        <v>127</v>
      </c>
      <c r="BR116" t="s">
        <v>84</v>
      </c>
      <c r="BS116" s="3">
        <v>44960</v>
      </c>
      <c r="BT116" s="4">
        <v>0.38125000000000003</v>
      </c>
      <c r="BU116" t="s">
        <v>520</v>
      </c>
      <c r="BV116" t="s">
        <v>86</v>
      </c>
      <c r="BY116">
        <v>1200</v>
      </c>
      <c r="BZ116" t="s">
        <v>87</v>
      </c>
      <c r="CC116" t="s">
        <v>116</v>
      </c>
      <c r="CD116">
        <v>1620</v>
      </c>
      <c r="CE116" t="s">
        <v>89</v>
      </c>
      <c r="CF116" s="3">
        <v>44961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"009942917316"</f>
        <v>009942917316</v>
      </c>
      <c r="F117" s="3">
        <v>44960</v>
      </c>
      <c r="G117">
        <v>202311</v>
      </c>
      <c r="H117" t="s">
        <v>115</v>
      </c>
      <c r="I117" t="s">
        <v>116</v>
      </c>
      <c r="J117" t="s">
        <v>126</v>
      </c>
      <c r="K117" t="s">
        <v>78</v>
      </c>
      <c r="L117" t="s">
        <v>101</v>
      </c>
      <c r="M117" t="s">
        <v>102</v>
      </c>
      <c r="N117" t="s">
        <v>521</v>
      </c>
      <c r="O117" t="s">
        <v>82</v>
      </c>
      <c r="P117" t="str">
        <f>"J30462                        "</f>
        <v xml:space="preserve">J30462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17.350000000000001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3.6</v>
      </c>
      <c r="BJ117">
        <v>2.2000000000000002</v>
      </c>
      <c r="BK117">
        <v>4</v>
      </c>
      <c r="BL117">
        <v>51.36</v>
      </c>
      <c r="BM117">
        <v>7.7</v>
      </c>
      <c r="BN117">
        <v>59.06</v>
      </c>
      <c r="BO117">
        <v>59.06</v>
      </c>
      <c r="BQ117" t="s">
        <v>522</v>
      </c>
      <c r="BR117" t="s">
        <v>127</v>
      </c>
      <c r="BS117" s="3">
        <v>44963</v>
      </c>
      <c r="BT117" s="4">
        <v>0.38263888888888892</v>
      </c>
      <c r="BU117" t="s">
        <v>523</v>
      </c>
      <c r="BV117" t="s">
        <v>86</v>
      </c>
      <c r="BY117">
        <v>11075.39</v>
      </c>
      <c r="BZ117" t="s">
        <v>87</v>
      </c>
      <c r="CA117" t="s">
        <v>524</v>
      </c>
      <c r="CC117" t="s">
        <v>102</v>
      </c>
      <c r="CD117">
        <v>2090</v>
      </c>
      <c r="CE117" t="s">
        <v>89</v>
      </c>
      <c r="CF117" s="3">
        <v>44963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"009943230124"</f>
        <v>009943230124</v>
      </c>
      <c r="F118" s="3">
        <v>44960</v>
      </c>
      <c r="G118">
        <v>202311</v>
      </c>
      <c r="H118" t="s">
        <v>79</v>
      </c>
      <c r="I118" t="s">
        <v>80</v>
      </c>
      <c r="J118" t="s">
        <v>100</v>
      </c>
      <c r="K118" t="s">
        <v>78</v>
      </c>
      <c r="L118" t="s">
        <v>253</v>
      </c>
      <c r="M118" t="s">
        <v>254</v>
      </c>
      <c r="N118" t="s">
        <v>525</v>
      </c>
      <c r="O118" t="s">
        <v>95</v>
      </c>
      <c r="P118" t="str">
        <f>"191664                        "</f>
        <v xml:space="preserve">191664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42.94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4.4000000000000004</v>
      </c>
      <c r="BJ118">
        <v>11.8</v>
      </c>
      <c r="BK118">
        <v>12</v>
      </c>
      <c r="BL118">
        <v>132.38999999999999</v>
      </c>
      <c r="BM118">
        <v>19.86</v>
      </c>
      <c r="BN118">
        <v>152.25</v>
      </c>
      <c r="BO118">
        <v>152.25</v>
      </c>
      <c r="BQ118" t="s">
        <v>526</v>
      </c>
      <c r="BR118" t="s">
        <v>104</v>
      </c>
      <c r="BS118" s="3">
        <v>44966</v>
      </c>
      <c r="BT118" s="4">
        <v>0.35833333333333334</v>
      </c>
      <c r="BU118" t="s">
        <v>527</v>
      </c>
      <c r="BV118" t="s">
        <v>90</v>
      </c>
      <c r="BW118" t="s">
        <v>201</v>
      </c>
      <c r="BX118" t="s">
        <v>202</v>
      </c>
      <c r="BY118">
        <v>59184.41</v>
      </c>
      <c r="BZ118" t="s">
        <v>106</v>
      </c>
      <c r="CA118" t="s">
        <v>528</v>
      </c>
      <c r="CC118" t="s">
        <v>254</v>
      </c>
      <c r="CD118">
        <v>1</v>
      </c>
      <c r="CE118" t="s">
        <v>89</v>
      </c>
      <c r="CF118" s="3">
        <v>44966</v>
      </c>
      <c r="CI118">
        <v>2</v>
      </c>
      <c r="CJ118">
        <v>4</v>
      </c>
      <c r="CK118">
        <v>41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"009943230114"</f>
        <v>009943230114</v>
      </c>
      <c r="F119" s="3">
        <v>44960</v>
      </c>
      <c r="G119">
        <v>202311</v>
      </c>
      <c r="H119" t="s">
        <v>79</v>
      </c>
      <c r="I119" t="s">
        <v>80</v>
      </c>
      <c r="J119" t="s">
        <v>100</v>
      </c>
      <c r="K119" t="s">
        <v>78</v>
      </c>
      <c r="L119" t="s">
        <v>253</v>
      </c>
      <c r="M119" t="s">
        <v>254</v>
      </c>
      <c r="N119" t="s">
        <v>529</v>
      </c>
      <c r="O119" t="s">
        <v>82</v>
      </c>
      <c r="P119" t="str">
        <f>"191625                        "</f>
        <v xml:space="preserve">191625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27.75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0.7</v>
      </c>
      <c r="BJ119">
        <v>2.5</v>
      </c>
      <c r="BK119">
        <v>2.5</v>
      </c>
      <c r="BL119">
        <v>82.17</v>
      </c>
      <c r="BM119">
        <v>12.33</v>
      </c>
      <c r="BN119">
        <v>94.5</v>
      </c>
      <c r="BO119">
        <v>94.5</v>
      </c>
      <c r="BR119" t="s">
        <v>104</v>
      </c>
      <c r="BS119" s="3">
        <v>44965</v>
      </c>
      <c r="BT119" s="4">
        <v>0.4152777777777778</v>
      </c>
      <c r="BU119" t="s">
        <v>530</v>
      </c>
      <c r="BV119" t="s">
        <v>90</v>
      </c>
      <c r="BW119" t="s">
        <v>119</v>
      </c>
      <c r="BX119" t="s">
        <v>300</v>
      </c>
      <c r="BY119">
        <v>12740</v>
      </c>
      <c r="BZ119" t="s">
        <v>87</v>
      </c>
      <c r="CC119" t="s">
        <v>254</v>
      </c>
      <c r="CD119">
        <v>44</v>
      </c>
      <c r="CE119" t="s">
        <v>89</v>
      </c>
      <c r="CF119" s="3">
        <v>44965</v>
      </c>
      <c r="CI119">
        <v>1</v>
      </c>
      <c r="CJ119">
        <v>3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"009943230123"</f>
        <v>009943230123</v>
      </c>
      <c r="F120" s="3">
        <v>44960</v>
      </c>
      <c r="G120">
        <v>202311</v>
      </c>
      <c r="H120" t="s">
        <v>79</v>
      </c>
      <c r="I120" t="s">
        <v>80</v>
      </c>
      <c r="J120" t="s">
        <v>100</v>
      </c>
      <c r="K120" t="s">
        <v>78</v>
      </c>
      <c r="L120" t="s">
        <v>531</v>
      </c>
      <c r="M120" t="s">
        <v>532</v>
      </c>
      <c r="N120" t="s">
        <v>533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33.299999999999997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2.7</v>
      </c>
      <c r="BK120">
        <v>3</v>
      </c>
      <c r="BL120">
        <v>98.6</v>
      </c>
      <c r="BM120">
        <v>14.79</v>
      </c>
      <c r="BN120">
        <v>113.39</v>
      </c>
      <c r="BO120">
        <v>113.39</v>
      </c>
      <c r="BR120" t="s">
        <v>104</v>
      </c>
      <c r="BS120" s="3">
        <v>44963</v>
      </c>
      <c r="BT120" s="4">
        <v>0.59722222222222221</v>
      </c>
      <c r="BU120" t="s">
        <v>534</v>
      </c>
      <c r="BV120" t="s">
        <v>90</v>
      </c>
      <c r="BW120" t="s">
        <v>119</v>
      </c>
      <c r="BX120" t="s">
        <v>120</v>
      </c>
      <c r="BY120">
        <v>13373.64</v>
      </c>
      <c r="BZ120" t="s">
        <v>87</v>
      </c>
      <c r="CA120" t="s">
        <v>535</v>
      </c>
      <c r="CC120" t="s">
        <v>532</v>
      </c>
      <c r="CD120">
        <v>1541</v>
      </c>
      <c r="CE120" t="s">
        <v>89</v>
      </c>
      <c r="CF120" s="3">
        <v>44963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"009943230115"</f>
        <v>009943230115</v>
      </c>
      <c r="F121" s="3">
        <v>44960</v>
      </c>
      <c r="G121">
        <v>202311</v>
      </c>
      <c r="H121" t="s">
        <v>79</v>
      </c>
      <c r="I121" t="s">
        <v>80</v>
      </c>
      <c r="J121" t="s">
        <v>100</v>
      </c>
      <c r="K121" t="s">
        <v>78</v>
      </c>
      <c r="L121" t="s">
        <v>101</v>
      </c>
      <c r="M121" t="s">
        <v>102</v>
      </c>
      <c r="N121" t="s">
        <v>536</v>
      </c>
      <c r="O121" t="s">
        <v>95</v>
      </c>
      <c r="P121" t="str">
        <f>"30233                         "</f>
        <v xml:space="preserve">30233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42.94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2.8</v>
      </c>
      <c r="BJ121">
        <v>11.8</v>
      </c>
      <c r="BK121">
        <v>12</v>
      </c>
      <c r="BL121">
        <v>132.38999999999999</v>
      </c>
      <c r="BM121">
        <v>19.86</v>
      </c>
      <c r="BN121">
        <v>152.25</v>
      </c>
      <c r="BO121">
        <v>152.25</v>
      </c>
      <c r="BR121" t="s">
        <v>104</v>
      </c>
      <c r="BS121" s="3">
        <v>44963</v>
      </c>
      <c r="BT121" s="4">
        <v>0.35416666666666669</v>
      </c>
      <c r="BU121" t="s">
        <v>537</v>
      </c>
      <c r="BV121" t="s">
        <v>86</v>
      </c>
      <c r="BY121">
        <v>59100</v>
      </c>
      <c r="BZ121" t="s">
        <v>106</v>
      </c>
      <c r="CA121" t="s">
        <v>538</v>
      </c>
      <c r="CC121" t="s">
        <v>102</v>
      </c>
      <c r="CD121">
        <v>2007</v>
      </c>
      <c r="CE121" t="s">
        <v>89</v>
      </c>
      <c r="CF121" s="3">
        <v>44963</v>
      </c>
      <c r="CI121">
        <v>2</v>
      </c>
      <c r="CJ121">
        <v>1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"009943230122"</f>
        <v>009943230122</v>
      </c>
      <c r="F122" s="3">
        <v>44960</v>
      </c>
      <c r="G122">
        <v>202311</v>
      </c>
      <c r="H122" t="s">
        <v>79</v>
      </c>
      <c r="I122" t="s">
        <v>80</v>
      </c>
      <c r="J122" t="s">
        <v>100</v>
      </c>
      <c r="K122" t="s">
        <v>78</v>
      </c>
      <c r="L122" t="s">
        <v>148</v>
      </c>
      <c r="M122" t="s">
        <v>149</v>
      </c>
      <c r="N122" t="s">
        <v>539</v>
      </c>
      <c r="O122" t="s">
        <v>95</v>
      </c>
      <c r="P122" t="str">
        <f>"191662                        "</f>
        <v xml:space="preserve">191662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42.94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0.6</v>
      </c>
      <c r="BJ122">
        <v>2.5</v>
      </c>
      <c r="BK122">
        <v>3</v>
      </c>
      <c r="BL122">
        <v>132.38999999999999</v>
      </c>
      <c r="BM122">
        <v>19.86</v>
      </c>
      <c r="BN122">
        <v>152.25</v>
      </c>
      <c r="BO122">
        <v>152.25</v>
      </c>
      <c r="BR122" t="s">
        <v>104</v>
      </c>
      <c r="BS122" s="3">
        <v>44963</v>
      </c>
      <c r="BT122" s="4">
        <v>0.40625</v>
      </c>
      <c r="BU122" t="s">
        <v>540</v>
      </c>
      <c r="BV122" t="s">
        <v>86</v>
      </c>
      <c r="BY122">
        <v>12710.25</v>
      </c>
      <c r="BZ122" t="s">
        <v>106</v>
      </c>
      <c r="CC122" t="s">
        <v>149</v>
      </c>
      <c r="CD122">
        <v>4001</v>
      </c>
      <c r="CE122" t="s">
        <v>89</v>
      </c>
      <c r="CF122" s="3">
        <v>44964</v>
      </c>
      <c r="CI122">
        <v>3</v>
      </c>
      <c r="CJ122">
        <v>1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"009942701256"</f>
        <v>009942701256</v>
      </c>
      <c r="F123" s="3">
        <v>44960</v>
      </c>
      <c r="G123">
        <v>202311</v>
      </c>
      <c r="H123" t="s">
        <v>75</v>
      </c>
      <c r="I123" t="s">
        <v>76</v>
      </c>
      <c r="J123" t="s">
        <v>77</v>
      </c>
      <c r="K123" t="s">
        <v>78</v>
      </c>
      <c r="L123" t="s">
        <v>115</v>
      </c>
      <c r="M123" t="s">
        <v>116</v>
      </c>
      <c r="N123" t="s">
        <v>126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22.21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65.75</v>
      </c>
      <c r="BM123">
        <v>9.86</v>
      </c>
      <c r="BN123">
        <v>75.61</v>
      </c>
      <c r="BO123">
        <v>75.61</v>
      </c>
      <c r="BQ123" t="s">
        <v>127</v>
      </c>
      <c r="BR123" t="s">
        <v>84</v>
      </c>
      <c r="BS123" s="3">
        <v>44963</v>
      </c>
      <c r="BT123" s="4">
        <v>0.43333333333333335</v>
      </c>
      <c r="BU123" t="s">
        <v>341</v>
      </c>
      <c r="BV123" t="s">
        <v>86</v>
      </c>
      <c r="BY123">
        <v>1200</v>
      </c>
      <c r="BZ123" t="s">
        <v>87</v>
      </c>
      <c r="CA123" t="s">
        <v>129</v>
      </c>
      <c r="CC123" t="s">
        <v>116</v>
      </c>
      <c r="CD123">
        <v>1620</v>
      </c>
      <c r="CE123" t="s">
        <v>89</v>
      </c>
      <c r="CF123" s="3">
        <v>44963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"009942917318"</f>
        <v>009942917318</v>
      </c>
      <c r="F124" s="3">
        <v>44963</v>
      </c>
      <c r="G124">
        <v>202311</v>
      </c>
      <c r="H124" t="s">
        <v>115</v>
      </c>
      <c r="I124" t="s">
        <v>116</v>
      </c>
      <c r="J124" t="s">
        <v>126</v>
      </c>
      <c r="K124" t="s">
        <v>78</v>
      </c>
      <c r="L124" t="s">
        <v>115</v>
      </c>
      <c r="M124" t="s">
        <v>116</v>
      </c>
      <c r="N124" t="s">
        <v>541</v>
      </c>
      <c r="O124" t="s">
        <v>82</v>
      </c>
      <c r="P124" t="str">
        <f>"J30076                        "</f>
        <v xml:space="preserve">J30076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17.350000000000001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0.8</v>
      </c>
      <c r="BJ124">
        <v>0.6</v>
      </c>
      <c r="BK124">
        <v>1</v>
      </c>
      <c r="BL124">
        <v>51.36</v>
      </c>
      <c r="BM124">
        <v>7.7</v>
      </c>
      <c r="BN124">
        <v>59.06</v>
      </c>
      <c r="BO124">
        <v>59.06</v>
      </c>
      <c r="BQ124" t="s">
        <v>542</v>
      </c>
      <c r="BR124" t="s">
        <v>127</v>
      </c>
      <c r="BS124" s="3">
        <v>44964</v>
      </c>
      <c r="BT124" s="4">
        <v>0.40347222222222223</v>
      </c>
      <c r="BU124" t="s">
        <v>543</v>
      </c>
      <c r="BV124" t="s">
        <v>86</v>
      </c>
      <c r="BY124">
        <v>2884.9</v>
      </c>
      <c r="BZ124" t="s">
        <v>87</v>
      </c>
      <c r="CA124" t="s">
        <v>121</v>
      </c>
      <c r="CC124" t="s">
        <v>116</v>
      </c>
      <c r="CD124">
        <v>1609</v>
      </c>
      <c r="CE124" t="s">
        <v>89</v>
      </c>
      <c r="CF124" s="3">
        <v>44964</v>
      </c>
      <c r="CI124">
        <v>1</v>
      </c>
      <c r="CJ124">
        <v>1</v>
      </c>
      <c r="CK124">
        <v>22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"009942917317"</f>
        <v>009942917317</v>
      </c>
      <c r="F125" s="3">
        <v>44963</v>
      </c>
      <c r="G125">
        <v>202311</v>
      </c>
      <c r="H125" t="s">
        <v>115</v>
      </c>
      <c r="I125" t="s">
        <v>116</v>
      </c>
      <c r="J125" t="s">
        <v>126</v>
      </c>
      <c r="K125" t="s">
        <v>78</v>
      </c>
      <c r="L125" t="s">
        <v>295</v>
      </c>
      <c r="M125" t="s">
        <v>296</v>
      </c>
      <c r="N125" t="s">
        <v>544</v>
      </c>
      <c r="O125" t="s">
        <v>82</v>
      </c>
      <c r="P125" t="str">
        <f>"J30534                        "</f>
        <v xml:space="preserve">J30534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22.21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65.75</v>
      </c>
      <c r="BM125">
        <v>9.86</v>
      </c>
      <c r="BN125">
        <v>75.61</v>
      </c>
      <c r="BO125">
        <v>75.61</v>
      </c>
      <c r="BQ125" t="s">
        <v>545</v>
      </c>
      <c r="BR125" t="s">
        <v>127</v>
      </c>
      <c r="BS125" s="3">
        <v>44964</v>
      </c>
      <c r="BT125" s="4">
        <v>0.39583333333333331</v>
      </c>
      <c r="BU125" t="s">
        <v>546</v>
      </c>
      <c r="BV125" t="s">
        <v>86</v>
      </c>
      <c r="BY125">
        <v>1200</v>
      </c>
      <c r="BZ125" t="s">
        <v>87</v>
      </c>
      <c r="CA125" t="s">
        <v>547</v>
      </c>
      <c r="CC125" t="s">
        <v>296</v>
      </c>
      <c r="CD125">
        <v>46</v>
      </c>
      <c r="CE125" t="s">
        <v>89</v>
      </c>
      <c r="CF125" s="3">
        <v>44964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"009942917320"</f>
        <v>009942917320</v>
      </c>
      <c r="F126" s="3">
        <v>44963</v>
      </c>
      <c r="G126">
        <v>202311</v>
      </c>
      <c r="H126" t="s">
        <v>115</v>
      </c>
      <c r="I126" t="s">
        <v>116</v>
      </c>
      <c r="J126" t="s">
        <v>126</v>
      </c>
      <c r="K126" t="s">
        <v>78</v>
      </c>
      <c r="L126" t="s">
        <v>548</v>
      </c>
      <c r="M126" t="s">
        <v>549</v>
      </c>
      <c r="N126" t="s">
        <v>550</v>
      </c>
      <c r="O126" t="s">
        <v>82</v>
      </c>
      <c r="P126" t="str">
        <f>"J30426                        "</f>
        <v xml:space="preserve">J30426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52.74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2.4</v>
      </c>
      <c r="BJ126">
        <v>1.3</v>
      </c>
      <c r="BK126">
        <v>2.5</v>
      </c>
      <c r="BL126">
        <v>156.15</v>
      </c>
      <c r="BM126">
        <v>23.42</v>
      </c>
      <c r="BN126">
        <v>179.57</v>
      </c>
      <c r="BO126">
        <v>179.57</v>
      </c>
      <c r="BQ126" t="s">
        <v>551</v>
      </c>
      <c r="BR126" t="s">
        <v>127</v>
      </c>
      <c r="BS126" s="3">
        <v>44965</v>
      </c>
      <c r="BT126" s="4">
        <v>0.65694444444444444</v>
      </c>
      <c r="BU126" t="s">
        <v>552</v>
      </c>
      <c r="BV126" t="s">
        <v>90</v>
      </c>
      <c r="BY126">
        <v>6466.82</v>
      </c>
      <c r="BZ126" t="s">
        <v>87</v>
      </c>
      <c r="CA126" t="s">
        <v>553</v>
      </c>
      <c r="CC126" t="s">
        <v>549</v>
      </c>
      <c r="CD126">
        <v>470</v>
      </c>
      <c r="CE126" t="s">
        <v>89</v>
      </c>
      <c r="CF126" s="3">
        <v>44965</v>
      </c>
      <c r="CI126">
        <v>1</v>
      </c>
      <c r="CJ126">
        <v>2</v>
      </c>
      <c r="CK126">
        <v>23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"009942917319"</f>
        <v>009942917319</v>
      </c>
      <c r="F127" s="3">
        <v>44963</v>
      </c>
      <c r="G127">
        <v>202311</v>
      </c>
      <c r="H127" t="s">
        <v>115</v>
      </c>
      <c r="I127" t="s">
        <v>116</v>
      </c>
      <c r="J127" t="s">
        <v>126</v>
      </c>
      <c r="K127" t="s">
        <v>78</v>
      </c>
      <c r="L127" t="s">
        <v>406</v>
      </c>
      <c r="M127" t="s">
        <v>407</v>
      </c>
      <c r="N127" t="s">
        <v>554</v>
      </c>
      <c r="O127" t="s">
        <v>82</v>
      </c>
      <c r="P127" t="str">
        <f>"J30567                        "</f>
        <v xml:space="preserve">J30567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31.23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1.2</v>
      </c>
      <c r="BJ127">
        <v>1.3</v>
      </c>
      <c r="BK127">
        <v>1.5</v>
      </c>
      <c r="BL127">
        <v>92.47</v>
      </c>
      <c r="BM127">
        <v>13.87</v>
      </c>
      <c r="BN127">
        <v>106.34</v>
      </c>
      <c r="BO127">
        <v>106.34</v>
      </c>
      <c r="BQ127" t="s">
        <v>555</v>
      </c>
      <c r="BR127" t="s">
        <v>127</v>
      </c>
      <c r="BS127" s="3">
        <v>44965</v>
      </c>
      <c r="BT127" s="4">
        <v>0.3520833333333333</v>
      </c>
      <c r="BU127" t="s">
        <v>556</v>
      </c>
      <c r="BV127" t="s">
        <v>90</v>
      </c>
      <c r="BW127" t="s">
        <v>211</v>
      </c>
      <c r="BX127" t="s">
        <v>557</v>
      </c>
      <c r="BY127">
        <v>6320.04</v>
      </c>
      <c r="BZ127" t="s">
        <v>87</v>
      </c>
      <c r="CA127" t="s">
        <v>558</v>
      </c>
      <c r="CC127" t="s">
        <v>407</v>
      </c>
      <c r="CD127">
        <v>1740</v>
      </c>
      <c r="CE127" t="s">
        <v>89</v>
      </c>
      <c r="CF127" s="3">
        <v>44966</v>
      </c>
      <c r="CI127">
        <v>1</v>
      </c>
      <c r="CJ127">
        <v>2</v>
      </c>
      <c r="CK127">
        <v>24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"009943230126"</f>
        <v>009943230126</v>
      </c>
      <c r="F128" s="3">
        <v>44963</v>
      </c>
      <c r="G128">
        <v>202311</v>
      </c>
      <c r="H128" t="s">
        <v>79</v>
      </c>
      <c r="I128" t="s">
        <v>80</v>
      </c>
      <c r="J128" t="s">
        <v>147</v>
      </c>
      <c r="K128" t="s">
        <v>78</v>
      </c>
      <c r="L128" t="s">
        <v>419</v>
      </c>
      <c r="M128" t="s">
        <v>420</v>
      </c>
      <c r="N128" t="s">
        <v>150</v>
      </c>
      <c r="O128" t="s">
        <v>82</v>
      </c>
      <c r="P128" t="str">
        <f>"INV191767                     "</f>
        <v xml:space="preserve">INV191767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38.85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0.6</v>
      </c>
      <c r="BJ128">
        <v>3.1</v>
      </c>
      <c r="BK128">
        <v>3.5</v>
      </c>
      <c r="BL128">
        <v>115.03</v>
      </c>
      <c r="BM128">
        <v>17.25</v>
      </c>
      <c r="BN128">
        <v>132.28</v>
      </c>
      <c r="BO128">
        <v>132.28</v>
      </c>
      <c r="BQ128" t="s">
        <v>559</v>
      </c>
      <c r="BR128" t="s">
        <v>152</v>
      </c>
      <c r="BS128" s="3">
        <v>44964</v>
      </c>
      <c r="BT128" s="4">
        <v>0.66319444444444442</v>
      </c>
      <c r="BU128" t="s">
        <v>560</v>
      </c>
      <c r="BV128" t="s">
        <v>90</v>
      </c>
      <c r="BW128" t="s">
        <v>201</v>
      </c>
      <c r="BX128" t="s">
        <v>159</v>
      </c>
      <c r="BY128">
        <v>15696.95</v>
      </c>
      <c r="BZ128" t="s">
        <v>87</v>
      </c>
      <c r="CA128" t="s">
        <v>561</v>
      </c>
      <c r="CC128" t="s">
        <v>420</v>
      </c>
      <c r="CD128">
        <v>1692</v>
      </c>
      <c r="CE128" t="s">
        <v>89</v>
      </c>
      <c r="CF128" s="3">
        <v>44965</v>
      </c>
      <c r="CI128">
        <v>1</v>
      </c>
      <c r="CJ128">
        <v>1</v>
      </c>
      <c r="CK128">
        <v>21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"009943230129"</f>
        <v>009943230129</v>
      </c>
      <c r="F129" s="3">
        <v>44963</v>
      </c>
      <c r="G129">
        <v>202311</v>
      </c>
      <c r="H129" t="s">
        <v>79</v>
      </c>
      <c r="I129" t="s">
        <v>80</v>
      </c>
      <c r="J129" t="s">
        <v>147</v>
      </c>
      <c r="K129" t="s">
        <v>78</v>
      </c>
      <c r="L129" t="s">
        <v>101</v>
      </c>
      <c r="M129" t="s">
        <v>102</v>
      </c>
      <c r="N129" t="s">
        <v>150</v>
      </c>
      <c r="O129" t="s">
        <v>95</v>
      </c>
      <c r="P129" t="str">
        <f>"INV191758                     "</f>
        <v xml:space="preserve">INV191758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42.94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2.7</v>
      </c>
      <c r="BJ129">
        <v>11.3</v>
      </c>
      <c r="BK129">
        <v>12</v>
      </c>
      <c r="BL129">
        <v>132.38999999999999</v>
      </c>
      <c r="BM129">
        <v>19.86</v>
      </c>
      <c r="BN129">
        <v>152.25</v>
      </c>
      <c r="BO129">
        <v>152.25</v>
      </c>
      <c r="BQ129" t="s">
        <v>562</v>
      </c>
      <c r="BR129" t="s">
        <v>152</v>
      </c>
      <c r="BS129" s="3">
        <v>44966</v>
      </c>
      <c r="BT129" s="4">
        <v>0.32916666666666666</v>
      </c>
      <c r="BU129" t="s">
        <v>563</v>
      </c>
      <c r="BV129" t="s">
        <v>90</v>
      </c>
      <c r="BW129" t="s">
        <v>158</v>
      </c>
      <c r="BX129" t="s">
        <v>159</v>
      </c>
      <c r="BY129">
        <v>56494</v>
      </c>
      <c r="BZ129" t="s">
        <v>106</v>
      </c>
      <c r="CA129" t="s">
        <v>564</v>
      </c>
      <c r="CC129" t="s">
        <v>102</v>
      </c>
      <c r="CD129">
        <v>2196</v>
      </c>
      <c r="CE129" t="s">
        <v>89</v>
      </c>
      <c r="CF129" s="3">
        <v>44967</v>
      </c>
      <c r="CI129">
        <v>2</v>
      </c>
      <c r="CJ129">
        <v>3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"009943230130"</f>
        <v>009943230130</v>
      </c>
      <c r="F130" s="3">
        <v>44963</v>
      </c>
      <c r="G130">
        <v>202311</v>
      </c>
      <c r="H130" t="s">
        <v>79</v>
      </c>
      <c r="I130" t="s">
        <v>80</v>
      </c>
      <c r="J130" t="s">
        <v>147</v>
      </c>
      <c r="K130" t="s">
        <v>78</v>
      </c>
      <c r="L130" t="s">
        <v>253</v>
      </c>
      <c r="M130" t="s">
        <v>254</v>
      </c>
      <c r="N130" t="s">
        <v>565</v>
      </c>
      <c r="O130" t="s">
        <v>82</v>
      </c>
      <c r="P130" t="str">
        <f>"INV191768                     "</f>
        <v xml:space="preserve">INV191768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22.21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0.4</v>
      </c>
      <c r="BJ130">
        <v>2</v>
      </c>
      <c r="BK130">
        <v>2</v>
      </c>
      <c r="BL130">
        <v>65.75</v>
      </c>
      <c r="BM130">
        <v>9.86</v>
      </c>
      <c r="BN130">
        <v>75.61</v>
      </c>
      <c r="BO130">
        <v>75.61</v>
      </c>
      <c r="BQ130" t="s">
        <v>566</v>
      </c>
      <c r="BR130" t="s">
        <v>152</v>
      </c>
      <c r="BS130" s="3">
        <v>44964</v>
      </c>
      <c r="BT130" s="4">
        <v>0.33819444444444446</v>
      </c>
      <c r="BU130" t="s">
        <v>567</v>
      </c>
      <c r="BV130" t="s">
        <v>86</v>
      </c>
      <c r="BY130">
        <v>10083.780000000001</v>
      </c>
      <c r="BZ130" t="s">
        <v>87</v>
      </c>
      <c r="CA130" t="s">
        <v>568</v>
      </c>
      <c r="CC130" t="s">
        <v>254</v>
      </c>
      <c r="CD130">
        <v>184</v>
      </c>
      <c r="CE130" t="s">
        <v>89</v>
      </c>
      <c r="CF130" s="3">
        <v>44964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"009943230119"</f>
        <v>009943230119</v>
      </c>
      <c r="F131" s="3">
        <v>44963</v>
      </c>
      <c r="G131">
        <v>202311</v>
      </c>
      <c r="H131" t="s">
        <v>79</v>
      </c>
      <c r="I131" t="s">
        <v>80</v>
      </c>
      <c r="J131" t="s">
        <v>147</v>
      </c>
      <c r="K131" t="s">
        <v>78</v>
      </c>
      <c r="L131" t="s">
        <v>101</v>
      </c>
      <c r="M131" t="s">
        <v>102</v>
      </c>
      <c r="N131" t="s">
        <v>569</v>
      </c>
      <c r="O131" t="s">
        <v>82</v>
      </c>
      <c r="P131" t="str">
        <f>"INV191752                     "</f>
        <v xml:space="preserve">INV191752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22.21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0.8</v>
      </c>
      <c r="BK131">
        <v>1</v>
      </c>
      <c r="BL131">
        <v>65.75</v>
      </c>
      <c r="BM131">
        <v>9.86</v>
      </c>
      <c r="BN131">
        <v>75.61</v>
      </c>
      <c r="BO131">
        <v>75.61</v>
      </c>
      <c r="BQ131" t="s">
        <v>570</v>
      </c>
      <c r="BR131" t="s">
        <v>152</v>
      </c>
      <c r="BS131" s="3">
        <v>44965</v>
      </c>
      <c r="BT131" s="4">
        <v>0.59375</v>
      </c>
      <c r="BU131" t="s">
        <v>571</v>
      </c>
      <c r="BV131" t="s">
        <v>90</v>
      </c>
      <c r="BW131" t="s">
        <v>201</v>
      </c>
      <c r="BX131" t="s">
        <v>159</v>
      </c>
      <c r="BY131">
        <v>4119.2</v>
      </c>
      <c r="BZ131" t="s">
        <v>87</v>
      </c>
      <c r="CA131" t="s">
        <v>572</v>
      </c>
      <c r="CC131" t="s">
        <v>102</v>
      </c>
      <c r="CD131">
        <v>2161</v>
      </c>
      <c r="CE131" t="s">
        <v>89</v>
      </c>
      <c r="CF131" s="3">
        <v>44965</v>
      </c>
      <c r="CI131">
        <v>1</v>
      </c>
      <c r="CJ131">
        <v>2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"009943230121"</f>
        <v>009943230121</v>
      </c>
      <c r="F132" s="3">
        <v>44963</v>
      </c>
      <c r="G132">
        <v>202311</v>
      </c>
      <c r="H132" t="s">
        <v>79</v>
      </c>
      <c r="I132" t="s">
        <v>80</v>
      </c>
      <c r="J132" t="s">
        <v>147</v>
      </c>
      <c r="K132" t="s">
        <v>78</v>
      </c>
      <c r="L132" t="s">
        <v>148</v>
      </c>
      <c r="M132" t="s">
        <v>149</v>
      </c>
      <c r="N132" t="s">
        <v>573</v>
      </c>
      <c r="O132" t="s">
        <v>95</v>
      </c>
      <c r="P132" t="str">
        <f>"INV191672                     "</f>
        <v xml:space="preserve">INV191672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42.94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0.1</v>
      </c>
      <c r="BJ132">
        <v>0.7</v>
      </c>
      <c r="BK132">
        <v>1</v>
      </c>
      <c r="BL132">
        <v>132.38999999999999</v>
      </c>
      <c r="BM132">
        <v>19.86</v>
      </c>
      <c r="BN132">
        <v>152.25</v>
      </c>
      <c r="BO132">
        <v>152.25</v>
      </c>
      <c r="BQ132" t="s">
        <v>574</v>
      </c>
      <c r="BR132" t="s">
        <v>152</v>
      </c>
      <c r="BS132" s="3">
        <v>44965</v>
      </c>
      <c r="BT132" s="4">
        <v>0.37152777777777773</v>
      </c>
      <c r="BU132" t="s">
        <v>575</v>
      </c>
      <c r="BV132" t="s">
        <v>86</v>
      </c>
      <c r="BY132">
        <v>3348</v>
      </c>
      <c r="BZ132" t="s">
        <v>106</v>
      </c>
      <c r="CA132" t="s">
        <v>576</v>
      </c>
      <c r="CC132" t="s">
        <v>149</v>
      </c>
      <c r="CD132">
        <v>4000</v>
      </c>
      <c r="CE132" t="s">
        <v>89</v>
      </c>
      <c r="CF132" s="3">
        <v>44965</v>
      </c>
      <c r="CI132">
        <v>3</v>
      </c>
      <c r="CJ132">
        <v>2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"009943230120"</f>
        <v>009943230120</v>
      </c>
      <c r="F133" s="3">
        <v>44963</v>
      </c>
      <c r="G133">
        <v>202311</v>
      </c>
      <c r="H133" t="s">
        <v>79</v>
      </c>
      <c r="I133" t="s">
        <v>80</v>
      </c>
      <c r="J133" t="s">
        <v>147</v>
      </c>
      <c r="K133" t="s">
        <v>78</v>
      </c>
      <c r="L133" t="s">
        <v>577</v>
      </c>
      <c r="M133" t="s">
        <v>578</v>
      </c>
      <c r="N133" t="s">
        <v>150</v>
      </c>
      <c r="O133" t="s">
        <v>95</v>
      </c>
      <c r="P133" t="str">
        <f>"AVO#28402                     "</f>
        <v xml:space="preserve">AVO#28402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60.56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1.4</v>
      </c>
      <c r="BJ133">
        <v>6.8</v>
      </c>
      <c r="BK133">
        <v>7</v>
      </c>
      <c r="BL133">
        <v>184.56</v>
      </c>
      <c r="BM133">
        <v>27.68</v>
      </c>
      <c r="BN133">
        <v>212.24</v>
      </c>
      <c r="BO133">
        <v>212.24</v>
      </c>
      <c r="BQ133" t="s">
        <v>579</v>
      </c>
      <c r="BR133" t="s">
        <v>152</v>
      </c>
      <c r="BS133" s="3">
        <v>44965</v>
      </c>
      <c r="BT133" s="4">
        <v>0.54513888888888895</v>
      </c>
      <c r="BU133" t="s">
        <v>580</v>
      </c>
      <c r="BV133" t="s">
        <v>86</v>
      </c>
      <c r="BY133">
        <v>33948</v>
      </c>
      <c r="BZ133" t="s">
        <v>106</v>
      </c>
      <c r="CC133" t="s">
        <v>578</v>
      </c>
      <c r="CD133">
        <v>6410</v>
      </c>
      <c r="CE133" t="s">
        <v>89</v>
      </c>
      <c r="CF133" s="3">
        <v>44970</v>
      </c>
      <c r="CI133">
        <v>3</v>
      </c>
      <c r="CJ133">
        <v>2</v>
      </c>
      <c r="CK133">
        <v>43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"009943230127"</f>
        <v>009943230127</v>
      </c>
      <c r="F134" s="3">
        <v>44963</v>
      </c>
      <c r="G134">
        <v>202311</v>
      </c>
      <c r="H134" t="s">
        <v>79</v>
      </c>
      <c r="I134" t="s">
        <v>80</v>
      </c>
      <c r="J134" t="s">
        <v>147</v>
      </c>
      <c r="K134" t="s">
        <v>78</v>
      </c>
      <c r="L134" t="s">
        <v>295</v>
      </c>
      <c r="M134" t="s">
        <v>296</v>
      </c>
      <c r="N134" t="s">
        <v>150</v>
      </c>
      <c r="O134" t="s">
        <v>82</v>
      </c>
      <c r="P134" t="str">
        <f>"INV191765                     "</f>
        <v xml:space="preserve">INV191765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44.4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1.3</v>
      </c>
      <c r="BJ134">
        <v>3.6</v>
      </c>
      <c r="BK134">
        <v>4</v>
      </c>
      <c r="BL134">
        <v>131.46</v>
      </c>
      <c r="BM134">
        <v>19.72</v>
      </c>
      <c r="BN134">
        <v>151.18</v>
      </c>
      <c r="BO134">
        <v>151.18</v>
      </c>
      <c r="BQ134" t="s">
        <v>581</v>
      </c>
      <c r="BR134" t="s">
        <v>152</v>
      </c>
      <c r="BS134" s="3">
        <v>44964</v>
      </c>
      <c r="BT134" s="4">
        <v>0.39930555555555558</v>
      </c>
      <c r="BU134" t="s">
        <v>582</v>
      </c>
      <c r="BV134" t="s">
        <v>86</v>
      </c>
      <c r="BY134">
        <v>17904.599999999999</v>
      </c>
      <c r="BZ134" t="s">
        <v>87</v>
      </c>
      <c r="CA134" t="s">
        <v>583</v>
      </c>
      <c r="CC134" t="s">
        <v>296</v>
      </c>
      <c r="CD134">
        <v>157</v>
      </c>
      <c r="CE134" t="s">
        <v>89</v>
      </c>
      <c r="CF134" s="3">
        <v>44964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"009943230125"</f>
        <v>009943230125</v>
      </c>
      <c r="F135" s="3">
        <v>44963</v>
      </c>
      <c r="G135">
        <v>202311</v>
      </c>
      <c r="H135" t="s">
        <v>79</v>
      </c>
      <c r="I135" t="s">
        <v>80</v>
      </c>
      <c r="J135" t="s">
        <v>147</v>
      </c>
      <c r="K135" t="s">
        <v>78</v>
      </c>
      <c r="L135" t="s">
        <v>584</v>
      </c>
      <c r="M135" t="s">
        <v>585</v>
      </c>
      <c r="N135" t="s">
        <v>586</v>
      </c>
      <c r="O135" t="s">
        <v>95</v>
      </c>
      <c r="P135" t="str">
        <f>"INV191757                     "</f>
        <v xml:space="preserve">INV191757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42.94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0.4</v>
      </c>
      <c r="BJ135">
        <v>0.9</v>
      </c>
      <c r="BK135">
        <v>1</v>
      </c>
      <c r="BL135">
        <v>132.38999999999999</v>
      </c>
      <c r="BM135">
        <v>19.86</v>
      </c>
      <c r="BN135">
        <v>152.25</v>
      </c>
      <c r="BO135">
        <v>152.25</v>
      </c>
      <c r="BQ135" t="s">
        <v>587</v>
      </c>
      <c r="BR135" t="s">
        <v>152</v>
      </c>
      <c r="BS135" s="3">
        <v>44965</v>
      </c>
      <c r="BT135" s="4">
        <v>0.43263888888888885</v>
      </c>
      <c r="BU135" t="s">
        <v>588</v>
      </c>
      <c r="BV135" t="s">
        <v>86</v>
      </c>
      <c r="BY135">
        <v>4544</v>
      </c>
      <c r="BZ135" t="s">
        <v>106</v>
      </c>
      <c r="CA135" t="s">
        <v>589</v>
      </c>
      <c r="CC135" t="s">
        <v>585</v>
      </c>
      <c r="CD135">
        <v>9459</v>
      </c>
      <c r="CE135" t="s">
        <v>89</v>
      </c>
      <c r="CF135" s="3">
        <v>44965</v>
      </c>
      <c r="CI135">
        <v>3</v>
      </c>
      <c r="CJ135">
        <v>2</v>
      </c>
      <c r="CK135">
        <v>41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"009943230128"</f>
        <v>009943230128</v>
      </c>
      <c r="F136" s="3">
        <v>44963</v>
      </c>
      <c r="G136">
        <v>202311</v>
      </c>
      <c r="H136" t="s">
        <v>79</v>
      </c>
      <c r="I136" t="s">
        <v>80</v>
      </c>
      <c r="J136" t="s">
        <v>147</v>
      </c>
      <c r="K136" t="s">
        <v>78</v>
      </c>
      <c r="L136" t="s">
        <v>590</v>
      </c>
      <c r="M136" t="s">
        <v>591</v>
      </c>
      <c r="N136" t="s">
        <v>592</v>
      </c>
      <c r="O136" t="s">
        <v>95</v>
      </c>
      <c r="P136" t="str">
        <f>"INV191755                     "</f>
        <v xml:space="preserve">INV191755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60.56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2.7</v>
      </c>
      <c r="BJ136">
        <v>11.1</v>
      </c>
      <c r="BK136">
        <v>12</v>
      </c>
      <c r="BL136">
        <v>184.56</v>
      </c>
      <c r="BM136">
        <v>27.68</v>
      </c>
      <c r="BN136">
        <v>212.24</v>
      </c>
      <c r="BO136">
        <v>212.24</v>
      </c>
      <c r="BP136" t="s">
        <v>593</v>
      </c>
      <c r="BQ136" t="s">
        <v>594</v>
      </c>
      <c r="BR136" t="s">
        <v>152</v>
      </c>
      <c r="BS136" s="3">
        <v>44965</v>
      </c>
      <c r="BT136" s="4">
        <v>0.6875</v>
      </c>
      <c r="BU136" t="s">
        <v>595</v>
      </c>
      <c r="BV136" t="s">
        <v>86</v>
      </c>
      <c r="BY136">
        <v>55488</v>
      </c>
      <c r="BZ136" t="s">
        <v>106</v>
      </c>
      <c r="CA136" t="s">
        <v>596</v>
      </c>
      <c r="CC136" t="s">
        <v>591</v>
      </c>
      <c r="CD136">
        <v>6188</v>
      </c>
      <c r="CE136" t="s">
        <v>89</v>
      </c>
      <c r="CF136" s="3">
        <v>44965</v>
      </c>
      <c r="CI136">
        <v>3</v>
      </c>
      <c r="CJ136">
        <v>2</v>
      </c>
      <c r="CK136">
        <v>43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"009942701255"</f>
        <v>009942701255</v>
      </c>
      <c r="F137" s="3">
        <v>44963</v>
      </c>
      <c r="G137">
        <v>202311</v>
      </c>
      <c r="H137" t="s">
        <v>75</v>
      </c>
      <c r="I137" t="s">
        <v>76</v>
      </c>
      <c r="J137" t="s">
        <v>77</v>
      </c>
      <c r="K137" t="s">
        <v>78</v>
      </c>
      <c r="L137" t="s">
        <v>115</v>
      </c>
      <c r="M137" t="s">
        <v>116</v>
      </c>
      <c r="N137" t="s">
        <v>126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22.21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65.75</v>
      </c>
      <c r="BM137">
        <v>9.86</v>
      </c>
      <c r="BN137">
        <v>75.61</v>
      </c>
      <c r="BO137">
        <v>75.61</v>
      </c>
      <c r="BQ137" t="s">
        <v>127</v>
      </c>
      <c r="BR137" t="s">
        <v>84</v>
      </c>
      <c r="BS137" s="3">
        <v>44964</v>
      </c>
      <c r="BT137" s="4">
        <v>0.37152777777777773</v>
      </c>
      <c r="BU137" t="s">
        <v>597</v>
      </c>
      <c r="BV137" t="s">
        <v>86</v>
      </c>
      <c r="BY137">
        <v>1200</v>
      </c>
      <c r="BZ137" t="s">
        <v>87</v>
      </c>
      <c r="CC137" t="s">
        <v>116</v>
      </c>
      <c r="CD137">
        <v>1620</v>
      </c>
      <c r="CE137" t="s">
        <v>89</v>
      </c>
      <c r="CF137" s="3">
        <v>44964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"009942917323"</f>
        <v>009942917323</v>
      </c>
      <c r="F138" s="3">
        <v>44964</v>
      </c>
      <c r="G138">
        <v>202311</v>
      </c>
      <c r="H138" t="s">
        <v>115</v>
      </c>
      <c r="I138" t="s">
        <v>116</v>
      </c>
      <c r="J138" t="s">
        <v>126</v>
      </c>
      <c r="K138" t="s">
        <v>78</v>
      </c>
      <c r="L138" t="s">
        <v>295</v>
      </c>
      <c r="M138" t="s">
        <v>296</v>
      </c>
      <c r="N138" t="s">
        <v>598</v>
      </c>
      <c r="O138" t="s">
        <v>82</v>
      </c>
      <c r="P138" t="str">
        <f>"J30584                        "</f>
        <v xml:space="preserve">J30584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27.75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2.4</v>
      </c>
      <c r="BK138">
        <v>2.5</v>
      </c>
      <c r="BL138">
        <v>82.17</v>
      </c>
      <c r="BM138">
        <v>12.33</v>
      </c>
      <c r="BN138">
        <v>94.5</v>
      </c>
      <c r="BO138">
        <v>94.5</v>
      </c>
      <c r="BQ138" t="s">
        <v>599</v>
      </c>
      <c r="BR138" t="s">
        <v>127</v>
      </c>
      <c r="BS138" s="3">
        <v>44965</v>
      </c>
      <c r="BT138" s="4">
        <v>0.41666666666666669</v>
      </c>
      <c r="BU138" t="s">
        <v>600</v>
      </c>
      <c r="BV138" t="s">
        <v>86</v>
      </c>
      <c r="BY138">
        <v>12000</v>
      </c>
      <c r="BZ138" t="s">
        <v>87</v>
      </c>
      <c r="CA138" t="s">
        <v>601</v>
      </c>
      <c r="CC138" t="s">
        <v>296</v>
      </c>
      <c r="CD138">
        <v>157</v>
      </c>
      <c r="CE138" t="s">
        <v>89</v>
      </c>
      <c r="CF138" s="3">
        <v>44965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"009942917324"</f>
        <v>009942917324</v>
      </c>
      <c r="F139" s="3">
        <v>44964</v>
      </c>
      <c r="G139">
        <v>202311</v>
      </c>
      <c r="H139" t="s">
        <v>115</v>
      </c>
      <c r="I139" t="s">
        <v>116</v>
      </c>
      <c r="J139" t="s">
        <v>126</v>
      </c>
      <c r="K139" t="s">
        <v>78</v>
      </c>
      <c r="L139" t="s">
        <v>101</v>
      </c>
      <c r="M139" t="s">
        <v>102</v>
      </c>
      <c r="N139" t="s">
        <v>602</v>
      </c>
      <c r="O139" t="s">
        <v>82</v>
      </c>
      <c r="P139" t="str">
        <f>"J30594                        "</f>
        <v xml:space="preserve">J30594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17.350000000000001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0.7</v>
      </c>
      <c r="BK139">
        <v>1</v>
      </c>
      <c r="BL139">
        <v>66.36</v>
      </c>
      <c r="BM139">
        <v>9.9499999999999993</v>
      </c>
      <c r="BN139">
        <v>76.31</v>
      </c>
      <c r="BO139">
        <v>76.31</v>
      </c>
      <c r="BQ139" t="s">
        <v>603</v>
      </c>
      <c r="BR139" t="s">
        <v>127</v>
      </c>
      <c r="BS139" s="3">
        <v>44965</v>
      </c>
      <c r="BT139" s="4">
        <v>0.42569444444444443</v>
      </c>
      <c r="BU139" t="s">
        <v>604</v>
      </c>
      <c r="BV139" t="s">
        <v>86</v>
      </c>
      <c r="BY139">
        <v>3338.71</v>
      </c>
      <c r="BZ139" t="s">
        <v>203</v>
      </c>
      <c r="CA139" t="s">
        <v>605</v>
      </c>
      <c r="CC139" t="s">
        <v>102</v>
      </c>
      <c r="CD139">
        <v>1811</v>
      </c>
      <c r="CE139" t="s">
        <v>89</v>
      </c>
      <c r="CF139" s="3">
        <v>44966</v>
      </c>
      <c r="CI139">
        <v>1</v>
      </c>
      <c r="CJ139">
        <v>1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"009942701254"</f>
        <v>009942701254</v>
      </c>
      <c r="F140" s="3">
        <v>44964</v>
      </c>
      <c r="G140">
        <v>202311</v>
      </c>
      <c r="H140" t="s">
        <v>75</v>
      </c>
      <c r="I140" t="s">
        <v>76</v>
      </c>
      <c r="J140" t="s">
        <v>77</v>
      </c>
      <c r="K140" t="s">
        <v>78</v>
      </c>
      <c r="L140" t="s">
        <v>115</v>
      </c>
      <c r="M140" t="s">
        <v>116</v>
      </c>
      <c r="N140" t="s">
        <v>126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22.21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65.75</v>
      </c>
      <c r="BM140">
        <v>9.86</v>
      </c>
      <c r="BN140">
        <v>75.61</v>
      </c>
      <c r="BO140">
        <v>75.61</v>
      </c>
      <c r="BQ140" t="s">
        <v>127</v>
      </c>
      <c r="BR140" t="s">
        <v>84</v>
      </c>
      <c r="BS140" s="3">
        <v>44965</v>
      </c>
      <c r="BT140" s="4">
        <v>0.36180555555555555</v>
      </c>
      <c r="BU140" t="s">
        <v>606</v>
      </c>
      <c r="BV140" t="s">
        <v>86</v>
      </c>
      <c r="BY140">
        <v>1200</v>
      </c>
      <c r="BZ140" t="s">
        <v>87</v>
      </c>
      <c r="CA140" t="s">
        <v>129</v>
      </c>
      <c r="CC140" t="s">
        <v>116</v>
      </c>
      <c r="CD140">
        <v>1620</v>
      </c>
      <c r="CE140" t="s">
        <v>89</v>
      </c>
      <c r="CF140" s="3">
        <v>44965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"080010733799"</f>
        <v>080010733799</v>
      </c>
      <c r="F141" s="3">
        <v>44964</v>
      </c>
      <c r="G141">
        <v>202311</v>
      </c>
      <c r="H141" t="s">
        <v>607</v>
      </c>
      <c r="I141" t="s">
        <v>608</v>
      </c>
      <c r="J141" t="s">
        <v>609</v>
      </c>
      <c r="K141" t="s">
        <v>78</v>
      </c>
      <c r="L141" t="s">
        <v>115</v>
      </c>
      <c r="M141" t="s">
        <v>116</v>
      </c>
      <c r="N141" t="s">
        <v>126</v>
      </c>
      <c r="O141" t="s">
        <v>82</v>
      </c>
      <c r="P141" t="str">
        <f>"Purchase order number MK8892 -"</f>
        <v>Purchase order number MK8892 -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27.75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2.5</v>
      </c>
      <c r="BJ141">
        <v>2.4</v>
      </c>
      <c r="BK141">
        <v>2.5</v>
      </c>
      <c r="BL141">
        <v>82.17</v>
      </c>
      <c r="BM141">
        <v>12.33</v>
      </c>
      <c r="BN141">
        <v>94.5</v>
      </c>
      <c r="BO141">
        <v>94.5</v>
      </c>
      <c r="BP141" t="s">
        <v>178</v>
      </c>
      <c r="BQ141" t="s">
        <v>610</v>
      </c>
      <c r="BR141" t="s">
        <v>611</v>
      </c>
      <c r="BS141" s="3">
        <v>44965</v>
      </c>
      <c r="BT141" s="4">
        <v>0.36249999999999999</v>
      </c>
      <c r="BU141" t="s">
        <v>606</v>
      </c>
      <c r="BV141" t="s">
        <v>86</v>
      </c>
      <c r="BY141">
        <v>11790</v>
      </c>
      <c r="BZ141" t="s">
        <v>87</v>
      </c>
      <c r="CA141" t="s">
        <v>129</v>
      </c>
      <c r="CC141" t="s">
        <v>116</v>
      </c>
      <c r="CD141">
        <v>1620</v>
      </c>
      <c r="CE141" t="s">
        <v>612</v>
      </c>
      <c r="CF141" s="3">
        <v>44965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"009942358208"</f>
        <v>009942358208</v>
      </c>
      <c r="F142" s="3">
        <v>44964</v>
      </c>
      <c r="G142">
        <v>202311</v>
      </c>
      <c r="H142" t="s">
        <v>79</v>
      </c>
      <c r="I142" t="s">
        <v>80</v>
      </c>
      <c r="J142" t="s">
        <v>91</v>
      </c>
      <c r="K142" t="s">
        <v>78</v>
      </c>
      <c r="L142" t="s">
        <v>191</v>
      </c>
      <c r="M142" t="s">
        <v>192</v>
      </c>
      <c r="N142" t="s">
        <v>613</v>
      </c>
      <c r="O142" t="s">
        <v>95</v>
      </c>
      <c r="P142" t="str">
        <f>"COASTAL FARMERS-EMPANGENI-0400"</f>
        <v>COASTAL FARMERS-EMPANGENI-0400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15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48.25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8.1</v>
      </c>
      <c r="BJ142">
        <v>17.3</v>
      </c>
      <c r="BK142">
        <v>18</v>
      </c>
      <c r="BL142">
        <v>163.11000000000001</v>
      </c>
      <c r="BM142">
        <v>24.47</v>
      </c>
      <c r="BN142">
        <v>187.58</v>
      </c>
      <c r="BO142">
        <v>187.58</v>
      </c>
      <c r="BQ142" t="s">
        <v>614</v>
      </c>
      <c r="BR142" t="s">
        <v>97</v>
      </c>
      <c r="BS142" s="3">
        <v>44967</v>
      </c>
      <c r="BT142" s="4">
        <v>0.74861111111111101</v>
      </c>
      <c r="BU142" t="s">
        <v>615</v>
      </c>
      <c r="BV142" t="s">
        <v>86</v>
      </c>
      <c r="BY142">
        <v>86708.58</v>
      </c>
      <c r="BZ142" t="s">
        <v>136</v>
      </c>
      <c r="CA142" t="s">
        <v>616</v>
      </c>
      <c r="CC142" t="s">
        <v>192</v>
      </c>
      <c r="CD142">
        <v>3610</v>
      </c>
      <c r="CE142" t="s">
        <v>89</v>
      </c>
      <c r="CF142" s="3">
        <v>44970</v>
      </c>
      <c r="CI142">
        <v>3</v>
      </c>
      <c r="CJ142">
        <v>3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"009943230133"</f>
        <v>009943230133</v>
      </c>
      <c r="F143" s="3">
        <v>44964</v>
      </c>
      <c r="G143">
        <v>202311</v>
      </c>
      <c r="H143" t="s">
        <v>79</v>
      </c>
      <c r="I143" t="s">
        <v>80</v>
      </c>
      <c r="J143" t="s">
        <v>147</v>
      </c>
      <c r="K143" t="s">
        <v>78</v>
      </c>
      <c r="L143" t="s">
        <v>617</v>
      </c>
      <c r="M143" t="s">
        <v>618</v>
      </c>
      <c r="N143" t="s">
        <v>150</v>
      </c>
      <c r="O143" t="s">
        <v>95</v>
      </c>
      <c r="P143" t="str">
        <f>"INV191805                     "</f>
        <v xml:space="preserve">INV191805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60.56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0.9</v>
      </c>
      <c r="BJ143">
        <v>5.4</v>
      </c>
      <c r="BK143">
        <v>6</v>
      </c>
      <c r="BL143">
        <v>184.56</v>
      </c>
      <c r="BM143">
        <v>27.68</v>
      </c>
      <c r="BN143">
        <v>212.24</v>
      </c>
      <c r="BO143">
        <v>212.24</v>
      </c>
      <c r="BQ143" t="s">
        <v>619</v>
      </c>
      <c r="BR143" t="s">
        <v>152</v>
      </c>
      <c r="BS143" s="3">
        <v>44970</v>
      </c>
      <c r="BT143" s="4">
        <v>0.59375</v>
      </c>
      <c r="BU143" t="s">
        <v>620</v>
      </c>
      <c r="BV143" t="s">
        <v>90</v>
      </c>
      <c r="BW143" t="s">
        <v>158</v>
      </c>
      <c r="BX143" t="s">
        <v>621</v>
      </c>
      <c r="BY143">
        <v>26912.76</v>
      </c>
      <c r="BZ143" t="s">
        <v>113</v>
      </c>
      <c r="CC143" t="s">
        <v>618</v>
      </c>
      <c r="CD143">
        <v>5090</v>
      </c>
      <c r="CE143" t="s">
        <v>89</v>
      </c>
      <c r="CI143">
        <v>3</v>
      </c>
      <c r="CJ143">
        <v>4</v>
      </c>
      <c r="CK143">
        <v>43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"009943230131"</f>
        <v>009943230131</v>
      </c>
      <c r="F144" s="3">
        <v>44964</v>
      </c>
      <c r="G144">
        <v>202311</v>
      </c>
      <c r="H144" t="s">
        <v>79</v>
      </c>
      <c r="I144" t="s">
        <v>80</v>
      </c>
      <c r="J144" t="s">
        <v>147</v>
      </c>
      <c r="K144" t="s">
        <v>78</v>
      </c>
      <c r="L144" t="s">
        <v>101</v>
      </c>
      <c r="M144" t="s">
        <v>102</v>
      </c>
      <c r="N144" t="s">
        <v>150</v>
      </c>
      <c r="O144" t="s">
        <v>95</v>
      </c>
      <c r="P144" t="str">
        <f>"DOLFI#30457                   "</f>
        <v xml:space="preserve">DOLFI#30457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42.94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2.4</v>
      </c>
      <c r="BJ144">
        <v>10.1</v>
      </c>
      <c r="BK144">
        <v>11</v>
      </c>
      <c r="BL144">
        <v>132.38999999999999</v>
      </c>
      <c r="BM144">
        <v>19.86</v>
      </c>
      <c r="BN144">
        <v>152.25</v>
      </c>
      <c r="BO144">
        <v>152.25</v>
      </c>
      <c r="BQ144" t="s">
        <v>622</v>
      </c>
      <c r="BR144" t="s">
        <v>152</v>
      </c>
      <c r="BS144" s="3">
        <v>44966</v>
      </c>
      <c r="BT144" s="4">
        <v>0.54652777777777783</v>
      </c>
      <c r="BU144" t="s">
        <v>623</v>
      </c>
      <c r="BV144" t="s">
        <v>86</v>
      </c>
      <c r="BY144">
        <v>50516.160000000003</v>
      </c>
      <c r="BZ144" t="s">
        <v>106</v>
      </c>
      <c r="CA144" t="s">
        <v>624</v>
      </c>
      <c r="CC144" t="s">
        <v>102</v>
      </c>
      <c r="CD144">
        <v>2196</v>
      </c>
      <c r="CE144" t="s">
        <v>89</v>
      </c>
      <c r="CF144" s="3">
        <v>44967</v>
      </c>
      <c r="CI144">
        <v>2</v>
      </c>
      <c r="CJ144">
        <v>2</v>
      </c>
      <c r="CK144">
        <v>41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"009943230134"</f>
        <v>009943230134</v>
      </c>
      <c r="F145" s="3">
        <v>44964</v>
      </c>
      <c r="G145">
        <v>202311</v>
      </c>
      <c r="H145" t="s">
        <v>79</v>
      </c>
      <c r="I145" t="s">
        <v>80</v>
      </c>
      <c r="J145" t="s">
        <v>147</v>
      </c>
      <c r="K145" t="s">
        <v>78</v>
      </c>
      <c r="L145" t="s">
        <v>625</v>
      </c>
      <c r="M145" t="s">
        <v>626</v>
      </c>
      <c r="N145" t="s">
        <v>150</v>
      </c>
      <c r="O145" t="s">
        <v>95</v>
      </c>
      <c r="P145" t="str">
        <f>"INV191807                     "</f>
        <v xml:space="preserve">INV191807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60.56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0.7</v>
      </c>
      <c r="BK145">
        <v>1</v>
      </c>
      <c r="BL145">
        <v>184.56</v>
      </c>
      <c r="BM145">
        <v>27.68</v>
      </c>
      <c r="BN145">
        <v>212.24</v>
      </c>
      <c r="BO145">
        <v>212.24</v>
      </c>
      <c r="BQ145" t="s">
        <v>627</v>
      </c>
      <c r="BR145" t="s">
        <v>152</v>
      </c>
      <c r="BS145" s="3">
        <v>44970</v>
      </c>
      <c r="BT145" s="4">
        <v>0.80763888888888891</v>
      </c>
      <c r="BU145" t="s">
        <v>628</v>
      </c>
      <c r="BV145" t="s">
        <v>90</v>
      </c>
      <c r="BW145" t="s">
        <v>119</v>
      </c>
      <c r="BX145" t="s">
        <v>629</v>
      </c>
      <c r="BY145">
        <v>3278.6</v>
      </c>
      <c r="BZ145" t="s">
        <v>106</v>
      </c>
      <c r="CC145" t="s">
        <v>626</v>
      </c>
      <c r="CD145">
        <v>5099</v>
      </c>
      <c r="CE145" t="s">
        <v>89</v>
      </c>
      <c r="CF145" s="3">
        <v>44971</v>
      </c>
      <c r="CI145">
        <v>4</v>
      </c>
      <c r="CJ145">
        <v>4</v>
      </c>
      <c r="CK145">
        <v>43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"009943230132"</f>
        <v>009943230132</v>
      </c>
      <c r="F146" s="3">
        <v>44964</v>
      </c>
      <c r="G146">
        <v>202311</v>
      </c>
      <c r="H146" t="s">
        <v>79</v>
      </c>
      <c r="I146" t="s">
        <v>80</v>
      </c>
      <c r="J146" t="s">
        <v>147</v>
      </c>
      <c r="K146" t="s">
        <v>78</v>
      </c>
      <c r="L146" t="s">
        <v>406</v>
      </c>
      <c r="M146" t="s">
        <v>407</v>
      </c>
      <c r="N146" t="s">
        <v>150</v>
      </c>
      <c r="O146" t="s">
        <v>95</v>
      </c>
      <c r="P146" t="str">
        <f>"INV191808                     "</f>
        <v xml:space="preserve">INV191808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60.56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0.7</v>
      </c>
      <c r="BJ146">
        <v>1.7</v>
      </c>
      <c r="BK146">
        <v>2</v>
      </c>
      <c r="BL146">
        <v>184.56</v>
      </c>
      <c r="BM146">
        <v>27.68</v>
      </c>
      <c r="BN146">
        <v>212.24</v>
      </c>
      <c r="BO146">
        <v>212.24</v>
      </c>
      <c r="BQ146" t="s">
        <v>630</v>
      </c>
      <c r="BR146" t="s">
        <v>152</v>
      </c>
      <c r="BS146" s="3">
        <v>44966</v>
      </c>
      <c r="BT146" s="4">
        <v>0.5395833333333333</v>
      </c>
      <c r="BU146" t="s">
        <v>631</v>
      </c>
      <c r="BV146" t="s">
        <v>86</v>
      </c>
      <c r="BY146">
        <v>8324.42</v>
      </c>
      <c r="BZ146" t="s">
        <v>106</v>
      </c>
      <c r="CA146" t="s">
        <v>494</v>
      </c>
      <c r="CC146" t="s">
        <v>407</v>
      </c>
      <c r="CD146">
        <v>1748</v>
      </c>
      <c r="CE146" t="s">
        <v>89</v>
      </c>
      <c r="CF146" s="3">
        <v>44967</v>
      </c>
      <c r="CI146">
        <v>2</v>
      </c>
      <c r="CJ146">
        <v>2</v>
      </c>
      <c r="CK146">
        <v>43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"009943230135"</f>
        <v>009943230135</v>
      </c>
      <c r="F147" s="3">
        <v>44964</v>
      </c>
      <c r="G147">
        <v>202311</v>
      </c>
      <c r="H147" t="s">
        <v>79</v>
      </c>
      <c r="I147" t="s">
        <v>80</v>
      </c>
      <c r="J147" t="s">
        <v>147</v>
      </c>
      <c r="K147" t="s">
        <v>78</v>
      </c>
      <c r="L147" t="s">
        <v>253</v>
      </c>
      <c r="M147" t="s">
        <v>254</v>
      </c>
      <c r="N147" t="s">
        <v>150</v>
      </c>
      <c r="O147" t="s">
        <v>82</v>
      </c>
      <c r="P147" t="str">
        <f>"INV191804                     "</f>
        <v xml:space="preserve">INV191804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27.75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0.4</v>
      </c>
      <c r="BJ147">
        <v>2.5</v>
      </c>
      <c r="BK147">
        <v>2.5</v>
      </c>
      <c r="BL147">
        <v>82.17</v>
      </c>
      <c r="BM147">
        <v>12.33</v>
      </c>
      <c r="BN147">
        <v>94.5</v>
      </c>
      <c r="BO147">
        <v>94.5</v>
      </c>
      <c r="BQ147" t="s">
        <v>632</v>
      </c>
      <c r="BR147" t="s">
        <v>152</v>
      </c>
      <c r="BS147" s="3">
        <v>44965</v>
      </c>
      <c r="BT147" s="4">
        <v>0.4152777777777778</v>
      </c>
      <c r="BU147" t="s">
        <v>633</v>
      </c>
      <c r="BV147" t="s">
        <v>86</v>
      </c>
      <c r="BY147">
        <v>12509.28</v>
      </c>
      <c r="BZ147" t="s">
        <v>87</v>
      </c>
      <c r="CA147" t="s">
        <v>634</v>
      </c>
      <c r="CC147" t="s">
        <v>254</v>
      </c>
      <c r="CD147">
        <v>182</v>
      </c>
      <c r="CE147" t="s">
        <v>89</v>
      </c>
      <c r="CF147" s="3">
        <v>44965</v>
      </c>
      <c r="CI147">
        <v>1</v>
      </c>
      <c r="CJ147">
        <v>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"009942701347"</f>
        <v>009942701347</v>
      </c>
      <c r="F148" s="3">
        <v>44964</v>
      </c>
      <c r="G148">
        <v>202311</v>
      </c>
      <c r="H148" t="s">
        <v>75</v>
      </c>
      <c r="I148" t="s">
        <v>76</v>
      </c>
      <c r="J148" t="s">
        <v>77</v>
      </c>
      <c r="K148" t="s">
        <v>78</v>
      </c>
      <c r="L148" t="s">
        <v>79</v>
      </c>
      <c r="M148" t="s">
        <v>80</v>
      </c>
      <c r="N148" t="s">
        <v>81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22.21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65.75</v>
      </c>
      <c r="BM148">
        <v>9.86</v>
      </c>
      <c r="BN148">
        <v>75.61</v>
      </c>
      <c r="BO148">
        <v>75.61</v>
      </c>
      <c r="BQ148" t="s">
        <v>83</v>
      </c>
      <c r="BR148" t="s">
        <v>84</v>
      </c>
      <c r="BS148" s="3">
        <v>44965</v>
      </c>
      <c r="BT148" s="4">
        <v>0.44097222222222227</v>
      </c>
      <c r="BU148" t="s">
        <v>423</v>
      </c>
      <c r="BV148" t="s">
        <v>86</v>
      </c>
      <c r="BY148">
        <v>1200</v>
      </c>
      <c r="BZ148" t="s">
        <v>87</v>
      </c>
      <c r="CA148" t="s">
        <v>88</v>
      </c>
      <c r="CC148" t="s">
        <v>80</v>
      </c>
      <c r="CD148">
        <v>7530</v>
      </c>
      <c r="CE148" t="s">
        <v>89</v>
      </c>
      <c r="CF148" s="3">
        <v>44966</v>
      </c>
      <c r="CI148">
        <v>1</v>
      </c>
      <c r="CJ148">
        <v>1</v>
      </c>
      <c r="CK148">
        <v>21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"009942917321"</f>
        <v>009942917321</v>
      </c>
      <c r="F149" s="3">
        <v>44964</v>
      </c>
      <c r="G149">
        <v>202311</v>
      </c>
      <c r="H149" t="s">
        <v>115</v>
      </c>
      <c r="I149" t="s">
        <v>116</v>
      </c>
      <c r="J149" t="s">
        <v>126</v>
      </c>
      <c r="K149" t="s">
        <v>78</v>
      </c>
      <c r="L149" t="s">
        <v>253</v>
      </c>
      <c r="M149" t="s">
        <v>254</v>
      </c>
      <c r="N149" t="s">
        <v>635</v>
      </c>
      <c r="O149" t="s">
        <v>82</v>
      </c>
      <c r="P149" t="str">
        <f>"J30605                        "</f>
        <v xml:space="preserve">J30605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22.21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0.7</v>
      </c>
      <c r="BJ149">
        <v>1.1000000000000001</v>
      </c>
      <c r="BK149">
        <v>1.5</v>
      </c>
      <c r="BL149">
        <v>65.75</v>
      </c>
      <c r="BM149">
        <v>9.86</v>
      </c>
      <c r="BN149">
        <v>75.61</v>
      </c>
      <c r="BO149">
        <v>75.61</v>
      </c>
      <c r="BQ149" t="s">
        <v>636</v>
      </c>
      <c r="BR149" t="s">
        <v>127</v>
      </c>
      <c r="BS149" s="3">
        <v>44965</v>
      </c>
      <c r="BT149" s="4">
        <v>0.40972222222222227</v>
      </c>
      <c r="BU149" t="s">
        <v>637</v>
      </c>
      <c r="BV149" t="s">
        <v>86</v>
      </c>
      <c r="BY149">
        <v>5684.91</v>
      </c>
      <c r="BZ149" t="s">
        <v>87</v>
      </c>
      <c r="CC149" t="s">
        <v>254</v>
      </c>
      <c r="CD149">
        <v>200</v>
      </c>
      <c r="CE149" t="s">
        <v>89</v>
      </c>
      <c r="CF149" s="3">
        <v>44965</v>
      </c>
      <c r="CI149">
        <v>1</v>
      </c>
      <c r="CJ149">
        <v>1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"009942917326"</f>
        <v>009942917326</v>
      </c>
      <c r="F150" s="3">
        <v>44964</v>
      </c>
      <c r="G150">
        <v>202311</v>
      </c>
      <c r="H150" t="s">
        <v>115</v>
      </c>
      <c r="I150" t="s">
        <v>116</v>
      </c>
      <c r="J150" t="s">
        <v>126</v>
      </c>
      <c r="K150" t="s">
        <v>78</v>
      </c>
      <c r="L150" t="s">
        <v>79</v>
      </c>
      <c r="M150" t="s">
        <v>80</v>
      </c>
      <c r="N150" t="s">
        <v>638</v>
      </c>
      <c r="O150" t="s">
        <v>82</v>
      </c>
      <c r="P150" t="str">
        <f>"J31872                        "</f>
        <v xml:space="preserve">J31872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22.21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1.5</v>
      </c>
      <c r="BJ150">
        <v>1.3</v>
      </c>
      <c r="BK150">
        <v>1.5</v>
      </c>
      <c r="BL150">
        <v>65.75</v>
      </c>
      <c r="BM150">
        <v>9.86</v>
      </c>
      <c r="BN150">
        <v>75.61</v>
      </c>
      <c r="BO150">
        <v>75.61</v>
      </c>
      <c r="BQ150" t="s">
        <v>83</v>
      </c>
      <c r="BR150" t="s">
        <v>127</v>
      </c>
      <c r="BS150" s="3">
        <v>44965</v>
      </c>
      <c r="BT150" s="4">
        <v>0.44097222222222227</v>
      </c>
      <c r="BU150" t="s">
        <v>423</v>
      </c>
      <c r="BV150" t="s">
        <v>90</v>
      </c>
      <c r="BW150" t="s">
        <v>119</v>
      </c>
      <c r="BX150" t="s">
        <v>415</v>
      </c>
      <c r="BY150">
        <v>6268.49</v>
      </c>
      <c r="BZ150" t="s">
        <v>87</v>
      </c>
      <c r="CA150" t="s">
        <v>88</v>
      </c>
      <c r="CC150" t="s">
        <v>80</v>
      </c>
      <c r="CD150">
        <v>7530</v>
      </c>
      <c r="CE150" t="s">
        <v>89</v>
      </c>
      <c r="CF150" s="3">
        <v>44966</v>
      </c>
      <c r="CI150">
        <v>1</v>
      </c>
      <c r="CJ150">
        <v>1</v>
      </c>
      <c r="CK150">
        <v>21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"009942917325"</f>
        <v>009942917325</v>
      </c>
      <c r="F151" s="3">
        <v>44964</v>
      </c>
      <c r="G151">
        <v>202311</v>
      </c>
      <c r="H151" t="s">
        <v>115</v>
      </c>
      <c r="I151" t="s">
        <v>116</v>
      </c>
      <c r="J151" t="s">
        <v>126</v>
      </c>
      <c r="K151" t="s">
        <v>78</v>
      </c>
      <c r="L151" t="s">
        <v>639</v>
      </c>
      <c r="M151" t="s">
        <v>640</v>
      </c>
      <c r="N151" t="s">
        <v>641</v>
      </c>
      <c r="O151" t="s">
        <v>82</v>
      </c>
      <c r="P151" t="str">
        <f>"J30256                        "</f>
        <v xml:space="preserve">J30256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72.17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3.1</v>
      </c>
      <c r="BJ151">
        <v>3.1</v>
      </c>
      <c r="BK151">
        <v>3.5</v>
      </c>
      <c r="BL151">
        <v>213.68</v>
      </c>
      <c r="BM151">
        <v>32.049999999999997</v>
      </c>
      <c r="BN151">
        <v>245.73</v>
      </c>
      <c r="BO151">
        <v>245.73</v>
      </c>
      <c r="BQ151" t="s">
        <v>642</v>
      </c>
      <c r="BR151" t="s">
        <v>127</v>
      </c>
      <c r="BS151" s="3">
        <v>44966</v>
      </c>
      <c r="BT151" s="4">
        <v>0.55555555555555558</v>
      </c>
      <c r="BU151" t="s">
        <v>643</v>
      </c>
      <c r="BV151" t="s">
        <v>90</v>
      </c>
      <c r="BW151" t="s">
        <v>158</v>
      </c>
      <c r="BX151" t="s">
        <v>644</v>
      </c>
      <c r="BY151">
        <v>15275.52</v>
      </c>
      <c r="BZ151" t="s">
        <v>87</v>
      </c>
      <c r="CA151" t="s">
        <v>645</v>
      </c>
      <c r="CC151" t="s">
        <v>640</v>
      </c>
      <c r="CD151">
        <v>2499</v>
      </c>
      <c r="CE151" t="s">
        <v>89</v>
      </c>
      <c r="CF151" s="3">
        <v>44967</v>
      </c>
      <c r="CI151">
        <v>1</v>
      </c>
      <c r="CJ151">
        <v>2</v>
      </c>
      <c r="CK151">
        <v>23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"009943125819"</f>
        <v>009943125819</v>
      </c>
      <c r="F152" s="3">
        <v>44965</v>
      </c>
      <c r="G152">
        <v>202311</v>
      </c>
      <c r="H152" t="s">
        <v>607</v>
      </c>
      <c r="I152" t="s">
        <v>608</v>
      </c>
      <c r="J152" t="s">
        <v>646</v>
      </c>
      <c r="K152" t="s">
        <v>78</v>
      </c>
      <c r="L152" t="s">
        <v>115</v>
      </c>
      <c r="M152" t="s">
        <v>116</v>
      </c>
      <c r="N152" t="s">
        <v>126</v>
      </c>
      <c r="O152" t="s">
        <v>95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42.94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</v>
      </c>
      <c r="BJ152">
        <v>3.6</v>
      </c>
      <c r="BK152">
        <v>4</v>
      </c>
      <c r="BL152">
        <v>132.38999999999999</v>
      </c>
      <c r="BM152">
        <v>19.86</v>
      </c>
      <c r="BN152">
        <v>152.25</v>
      </c>
      <c r="BO152">
        <v>152.25</v>
      </c>
      <c r="BR152" t="s">
        <v>647</v>
      </c>
      <c r="BS152" s="3">
        <v>44966</v>
      </c>
      <c r="BT152" s="4">
        <v>0.40138888888888885</v>
      </c>
      <c r="BU152" t="s">
        <v>128</v>
      </c>
      <c r="BV152" t="s">
        <v>86</v>
      </c>
      <c r="BY152">
        <v>17940</v>
      </c>
      <c r="BZ152" t="s">
        <v>106</v>
      </c>
      <c r="CA152" t="s">
        <v>648</v>
      </c>
      <c r="CC152" t="s">
        <v>116</v>
      </c>
      <c r="CD152">
        <v>1619</v>
      </c>
      <c r="CE152" t="s">
        <v>89</v>
      </c>
      <c r="CF152" s="3">
        <v>44966</v>
      </c>
      <c r="CI152">
        <v>1</v>
      </c>
      <c r="CJ152">
        <v>1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"009942701251"</f>
        <v>009942701251</v>
      </c>
      <c r="F153" s="3">
        <v>44970</v>
      </c>
      <c r="G153">
        <v>202311</v>
      </c>
      <c r="H153" t="s">
        <v>75</v>
      </c>
      <c r="I153" t="s">
        <v>76</v>
      </c>
      <c r="J153" t="s">
        <v>77</v>
      </c>
      <c r="K153" t="s">
        <v>78</v>
      </c>
      <c r="L153" t="s">
        <v>115</v>
      </c>
      <c r="M153" t="s">
        <v>116</v>
      </c>
      <c r="N153" t="s">
        <v>126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55.5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5</v>
      </c>
      <c r="BJ153">
        <v>1.4</v>
      </c>
      <c r="BK153">
        <v>5</v>
      </c>
      <c r="BL153">
        <v>164.32</v>
      </c>
      <c r="BM153">
        <v>24.65</v>
      </c>
      <c r="BN153">
        <v>188.97</v>
      </c>
      <c r="BO153">
        <v>188.97</v>
      </c>
      <c r="BQ153" t="s">
        <v>127</v>
      </c>
      <c r="BR153" t="s">
        <v>84</v>
      </c>
      <c r="BS153" s="3">
        <v>44971</v>
      </c>
      <c r="BT153" s="4">
        <v>0.4375</v>
      </c>
      <c r="BU153" t="s">
        <v>649</v>
      </c>
      <c r="BV153" t="s">
        <v>86</v>
      </c>
      <c r="BY153">
        <v>6750</v>
      </c>
      <c r="BZ153" t="s">
        <v>87</v>
      </c>
      <c r="CA153" t="s">
        <v>129</v>
      </c>
      <c r="CC153" t="s">
        <v>116</v>
      </c>
      <c r="CD153">
        <v>1620</v>
      </c>
      <c r="CE153" t="s">
        <v>89</v>
      </c>
      <c r="CF153" s="3">
        <v>44971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"009943151614"</f>
        <v>009943151614</v>
      </c>
      <c r="F154" s="3">
        <v>44970</v>
      </c>
      <c r="G154">
        <v>202311</v>
      </c>
      <c r="H154" t="s">
        <v>650</v>
      </c>
      <c r="I154" t="s">
        <v>651</v>
      </c>
      <c r="J154" t="s">
        <v>652</v>
      </c>
      <c r="K154" t="s">
        <v>78</v>
      </c>
      <c r="L154" t="s">
        <v>79</v>
      </c>
      <c r="M154" t="s">
        <v>80</v>
      </c>
      <c r="N154" t="s">
        <v>653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22.21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1.6</v>
      </c>
      <c r="BK154">
        <v>2</v>
      </c>
      <c r="BL154">
        <v>65.75</v>
      </c>
      <c r="BM154">
        <v>9.86</v>
      </c>
      <c r="BN154">
        <v>75.61</v>
      </c>
      <c r="BO154">
        <v>75.61</v>
      </c>
      <c r="BS154" s="3">
        <v>44974</v>
      </c>
      <c r="BT154" s="4">
        <v>0.41666666666666669</v>
      </c>
      <c r="BU154" t="s">
        <v>654</v>
      </c>
      <c r="BV154" t="s">
        <v>90</v>
      </c>
      <c r="BW154" t="s">
        <v>158</v>
      </c>
      <c r="BX154" t="s">
        <v>229</v>
      </c>
      <c r="BY154">
        <v>7875</v>
      </c>
      <c r="BZ154" t="s">
        <v>87</v>
      </c>
      <c r="CC154" t="s">
        <v>80</v>
      </c>
      <c r="CD154">
        <v>7945</v>
      </c>
      <c r="CE154" t="s">
        <v>89</v>
      </c>
      <c r="CF154" s="3">
        <v>44977</v>
      </c>
      <c r="CI154">
        <v>1</v>
      </c>
      <c r="CJ154">
        <v>4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"009942701280"</f>
        <v>009942701280</v>
      </c>
      <c r="F155" s="3">
        <v>44970</v>
      </c>
      <c r="G155">
        <v>202311</v>
      </c>
      <c r="H155" t="s">
        <v>75</v>
      </c>
      <c r="I155" t="s">
        <v>76</v>
      </c>
      <c r="J155" t="s">
        <v>77</v>
      </c>
      <c r="K155" t="s">
        <v>78</v>
      </c>
      <c r="L155" t="s">
        <v>173</v>
      </c>
      <c r="M155" t="s">
        <v>174</v>
      </c>
      <c r="N155" t="s">
        <v>655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22.21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65.75</v>
      </c>
      <c r="BM155">
        <v>9.86</v>
      </c>
      <c r="BN155">
        <v>75.61</v>
      </c>
      <c r="BO155">
        <v>75.61</v>
      </c>
      <c r="BQ155" t="s">
        <v>656</v>
      </c>
      <c r="BR155" t="s">
        <v>84</v>
      </c>
      <c r="BS155" s="3">
        <v>44971</v>
      </c>
      <c r="BT155" s="4">
        <v>0.42708333333333331</v>
      </c>
      <c r="BU155" t="s">
        <v>657</v>
      </c>
      <c r="BV155" t="s">
        <v>86</v>
      </c>
      <c r="BY155">
        <v>1200</v>
      </c>
      <c r="BZ155" t="s">
        <v>87</v>
      </c>
      <c r="CA155" t="s">
        <v>658</v>
      </c>
      <c r="CC155" t="s">
        <v>174</v>
      </c>
      <c r="CD155">
        <v>5200</v>
      </c>
      <c r="CE155" t="s">
        <v>89</v>
      </c>
      <c r="CF155" s="3">
        <v>44971</v>
      </c>
      <c r="CI155">
        <v>1</v>
      </c>
      <c r="CJ155">
        <v>1</v>
      </c>
      <c r="CK155">
        <v>21</v>
      </c>
      <c r="CL155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sdrascd7-IEHAZMA156927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2023-03-02T07:34:15Z</dcterms:created>
  <dcterms:modified xsi:type="dcterms:W3CDTF">2023-03-02T07:34:31Z</dcterms:modified>
</cp:coreProperties>
</file>