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827"/>
  <workbookPr defaultThemeVersion="202300"/>
  <mc:AlternateContent xmlns:mc="http://schemas.openxmlformats.org/markup-compatibility/2006">
    <mc:Choice Requires="x15">
      <x15ac:absPath xmlns:x15ac="http://schemas.microsoft.com/office/spreadsheetml/2010/11/ac" url="C:\Users\suppo\Downloads\"/>
    </mc:Choice>
  </mc:AlternateContent>
  <xr:revisionPtr revIDLastSave="0" documentId="8_{D159F17E-55AC-46DC-A3C2-5533CDEFD4C5}" xr6:coauthVersionLast="47" xr6:coauthVersionMax="47" xr10:uidLastSave="{00000000-0000-0000-0000-000000000000}"/>
  <bookViews>
    <workbookView xWindow="28680" yWindow="-120" windowWidth="20730" windowHeight="11040" xr2:uid="{05F2B2A0-DDA5-41C9-A91B-67861F707E78}"/>
  </bookViews>
  <sheets>
    <sheet name="sdrascd7-IENOMKE131308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P70" i="1" l="1"/>
  <c r="E70" i="1"/>
  <c r="P69" i="1"/>
  <c r="E69" i="1"/>
  <c r="P68" i="1"/>
  <c r="E68" i="1"/>
  <c r="P67" i="1"/>
  <c r="E67" i="1"/>
  <c r="P66" i="1"/>
  <c r="E66" i="1"/>
  <c r="P65" i="1"/>
  <c r="E65" i="1"/>
  <c r="P64" i="1"/>
  <c r="E64" i="1"/>
  <c r="P63" i="1"/>
  <c r="E63" i="1"/>
  <c r="P62" i="1"/>
  <c r="E62" i="1"/>
  <c r="P61" i="1"/>
  <c r="E61" i="1"/>
  <c r="P60" i="1"/>
  <c r="E60" i="1"/>
  <c r="P59" i="1"/>
  <c r="E59" i="1"/>
  <c r="P58" i="1"/>
  <c r="E58" i="1"/>
  <c r="P57" i="1"/>
  <c r="E57" i="1"/>
  <c r="P56" i="1"/>
  <c r="E56" i="1"/>
  <c r="P55" i="1"/>
  <c r="E55" i="1"/>
  <c r="P54" i="1"/>
  <c r="E54" i="1"/>
  <c r="P53" i="1"/>
  <c r="E53" i="1"/>
  <c r="P52" i="1"/>
  <c r="E52" i="1"/>
  <c r="P51" i="1"/>
  <c r="E51" i="1"/>
  <c r="P50" i="1"/>
  <c r="E50" i="1"/>
  <c r="P49" i="1"/>
  <c r="E49" i="1"/>
  <c r="P48" i="1"/>
  <c r="E48" i="1"/>
  <c r="P47" i="1"/>
  <c r="E47" i="1"/>
  <c r="P46" i="1"/>
  <c r="E46" i="1"/>
  <c r="P45" i="1"/>
  <c r="E45" i="1"/>
  <c r="P44" i="1"/>
  <c r="E44" i="1"/>
  <c r="P43" i="1"/>
  <c r="E43" i="1"/>
  <c r="P42" i="1"/>
  <c r="E42" i="1"/>
  <c r="P41" i="1"/>
  <c r="E41" i="1"/>
  <c r="P40" i="1"/>
  <c r="E40" i="1"/>
  <c r="P39" i="1"/>
  <c r="E39" i="1"/>
  <c r="P38" i="1"/>
  <c r="E38" i="1"/>
  <c r="P37" i="1"/>
  <c r="E37" i="1"/>
  <c r="P36" i="1"/>
  <c r="E36" i="1"/>
  <c r="P35" i="1"/>
  <c r="E35" i="1"/>
  <c r="P34" i="1"/>
  <c r="E34" i="1"/>
  <c r="P33" i="1"/>
  <c r="E33" i="1"/>
  <c r="P32" i="1"/>
  <c r="E32" i="1"/>
  <c r="P31" i="1"/>
  <c r="E31" i="1"/>
  <c r="P30" i="1"/>
  <c r="E30" i="1"/>
  <c r="P29" i="1"/>
  <c r="E29" i="1"/>
  <c r="P28" i="1"/>
  <c r="E28" i="1"/>
  <c r="P27" i="1"/>
  <c r="E27" i="1"/>
  <c r="P26" i="1"/>
  <c r="E26" i="1"/>
  <c r="P25" i="1"/>
  <c r="E25" i="1"/>
  <c r="P24" i="1"/>
  <c r="E24" i="1"/>
  <c r="P23" i="1"/>
  <c r="E23" i="1"/>
  <c r="P22" i="1"/>
  <c r="E22" i="1"/>
  <c r="P21" i="1"/>
  <c r="E21" i="1"/>
  <c r="P20" i="1"/>
  <c r="E20" i="1"/>
  <c r="P19" i="1"/>
  <c r="E19" i="1"/>
  <c r="P18" i="1"/>
  <c r="E18" i="1"/>
  <c r="P17" i="1"/>
  <c r="E17" i="1"/>
  <c r="P16" i="1"/>
  <c r="E16" i="1"/>
  <c r="P15" i="1"/>
  <c r="E15" i="1"/>
  <c r="P14" i="1"/>
  <c r="E14" i="1"/>
  <c r="P13" i="1"/>
  <c r="E13" i="1"/>
  <c r="P12" i="1"/>
  <c r="E12" i="1"/>
  <c r="P11" i="1"/>
  <c r="E11" i="1"/>
  <c r="P10" i="1"/>
  <c r="E10" i="1"/>
  <c r="P9" i="1"/>
  <c r="E9" i="1"/>
  <c r="P8" i="1"/>
  <c r="E8" i="1"/>
  <c r="P7" i="1"/>
  <c r="E7" i="1"/>
  <c r="P6" i="1"/>
  <c r="E6" i="1"/>
  <c r="P5" i="1"/>
  <c r="E5" i="1"/>
  <c r="P4" i="1"/>
  <c r="E4" i="1"/>
  <c r="P3" i="1"/>
  <c r="E3" i="1"/>
  <c r="P2" i="1"/>
  <c r="E2" i="1"/>
</calcChain>
</file>

<file path=xl/sharedStrings.xml><?xml version="1.0" encoding="utf-8"?>
<sst xmlns="http://schemas.openxmlformats.org/spreadsheetml/2006/main" count="1498" uniqueCount="246">
  <si>
    <t>Acc No</t>
  </si>
  <si>
    <t>Client</t>
  </si>
  <si>
    <t>Type</t>
  </si>
  <si>
    <t>Invoice no</t>
  </si>
  <si>
    <t>Wb No</t>
  </si>
  <si>
    <t>Date</t>
  </si>
  <si>
    <t>Period</t>
  </si>
  <si>
    <t>Start</t>
  </si>
  <si>
    <t>Start Town</t>
  </si>
  <si>
    <t>Sender</t>
  </si>
  <si>
    <t>Carrier</t>
  </si>
  <si>
    <t>Dest</t>
  </si>
  <si>
    <t>Destination Town</t>
  </si>
  <si>
    <t>Receiver</t>
  </si>
  <si>
    <t>Srv</t>
  </si>
  <si>
    <t>Client Ref</t>
  </si>
  <si>
    <t>AFT</t>
  </si>
  <si>
    <t>Disc</t>
  </si>
  <si>
    <t>AMB</t>
  </si>
  <si>
    <t>BDR</t>
  </si>
  <si>
    <t>BPS</t>
  </si>
  <si>
    <t>CSH</t>
  </si>
  <si>
    <t>CTL</t>
  </si>
  <si>
    <t>DS1</t>
  </si>
  <si>
    <t>DSD</t>
  </si>
  <si>
    <t>EAR</t>
  </si>
  <si>
    <t>EMB</t>
  </si>
  <si>
    <t>FUE</t>
  </si>
  <si>
    <t>FUX</t>
  </si>
  <si>
    <t>HAZ</t>
  </si>
  <si>
    <t>HND</t>
  </si>
  <si>
    <t>IFL</t>
  </si>
  <si>
    <t>INH</t>
  </si>
  <si>
    <t>INS</t>
  </si>
  <si>
    <t>LTE</t>
  </si>
  <si>
    <t>NDC</t>
  </si>
  <si>
    <t>OUT</t>
  </si>
  <si>
    <t>RTL</t>
  </si>
  <si>
    <t>Other Charges</t>
  </si>
  <si>
    <t>Prcls</t>
  </si>
  <si>
    <t>Tot KG</t>
  </si>
  <si>
    <t>Tot Vol</t>
  </si>
  <si>
    <t>Mass</t>
  </si>
  <si>
    <t>Amount</t>
  </si>
  <si>
    <t>Vat</t>
  </si>
  <si>
    <t>Total</t>
  </si>
  <si>
    <t>Outstand</t>
  </si>
  <si>
    <t>Special Instructions</t>
  </si>
  <si>
    <t>Consignee Contact</t>
  </si>
  <si>
    <t>Sender Contact</t>
  </si>
  <si>
    <t>POD Date</t>
  </si>
  <si>
    <t>POD Time</t>
  </si>
  <si>
    <t>POD Name</t>
  </si>
  <si>
    <t>STD POD</t>
  </si>
  <si>
    <t>Reason</t>
  </si>
  <si>
    <t>Reason Captured</t>
  </si>
  <si>
    <t>Total Vol Mass</t>
  </si>
  <si>
    <t>Options</t>
  </si>
  <si>
    <t>POD Comments</t>
  </si>
  <si>
    <t>X-Option</t>
  </si>
  <si>
    <t>Dest Town</t>
  </si>
  <si>
    <t>Dest Postal Code</t>
  </si>
  <si>
    <t>Description of Contents</t>
  </si>
  <si>
    <t>POD Scan Date</t>
  </si>
  <si>
    <t>Status</t>
  </si>
  <si>
    <t>MF Comments</t>
  </si>
  <si>
    <t>Actual Days</t>
  </si>
  <si>
    <t>Agreed Days</t>
  </si>
  <si>
    <t>Rate</t>
  </si>
  <si>
    <t>Early Delivery</t>
  </si>
  <si>
    <t>Early Delivery Time</t>
  </si>
  <si>
    <t>MA Info</t>
  </si>
  <si>
    <t>C18281</t>
  </si>
  <si>
    <t>MOVE ANALYTICS SA CC (SA GREETINGS)</t>
  </si>
  <si>
    <t>WAY</t>
  </si>
  <si>
    <t>DURBA</t>
  </si>
  <si>
    <t>DURBAN</t>
  </si>
  <si>
    <t xml:space="preserve">CARDIES MUSGRAVE                   </t>
  </si>
  <si>
    <t xml:space="preserve">                                   </t>
  </si>
  <si>
    <t>JOHAN</t>
  </si>
  <si>
    <t>JOHANNESBURG</t>
  </si>
  <si>
    <t xml:space="preserve">SA GREETINGS                       </t>
  </si>
  <si>
    <t>ON1</t>
  </si>
  <si>
    <t>?</t>
  </si>
  <si>
    <t>ADELIA</t>
  </si>
  <si>
    <t>MANAGER</t>
  </si>
  <si>
    <t>FUE / DOC</t>
  </si>
  <si>
    <t>Flyer</t>
  </si>
  <si>
    <t>no</t>
  </si>
  <si>
    <t xml:space="preserve">S A GREETINGS                      </t>
  </si>
  <si>
    <t>LADYS</t>
  </si>
  <si>
    <t>LADYSMITH (NTL)</t>
  </si>
  <si>
    <t xml:space="preserve">LADYSMITH CHEESE                   </t>
  </si>
  <si>
    <t>ROREEN DE JONGE</t>
  </si>
  <si>
    <t>PATSY MOOROOGAS</t>
  </si>
  <si>
    <t>Redirect waybill on waybill nu</t>
  </si>
  <si>
    <t>yes</t>
  </si>
  <si>
    <t>Redirect waybill on waybill number R0099</t>
  </si>
  <si>
    <t>PARCEL</t>
  </si>
  <si>
    <t xml:space="preserve">CARDIES ONLINE SA GREETINGS        </t>
  </si>
  <si>
    <t>PIET2</t>
  </si>
  <si>
    <t>PIETERSBURG</t>
  </si>
  <si>
    <t xml:space="preserve">SKYNET POLOKWANE                   </t>
  </si>
  <si>
    <t>DBC</t>
  </si>
  <si>
    <t>TEBOGO MATLOGA</t>
  </si>
  <si>
    <t>MERVIN QUINN</t>
  </si>
  <si>
    <t>TEBOGO</t>
  </si>
  <si>
    <t>Hold for Collection</t>
  </si>
  <si>
    <t>liv</t>
  </si>
  <si>
    <t>FUE / doc</t>
  </si>
  <si>
    <t xml:space="preserve">S.A. GREETINGS                     </t>
  </si>
  <si>
    <t>PRANIEL</t>
  </si>
  <si>
    <t>MNDENI</t>
  </si>
  <si>
    <t>Driver late</t>
  </si>
  <si>
    <t>SNY</t>
  </si>
  <si>
    <t>TONGA</t>
  </si>
  <si>
    <t>TONGAAT</t>
  </si>
  <si>
    <t xml:space="preserve">CARDIES BALLITO JUNCTION           </t>
  </si>
  <si>
    <t>Tshidi</t>
  </si>
  <si>
    <t>POD received from cell 0834177790 M</t>
  </si>
  <si>
    <t>CSH / DOC / FUE</t>
  </si>
  <si>
    <t xml:space="preserve">CARDIES PAVILION                   </t>
  </si>
  <si>
    <t>BOKSB</t>
  </si>
  <si>
    <t>BOKSBURG</t>
  </si>
  <si>
    <t xml:space="preserve">CARDIES EAST RAND MALL             </t>
  </si>
  <si>
    <t xml:space="preserve">CARDIES MALL OF THE NORTH          </t>
  </si>
  <si>
    <t>VANDE</t>
  </si>
  <si>
    <t>VANDERBIJLPARK</t>
  </si>
  <si>
    <t xml:space="preserve">CARDIES VAAL MALL                  </t>
  </si>
  <si>
    <t>LADIS</t>
  </si>
  <si>
    <t>LADISMITH (CP)</t>
  </si>
  <si>
    <t xml:space="preserve">LADISMITH CHEESE                   </t>
  </si>
  <si>
    <t>DOREEN DE JONGE</t>
  </si>
  <si>
    <t>gregary</t>
  </si>
  <si>
    <t xml:space="preserve">S A greetings                      </t>
  </si>
  <si>
    <t>NUNO</t>
  </si>
  <si>
    <t>PATSY</t>
  </si>
  <si>
    <t>CAPET</t>
  </si>
  <si>
    <t>CAPE TOWN</t>
  </si>
  <si>
    <t xml:space="preserve">SA GREETINGS CPT                   </t>
  </si>
  <si>
    <t>ON2</t>
  </si>
  <si>
    <t>JODENE JASON</t>
  </si>
  <si>
    <t>MARIANNE</t>
  </si>
  <si>
    <t>Michelle</t>
  </si>
  <si>
    <t>POD received from cell 0738058187 M</t>
  </si>
  <si>
    <t>ROODE</t>
  </si>
  <si>
    <t>ROODEPOORT</t>
  </si>
  <si>
    <t xml:space="preserve">CARDIES CLEARWATER                 </t>
  </si>
  <si>
    <t>NA</t>
  </si>
  <si>
    <t>UMHLA</t>
  </si>
  <si>
    <t>UMHLANGA ROCKS</t>
  </si>
  <si>
    <t xml:space="preserve">WOOLWORTHS HEAD OFFICE             </t>
  </si>
  <si>
    <t>SHEKINAH ROSE VAARBAD</t>
  </si>
  <si>
    <t>nomvu</t>
  </si>
  <si>
    <t>POD received from cell 0828579506 M</t>
  </si>
  <si>
    <t xml:space="preserve">CARDIES ROSEBANK                   </t>
  </si>
  <si>
    <t xml:space="preserve">S.A.GREETINGS                      </t>
  </si>
  <si>
    <t xml:space="preserve">CARDIES                            </t>
  </si>
  <si>
    <t>.</t>
  </si>
  <si>
    <t>BONGIE PATISWA</t>
  </si>
  <si>
    <t xml:space="preserve">CARDIES ONLINE                     </t>
  </si>
  <si>
    <t>PEARL</t>
  </si>
  <si>
    <t>SANDT</t>
  </si>
  <si>
    <t>SANDTON</t>
  </si>
  <si>
    <t xml:space="preserve">CARDIES SANDTON CITY               </t>
  </si>
  <si>
    <t>ADELIA COOKE</t>
  </si>
  <si>
    <t>PRISCILLA</t>
  </si>
  <si>
    <t>DOC / FUE</t>
  </si>
  <si>
    <t xml:space="preserve">CARDIES BEDFORD CENTRE             </t>
  </si>
  <si>
    <t>N A</t>
  </si>
  <si>
    <t>MARY</t>
  </si>
  <si>
    <t>MIDRA</t>
  </si>
  <si>
    <t>MIDRAND</t>
  </si>
  <si>
    <t xml:space="preserve">CARDIES MALL OF AFRICA             </t>
  </si>
  <si>
    <t>RANDB</t>
  </si>
  <si>
    <t>RANDBURG</t>
  </si>
  <si>
    <t xml:space="preserve">CARDIES CRESTA                     </t>
  </si>
  <si>
    <t xml:space="preserve">CARDIES GATEWAY                    </t>
  </si>
  <si>
    <t>PRETO</t>
  </si>
  <si>
    <t>PRETORIA</t>
  </si>
  <si>
    <t xml:space="preserve">CARDIES MENLYN MAINE               </t>
  </si>
  <si>
    <t>VERWO</t>
  </si>
  <si>
    <t>CENTURION</t>
  </si>
  <si>
    <t xml:space="preserve">CARDIES THE REDS                   </t>
  </si>
  <si>
    <t xml:space="preserve">CARDIES BLUE ROUTE                 </t>
  </si>
  <si>
    <t xml:space="preserve">CARDIES CAVENDISH                  </t>
  </si>
  <si>
    <t>Please take Flyer bags with</t>
  </si>
  <si>
    <t xml:space="preserve">CARDIES CONSTANTIA                 </t>
  </si>
  <si>
    <t xml:space="preserve">CARDIES NICOLWAY                   </t>
  </si>
  <si>
    <t>ORATILE MOKOATSI</t>
  </si>
  <si>
    <t xml:space="preserve">SA GREETINGS DURBAN                </t>
  </si>
  <si>
    <t>YOLANDA HATTINGH</t>
  </si>
  <si>
    <t>MERVIN</t>
  </si>
  <si>
    <t>Charmaine</t>
  </si>
  <si>
    <t>Late linehaul</t>
  </si>
  <si>
    <t>lev</t>
  </si>
  <si>
    <t>POD received from cell 0834941426 M</t>
  </si>
  <si>
    <t>GRAAF</t>
  </si>
  <si>
    <t>GRAAFF-REINET</t>
  </si>
  <si>
    <t xml:space="preserve">PNP GAME GRAAF REINET              </t>
  </si>
  <si>
    <t>JANINE COURSE</t>
  </si>
  <si>
    <t>MARRINE</t>
  </si>
  <si>
    <t>nozuko</t>
  </si>
  <si>
    <t>CARMENT</t>
  </si>
  <si>
    <t xml:space="preserve">CARDLES MENLY PARK                 </t>
  </si>
  <si>
    <t>ADISLIA COOKE</t>
  </si>
  <si>
    <t>SBONGILE</t>
  </si>
  <si>
    <t xml:space="preserve">CARDIES CANAL WALK                 </t>
  </si>
  <si>
    <t>HARJANNE GENTLE</t>
  </si>
  <si>
    <t>Palisa</t>
  </si>
  <si>
    <t xml:space="preserve">FNB GOODS RECEIVING                </t>
  </si>
  <si>
    <t>HLOPHE BHEKUYISE</t>
  </si>
  <si>
    <t>CHARMAINE N.</t>
  </si>
  <si>
    <t>mdu fnb goods</t>
  </si>
  <si>
    <t>POD received from cell 0814844733 M</t>
  </si>
  <si>
    <t>YOLANDA</t>
  </si>
  <si>
    <t>JENNY VISSER</t>
  </si>
  <si>
    <t>Sushi</t>
  </si>
  <si>
    <t xml:space="preserve">GOODWORK SHOPFITTERS CC            </t>
  </si>
  <si>
    <t xml:space="preserve">Spar Orchards                      </t>
  </si>
  <si>
    <t>Collect by 3PM</t>
  </si>
  <si>
    <t>Mervin</t>
  </si>
  <si>
    <t>QUIMITH RAMLALL</t>
  </si>
  <si>
    <t>Stand</t>
  </si>
  <si>
    <t xml:space="preserve">A BREED                            </t>
  </si>
  <si>
    <t>ADELLA COOKE</t>
  </si>
  <si>
    <t>TRYPHINA</t>
  </si>
  <si>
    <t>CARMEN</t>
  </si>
  <si>
    <t>CHARMAINE NAIDOO</t>
  </si>
  <si>
    <t>charmaine</t>
  </si>
  <si>
    <t>POD received from cell 0840322117 M</t>
  </si>
  <si>
    <t>Please collect by 3pm</t>
  </si>
  <si>
    <t>MOOSA</t>
  </si>
  <si>
    <t>Stands</t>
  </si>
  <si>
    <t>Adelia</t>
  </si>
  <si>
    <t xml:space="preserve">qumth ramlall                      </t>
  </si>
  <si>
    <t>MIDD2</t>
  </si>
  <si>
    <t>MIDDELBURG (Mpumalanga)</t>
  </si>
  <si>
    <t xml:space="preserve">ok food                            </t>
  </si>
  <si>
    <t>melvin</t>
  </si>
  <si>
    <t xml:space="preserve">SHOPRITE HEAD OFFICE               </t>
  </si>
  <si>
    <t>MARE V. ZYL</t>
  </si>
  <si>
    <t xml:space="preserve">CARDIES MALL OF THE SOUTH          </t>
  </si>
  <si>
    <t xml:space="preserve">CARDIES EASTGATE                   </t>
  </si>
  <si>
    <t>LOUISA</t>
  </si>
  <si>
    <t xml:space="preserve">MOVE ANALYTICS                    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</si>
</sst>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" x14ac:knownFonts="1">
    <font>
      <sz val="11"/>
      <color theme="1"/>
      <name val="Aptos Narrow"/>
      <family val="2"/>
      <scheme val="minor"/>
    </font>
    <font>
      <b/>
      <sz val="5"/>
      <color rgb="FF333333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rgb="FFFFFFFF"/>
        <bgColor indexed="64"/>
      </patternFill>
    </fill>
  </fills>
  <borders count="3">
    <border>
      <left/>
      <right/>
      <top/>
      <bottom/>
      <diagonal/>
    </border>
    <border>
      <left style="medium">
        <color rgb="FFDDDDDD"/>
      </left>
      <right/>
      <top style="medium">
        <color rgb="FFDDDDDD"/>
      </top>
      <bottom style="medium">
        <color rgb="FFDDDDDD"/>
      </bottom>
      <diagonal/>
    </border>
    <border>
      <left style="medium">
        <color rgb="FFDDDDDD"/>
      </left>
      <right style="medium">
        <color rgb="FFDDDDDD"/>
      </right>
      <top style="medium">
        <color rgb="FFDDDDDD"/>
      </top>
      <bottom style="medium">
        <color rgb="FFDDDDDD"/>
      </bottom>
      <diagonal/>
    </border>
  </borders>
  <cellStyleXfs count="1">
    <xf numFmtId="0" fontId="0" fillId="0" borderId="0"/>
  </cellStyleXfs>
  <cellXfs count="5">
    <xf numFmtId="0" fontId="0" fillId="0" borderId="0" xfId="0"/>
    <xf numFmtId="0" fontId="1" fillId="2" borderId="1" xfId="0" applyFont="1" applyFill="1" applyBorder="1" applyAlignment="1">
      <alignment horizontal="left" vertical="top" wrapText="1"/>
    </xf>
    <xf numFmtId="0" fontId="1" fillId="2" borderId="2" xfId="0" applyFont="1" applyFill="1" applyBorder="1" applyAlignment="1">
      <alignment horizontal="left" vertical="top" wrapText="1"/>
    </xf>
    <xf numFmtId="14" fontId="0" fillId="0" borderId="0" xfId="0" applyNumberFormat="1"/>
    <xf numFmtId="20" fontId="0" fillId="0" borderId="0" xfId="0" applyNumberFormat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4F99204-8320-48AA-8ECE-F487D870A148}">
  <dimension ref="A1:CN70"/>
  <sheetViews>
    <sheetView tabSelected="1" topLeftCell="A60" workbookViewId="0">
      <selection activeCell="A71" sqref="A71:XFD473"/>
    </sheetView>
  </sheetViews>
  <sheetFormatPr defaultRowHeight="14.4" x14ac:dyDescent="0.3"/>
  <sheetData>
    <row r="1" spans="1:92" ht="15" thickBot="1" x14ac:dyDescent="0.35">
      <c r="A1" s="1" t="s">
        <v>0</v>
      </c>
      <c r="B1" s="1" t="s">
        <v>1</v>
      </c>
      <c r="C1" s="1" t="s">
        <v>2</v>
      </c>
      <c r="D1" s="1" t="s">
        <v>3</v>
      </c>
      <c r="E1" s="1" t="s">
        <v>4</v>
      </c>
      <c r="F1" s="1" t="s">
        <v>5</v>
      </c>
      <c r="G1" s="1" t="s">
        <v>6</v>
      </c>
      <c r="H1" s="1" t="s">
        <v>7</v>
      </c>
      <c r="I1" s="1" t="s">
        <v>8</v>
      </c>
      <c r="J1" s="1" t="s">
        <v>9</v>
      </c>
      <c r="K1" s="1" t="s">
        <v>10</v>
      </c>
      <c r="L1" s="1" t="s">
        <v>11</v>
      </c>
      <c r="M1" s="1" t="s">
        <v>12</v>
      </c>
      <c r="N1" s="1" t="s">
        <v>13</v>
      </c>
      <c r="O1" s="1" t="s">
        <v>14</v>
      </c>
      <c r="P1" s="1" t="s">
        <v>15</v>
      </c>
      <c r="Q1" s="1" t="s">
        <v>16</v>
      </c>
      <c r="R1" s="1" t="s">
        <v>17</v>
      </c>
      <c r="S1" s="1" t="s">
        <v>18</v>
      </c>
      <c r="T1" s="1" t="s">
        <v>17</v>
      </c>
      <c r="U1" s="1" t="s">
        <v>19</v>
      </c>
      <c r="V1" s="1" t="s">
        <v>17</v>
      </c>
      <c r="W1" s="1" t="s">
        <v>20</v>
      </c>
      <c r="X1" s="1" t="s">
        <v>17</v>
      </c>
      <c r="Y1" s="1" t="s">
        <v>21</v>
      </c>
      <c r="Z1" s="1" t="s">
        <v>17</v>
      </c>
      <c r="AA1" s="1" t="s">
        <v>22</v>
      </c>
      <c r="AB1" s="1" t="s">
        <v>17</v>
      </c>
      <c r="AC1" s="1" t="s">
        <v>23</v>
      </c>
      <c r="AD1" s="1" t="s">
        <v>17</v>
      </c>
      <c r="AE1" s="1" t="s">
        <v>24</v>
      </c>
      <c r="AF1" s="1" t="s">
        <v>17</v>
      </c>
      <c r="AG1" s="1" t="s">
        <v>25</v>
      </c>
      <c r="AH1" s="1" t="s">
        <v>17</v>
      </c>
      <c r="AI1" s="1" t="s">
        <v>26</v>
      </c>
      <c r="AJ1" s="1" t="s">
        <v>17</v>
      </c>
      <c r="AK1" s="1" t="s">
        <v>27</v>
      </c>
      <c r="AL1" s="1" t="s">
        <v>17</v>
      </c>
      <c r="AM1" s="1" t="s">
        <v>28</v>
      </c>
      <c r="AN1" s="1" t="s">
        <v>17</v>
      </c>
      <c r="AO1" s="1" t="s">
        <v>29</v>
      </c>
      <c r="AP1" s="1" t="s">
        <v>17</v>
      </c>
      <c r="AQ1" s="1" t="s">
        <v>30</v>
      </c>
      <c r="AR1" s="1" t="s">
        <v>17</v>
      </c>
      <c r="AS1" s="1" t="s">
        <v>31</v>
      </c>
      <c r="AT1" s="1" t="s">
        <v>17</v>
      </c>
      <c r="AU1" s="1" t="s">
        <v>32</v>
      </c>
      <c r="AV1" s="1" t="s">
        <v>17</v>
      </c>
      <c r="AW1" s="1" t="s">
        <v>33</v>
      </c>
      <c r="AX1" s="1" t="s">
        <v>17</v>
      </c>
      <c r="AY1" s="1" t="s">
        <v>34</v>
      </c>
      <c r="AZ1" s="1" t="s">
        <v>17</v>
      </c>
      <c r="BA1" s="1" t="s">
        <v>35</v>
      </c>
      <c r="BB1" s="1" t="s">
        <v>17</v>
      </c>
      <c r="BC1" s="1" t="s">
        <v>36</v>
      </c>
      <c r="BD1" s="1" t="s">
        <v>17</v>
      </c>
      <c r="BE1" s="1" t="s">
        <v>37</v>
      </c>
      <c r="BF1" s="1" t="s">
        <v>17</v>
      </c>
      <c r="BG1" s="1" t="s">
        <v>38</v>
      </c>
      <c r="BH1" s="1" t="s">
        <v>39</v>
      </c>
      <c r="BI1" s="1" t="s">
        <v>40</v>
      </c>
      <c r="BJ1" s="1" t="s">
        <v>41</v>
      </c>
      <c r="BK1" s="1" t="s">
        <v>42</v>
      </c>
      <c r="BL1" s="1" t="s">
        <v>43</v>
      </c>
      <c r="BM1" s="1" t="s">
        <v>44</v>
      </c>
      <c r="BN1" s="1" t="s">
        <v>45</v>
      </c>
      <c r="BO1" s="1" t="s">
        <v>46</v>
      </c>
      <c r="BP1" s="1" t="s">
        <v>47</v>
      </c>
      <c r="BQ1" s="1" t="s">
        <v>48</v>
      </c>
      <c r="BR1" s="1" t="s">
        <v>49</v>
      </c>
      <c r="BS1" s="1" t="s">
        <v>50</v>
      </c>
      <c r="BT1" s="1" t="s">
        <v>51</v>
      </c>
      <c r="BU1" s="1" t="s">
        <v>52</v>
      </c>
      <c r="BV1" s="1" t="s">
        <v>53</v>
      </c>
      <c r="BW1" s="1" t="s">
        <v>54</v>
      </c>
      <c r="BX1" s="1" t="s">
        <v>55</v>
      </c>
      <c r="BY1" s="1" t="s">
        <v>56</v>
      </c>
      <c r="BZ1" s="1" t="s">
        <v>57</v>
      </c>
      <c r="CA1" s="1" t="s">
        <v>58</v>
      </c>
      <c r="CB1" s="1" t="s">
        <v>59</v>
      </c>
      <c r="CC1" s="1" t="s">
        <v>60</v>
      </c>
      <c r="CD1" s="1" t="s">
        <v>61</v>
      </c>
      <c r="CE1" s="1" t="s">
        <v>62</v>
      </c>
      <c r="CF1" s="1" t="s">
        <v>63</v>
      </c>
      <c r="CG1" s="1" t="s">
        <v>64</v>
      </c>
      <c r="CH1" s="1" t="s">
        <v>65</v>
      </c>
      <c r="CI1" s="1" t="s">
        <v>66</v>
      </c>
      <c r="CJ1" s="1" t="s">
        <v>67</v>
      </c>
      <c r="CK1" s="1" t="s">
        <v>68</v>
      </c>
      <c r="CL1" s="1" t="s">
        <v>69</v>
      </c>
      <c r="CM1" s="1" t="s">
        <v>70</v>
      </c>
      <c r="CN1" s="2" t="s">
        <v>71</v>
      </c>
    </row>
    <row r="2" spans="1:92" x14ac:dyDescent="0.3">
      <c r="A2" t="s">
        <v>72</v>
      </c>
      <c r="B2" t="s">
        <v>73</v>
      </c>
      <c r="C2" t="s">
        <v>74</v>
      </c>
      <c r="E2" t="str">
        <f>"080011506914"</f>
        <v>080011506914</v>
      </c>
      <c r="F2" s="3">
        <v>45790</v>
      </c>
      <c r="G2">
        <v>202603</v>
      </c>
      <c r="H2" t="s">
        <v>75</v>
      </c>
      <c r="I2" t="s">
        <v>76</v>
      </c>
      <c r="J2" t="s">
        <v>77</v>
      </c>
      <c r="K2" t="s">
        <v>78</v>
      </c>
      <c r="L2" t="s">
        <v>79</v>
      </c>
      <c r="M2" t="s">
        <v>80</v>
      </c>
      <c r="N2" t="s">
        <v>81</v>
      </c>
      <c r="O2" t="s">
        <v>82</v>
      </c>
      <c r="P2" t="str">
        <f>"-                             "</f>
        <v xml:space="preserve">-                             </v>
      </c>
      <c r="Q2">
        <v>0</v>
      </c>
      <c r="R2">
        <v>0</v>
      </c>
      <c r="S2">
        <v>0</v>
      </c>
      <c r="T2">
        <v>0</v>
      </c>
      <c r="U2">
        <v>0</v>
      </c>
      <c r="V2">
        <v>0</v>
      </c>
      <c r="W2">
        <v>0</v>
      </c>
      <c r="X2">
        <v>0</v>
      </c>
      <c r="Y2">
        <v>0</v>
      </c>
      <c r="Z2">
        <v>0</v>
      </c>
      <c r="AA2">
        <v>0</v>
      </c>
      <c r="AB2">
        <v>0</v>
      </c>
      <c r="AC2">
        <v>0</v>
      </c>
      <c r="AD2">
        <v>0</v>
      </c>
      <c r="AE2">
        <v>0</v>
      </c>
      <c r="AF2">
        <v>0</v>
      </c>
      <c r="AG2">
        <v>0</v>
      </c>
      <c r="AH2">
        <v>0</v>
      </c>
      <c r="AI2">
        <v>0</v>
      </c>
      <c r="AJ2">
        <v>0</v>
      </c>
      <c r="AK2">
        <v>0</v>
      </c>
      <c r="AL2">
        <v>0</v>
      </c>
      <c r="AM2">
        <v>0</v>
      </c>
      <c r="AN2">
        <v>0</v>
      </c>
      <c r="AO2">
        <v>0</v>
      </c>
      <c r="AP2">
        <v>0</v>
      </c>
      <c r="AQ2">
        <v>21.38</v>
      </c>
      <c r="AR2">
        <v>0</v>
      </c>
      <c r="AS2">
        <v>0</v>
      </c>
      <c r="AT2">
        <v>0</v>
      </c>
      <c r="AU2">
        <v>0</v>
      </c>
      <c r="AV2">
        <v>0</v>
      </c>
      <c r="AW2">
        <v>0</v>
      </c>
      <c r="AX2">
        <v>0</v>
      </c>
      <c r="AY2">
        <v>0</v>
      </c>
      <c r="AZ2">
        <v>0</v>
      </c>
      <c r="BA2">
        <v>0</v>
      </c>
      <c r="BB2">
        <v>0</v>
      </c>
      <c r="BC2">
        <v>0</v>
      </c>
      <c r="BD2">
        <v>0</v>
      </c>
      <c r="BE2">
        <v>0</v>
      </c>
      <c r="BF2">
        <v>0</v>
      </c>
      <c r="BG2">
        <v>0</v>
      </c>
      <c r="BH2">
        <v>1</v>
      </c>
      <c r="BI2">
        <v>1</v>
      </c>
      <c r="BJ2">
        <v>0.2</v>
      </c>
      <c r="BK2">
        <v>1</v>
      </c>
      <c r="BL2">
        <v>69.98</v>
      </c>
      <c r="BM2">
        <v>10.5</v>
      </c>
      <c r="BN2">
        <v>80.48</v>
      </c>
      <c r="BO2">
        <v>80.48</v>
      </c>
      <c r="BP2" t="s">
        <v>83</v>
      </c>
      <c r="BQ2" t="s">
        <v>84</v>
      </c>
      <c r="BR2" t="s">
        <v>85</v>
      </c>
      <c r="BS2" t="s">
        <v>83</v>
      </c>
      <c r="BY2">
        <v>1200</v>
      </c>
      <c r="BZ2" t="s">
        <v>86</v>
      </c>
      <c r="CC2" t="s">
        <v>80</v>
      </c>
      <c r="CD2">
        <v>2013</v>
      </c>
      <c r="CE2" t="s">
        <v>87</v>
      </c>
      <c r="CI2">
        <v>1</v>
      </c>
      <c r="CJ2" t="s">
        <v>83</v>
      </c>
      <c r="CK2">
        <v>21</v>
      </c>
      <c r="CL2" t="s">
        <v>88</v>
      </c>
    </row>
    <row r="3" spans="1:92" x14ac:dyDescent="0.3">
      <c r="A3" t="s">
        <v>72</v>
      </c>
      <c r="B3" t="s">
        <v>73</v>
      </c>
      <c r="C3" t="s">
        <v>74</v>
      </c>
      <c r="E3" t="str">
        <f>"009944655767"</f>
        <v>009944655767</v>
      </c>
      <c r="F3" s="3">
        <v>45810</v>
      </c>
      <c r="G3">
        <v>202603</v>
      </c>
      <c r="H3" t="s">
        <v>75</v>
      </c>
      <c r="I3" t="s">
        <v>76</v>
      </c>
      <c r="J3" t="s">
        <v>89</v>
      </c>
      <c r="K3" t="s">
        <v>78</v>
      </c>
      <c r="L3" t="s">
        <v>90</v>
      </c>
      <c r="M3" t="s">
        <v>91</v>
      </c>
      <c r="N3" t="s">
        <v>92</v>
      </c>
      <c r="O3" t="s">
        <v>82</v>
      </c>
      <c r="P3" t="str">
        <f>"PATSY MOOROOGAS               "</f>
        <v xml:space="preserve">PATSY MOOROOGAS               </v>
      </c>
      <c r="Q3">
        <v>0</v>
      </c>
      <c r="R3">
        <v>0</v>
      </c>
      <c r="S3">
        <v>0</v>
      </c>
      <c r="T3">
        <v>0</v>
      </c>
      <c r="U3">
        <v>0</v>
      </c>
      <c r="V3">
        <v>0</v>
      </c>
      <c r="W3">
        <v>0</v>
      </c>
      <c r="X3">
        <v>0</v>
      </c>
      <c r="Y3">
        <v>0</v>
      </c>
      <c r="Z3">
        <v>0</v>
      </c>
      <c r="AA3">
        <v>0</v>
      </c>
      <c r="AB3">
        <v>0</v>
      </c>
      <c r="AC3">
        <v>0</v>
      </c>
      <c r="AD3">
        <v>0</v>
      </c>
      <c r="AE3">
        <v>0</v>
      </c>
      <c r="AF3">
        <v>0</v>
      </c>
      <c r="AG3">
        <v>0</v>
      </c>
      <c r="AH3">
        <v>0</v>
      </c>
      <c r="AI3">
        <v>0</v>
      </c>
      <c r="AJ3">
        <v>0</v>
      </c>
      <c r="AK3">
        <v>0</v>
      </c>
      <c r="AL3">
        <v>0</v>
      </c>
      <c r="AM3">
        <v>0</v>
      </c>
      <c r="AN3">
        <v>0</v>
      </c>
      <c r="AO3">
        <v>0</v>
      </c>
      <c r="AP3">
        <v>0</v>
      </c>
      <c r="AQ3">
        <v>41.43</v>
      </c>
      <c r="AR3">
        <v>0</v>
      </c>
      <c r="AS3">
        <v>0</v>
      </c>
      <c r="AT3">
        <v>0</v>
      </c>
      <c r="AU3">
        <v>0</v>
      </c>
      <c r="AV3">
        <v>0</v>
      </c>
      <c r="AW3">
        <v>0</v>
      </c>
      <c r="AX3">
        <v>0</v>
      </c>
      <c r="AY3">
        <v>0</v>
      </c>
      <c r="AZ3">
        <v>0</v>
      </c>
      <c r="BA3">
        <v>0</v>
      </c>
      <c r="BB3">
        <v>0</v>
      </c>
      <c r="BC3">
        <v>0</v>
      </c>
      <c r="BD3">
        <v>0</v>
      </c>
      <c r="BE3">
        <v>0</v>
      </c>
      <c r="BF3">
        <v>0</v>
      </c>
      <c r="BG3">
        <v>0</v>
      </c>
      <c r="BH3">
        <v>1</v>
      </c>
      <c r="BI3">
        <v>1</v>
      </c>
      <c r="BJ3">
        <v>0.2</v>
      </c>
      <c r="BK3">
        <v>1</v>
      </c>
      <c r="BL3">
        <v>135.59</v>
      </c>
      <c r="BM3">
        <v>20.34</v>
      </c>
      <c r="BN3">
        <v>155.93</v>
      </c>
      <c r="BO3">
        <v>155.93</v>
      </c>
      <c r="BQ3" t="s">
        <v>93</v>
      </c>
      <c r="BR3" t="s">
        <v>94</v>
      </c>
      <c r="BS3" s="3">
        <v>45811</v>
      </c>
      <c r="BT3" s="4">
        <v>0.34861111111111109</v>
      </c>
      <c r="BU3" t="s">
        <v>95</v>
      </c>
      <c r="BV3" t="s">
        <v>96</v>
      </c>
      <c r="BY3">
        <v>1200</v>
      </c>
      <c r="BZ3" t="s">
        <v>86</v>
      </c>
      <c r="CA3" t="s">
        <v>97</v>
      </c>
      <c r="CC3" t="s">
        <v>91</v>
      </c>
      <c r="CD3">
        <v>3370</v>
      </c>
      <c r="CE3" t="s">
        <v>98</v>
      </c>
      <c r="CI3">
        <v>2</v>
      </c>
      <c r="CJ3">
        <v>1</v>
      </c>
      <c r="CK3">
        <v>23</v>
      </c>
      <c r="CL3" t="s">
        <v>88</v>
      </c>
    </row>
    <row r="4" spans="1:92" x14ac:dyDescent="0.3">
      <c r="A4" t="s">
        <v>72</v>
      </c>
      <c r="B4" t="s">
        <v>73</v>
      </c>
      <c r="C4" t="s">
        <v>74</v>
      </c>
      <c r="E4" t="str">
        <f>"009944888107"</f>
        <v>009944888107</v>
      </c>
      <c r="F4" s="3">
        <v>45810</v>
      </c>
      <c r="G4">
        <v>202603</v>
      </c>
      <c r="H4" t="s">
        <v>79</v>
      </c>
      <c r="I4" t="s">
        <v>80</v>
      </c>
      <c r="J4" t="s">
        <v>99</v>
      </c>
      <c r="K4" t="s">
        <v>78</v>
      </c>
      <c r="L4" t="s">
        <v>100</v>
      </c>
      <c r="M4" t="s">
        <v>101</v>
      </c>
      <c r="N4" t="s">
        <v>102</v>
      </c>
      <c r="O4" t="s">
        <v>103</v>
      </c>
      <c r="P4" t="str">
        <f>"N A                           "</f>
        <v xml:space="preserve">N A                           </v>
      </c>
      <c r="Q4">
        <v>0</v>
      </c>
      <c r="R4">
        <v>0</v>
      </c>
      <c r="S4">
        <v>0</v>
      </c>
      <c r="T4">
        <v>0</v>
      </c>
      <c r="U4">
        <v>0</v>
      </c>
      <c r="V4">
        <v>0</v>
      </c>
      <c r="W4">
        <v>0</v>
      </c>
      <c r="X4">
        <v>0</v>
      </c>
      <c r="Y4">
        <v>0</v>
      </c>
      <c r="Z4">
        <v>0</v>
      </c>
      <c r="AA4">
        <v>0</v>
      </c>
      <c r="AB4">
        <v>0</v>
      </c>
      <c r="AC4">
        <v>0</v>
      </c>
      <c r="AD4">
        <v>0</v>
      </c>
      <c r="AE4">
        <v>0</v>
      </c>
      <c r="AF4">
        <v>0</v>
      </c>
      <c r="AG4">
        <v>5.57</v>
      </c>
      <c r="AH4">
        <v>0</v>
      </c>
      <c r="AI4">
        <v>0</v>
      </c>
      <c r="AJ4">
        <v>0</v>
      </c>
      <c r="AK4">
        <v>0</v>
      </c>
      <c r="AL4">
        <v>0</v>
      </c>
      <c r="AM4">
        <v>0</v>
      </c>
      <c r="AN4">
        <v>0</v>
      </c>
      <c r="AO4">
        <v>0</v>
      </c>
      <c r="AP4">
        <v>0</v>
      </c>
      <c r="AQ4">
        <v>84.03</v>
      </c>
      <c r="AR4">
        <v>0</v>
      </c>
      <c r="AS4">
        <v>0</v>
      </c>
      <c r="AT4">
        <v>0</v>
      </c>
      <c r="AU4">
        <v>0</v>
      </c>
      <c r="AV4">
        <v>0</v>
      </c>
      <c r="AW4">
        <v>0</v>
      </c>
      <c r="AX4">
        <v>0</v>
      </c>
      <c r="AY4">
        <v>0</v>
      </c>
      <c r="AZ4">
        <v>0</v>
      </c>
      <c r="BA4">
        <v>0</v>
      </c>
      <c r="BB4">
        <v>0</v>
      </c>
      <c r="BC4">
        <v>0</v>
      </c>
      <c r="BD4">
        <v>0</v>
      </c>
      <c r="BE4">
        <v>0</v>
      </c>
      <c r="BF4">
        <v>0</v>
      </c>
      <c r="BG4">
        <v>0</v>
      </c>
      <c r="BH4">
        <v>1</v>
      </c>
      <c r="BI4">
        <v>20.3</v>
      </c>
      <c r="BJ4">
        <v>39.700000000000003</v>
      </c>
      <c r="BK4">
        <v>40</v>
      </c>
      <c r="BL4">
        <v>280.58</v>
      </c>
      <c r="BM4">
        <v>42.09</v>
      </c>
      <c r="BN4">
        <v>322.67</v>
      </c>
      <c r="BO4">
        <v>322.67</v>
      </c>
      <c r="BQ4" t="s">
        <v>104</v>
      </c>
      <c r="BR4" t="s">
        <v>105</v>
      </c>
      <c r="BS4" s="3">
        <v>45812</v>
      </c>
      <c r="BT4" s="4">
        <v>0.4375</v>
      </c>
      <c r="BU4" t="s">
        <v>106</v>
      </c>
      <c r="BV4" t="s">
        <v>88</v>
      </c>
      <c r="BW4" t="s">
        <v>107</v>
      </c>
      <c r="BX4" t="s">
        <v>108</v>
      </c>
      <c r="BY4">
        <v>198582.3</v>
      </c>
      <c r="BZ4" t="s">
        <v>109</v>
      </c>
      <c r="CC4" t="s">
        <v>101</v>
      </c>
      <c r="CD4">
        <v>699</v>
      </c>
      <c r="CE4" t="s">
        <v>98</v>
      </c>
      <c r="CF4" s="3">
        <v>45813</v>
      </c>
      <c r="CI4">
        <v>1</v>
      </c>
      <c r="CJ4">
        <v>2</v>
      </c>
      <c r="CK4">
        <v>41</v>
      </c>
      <c r="CL4" t="s">
        <v>88</v>
      </c>
    </row>
    <row r="5" spans="1:92" x14ac:dyDescent="0.3">
      <c r="A5" t="s">
        <v>72</v>
      </c>
      <c r="B5" t="s">
        <v>73</v>
      </c>
      <c r="C5" t="s">
        <v>74</v>
      </c>
      <c r="E5" t="str">
        <f>"009944655768"</f>
        <v>009944655768</v>
      </c>
      <c r="F5" s="3">
        <v>45810</v>
      </c>
      <c r="G5">
        <v>202603</v>
      </c>
      <c r="H5" t="s">
        <v>75</v>
      </c>
      <c r="I5" t="s">
        <v>76</v>
      </c>
      <c r="J5" t="s">
        <v>81</v>
      </c>
      <c r="K5" t="s">
        <v>78</v>
      </c>
      <c r="L5" t="s">
        <v>90</v>
      </c>
      <c r="M5" t="s">
        <v>91</v>
      </c>
      <c r="N5" t="s">
        <v>110</v>
      </c>
      <c r="O5" t="s">
        <v>82</v>
      </c>
      <c r="P5" t="str">
        <f>"PATSY MOOROOGAS               "</f>
        <v xml:space="preserve">PATSY MOOROOGAS               </v>
      </c>
      <c r="Q5">
        <v>0</v>
      </c>
      <c r="R5">
        <v>0</v>
      </c>
      <c r="S5">
        <v>0</v>
      </c>
      <c r="T5">
        <v>0</v>
      </c>
      <c r="U5">
        <v>0</v>
      </c>
      <c r="V5">
        <v>0</v>
      </c>
      <c r="W5">
        <v>0</v>
      </c>
      <c r="X5">
        <v>0</v>
      </c>
      <c r="Y5">
        <v>0</v>
      </c>
      <c r="Z5">
        <v>0</v>
      </c>
      <c r="AA5">
        <v>0</v>
      </c>
      <c r="AB5">
        <v>0</v>
      </c>
      <c r="AC5">
        <v>0</v>
      </c>
      <c r="AD5">
        <v>0</v>
      </c>
      <c r="AE5">
        <v>0</v>
      </c>
      <c r="AF5">
        <v>0</v>
      </c>
      <c r="AG5">
        <v>0</v>
      </c>
      <c r="AH5">
        <v>0</v>
      </c>
      <c r="AI5">
        <v>0</v>
      </c>
      <c r="AJ5">
        <v>0</v>
      </c>
      <c r="AK5">
        <v>0</v>
      </c>
      <c r="AL5">
        <v>0</v>
      </c>
      <c r="AM5">
        <v>0</v>
      </c>
      <c r="AN5">
        <v>0</v>
      </c>
      <c r="AO5">
        <v>0</v>
      </c>
      <c r="AP5">
        <v>0</v>
      </c>
      <c r="AQ5">
        <v>41.43</v>
      </c>
      <c r="AR5">
        <v>0</v>
      </c>
      <c r="AS5">
        <v>0</v>
      </c>
      <c r="AT5">
        <v>0</v>
      </c>
      <c r="AU5">
        <v>0</v>
      </c>
      <c r="AV5">
        <v>0</v>
      </c>
      <c r="AW5">
        <v>0</v>
      </c>
      <c r="AX5">
        <v>0</v>
      </c>
      <c r="AY5">
        <v>0</v>
      </c>
      <c r="AZ5">
        <v>0</v>
      </c>
      <c r="BA5">
        <v>0</v>
      </c>
      <c r="BB5">
        <v>0</v>
      </c>
      <c r="BC5">
        <v>0</v>
      </c>
      <c r="BD5">
        <v>0</v>
      </c>
      <c r="BE5">
        <v>0</v>
      </c>
      <c r="BF5">
        <v>0</v>
      </c>
      <c r="BG5">
        <v>0</v>
      </c>
      <c r="BH5">
        <v>1</v>
      </c>
      <c r="BI5">
        <v>1</v>
      </c>
      <c r="BJ5">
        <v>0.2</v>
      </c>
      <c r="BK5">
        <v>1</v>
      </c>
      <c r="BL5">
        <v>135.59</v>
      </c>
      <c r="BM5">
        <v>20.34</v>
      </c>
      <c r="BN5">
        <v>155.93</v>
      </c>
      <c r="BO5">
        <v>155.93</v>
      </c>
      <c r="BQ5" t="s">
        <v>111</v>
      </c>
      <c r="BR5" t="s">
        <v>94</v>
      </c>
      <c r="BS5" s="3">
        <v>45814</v>
      </c>
      <c r="BT5" s="4">
        <v>0.58750000000000002</v>
      </c>
      <c r="BU5" t="s">
        <v>112</v>
      </c>
      <c r="BV5" t="s">
        <v>88</v>
      </c>
      <c r="BW5" t="s">
        <v>113</v>
      </c>
      <c r="BX5" t="s">
        <v>114</v>
      </c>
      <c r="BY5">
        <v>1200</v>
      </c>
      <c r="BZ5" t="s">
        <v>86</v>
      </c>
      <c r="CC5" t="s">
        <v>91</v>
      </c>
      <c r="CD5">
        <v>3370</v>
      </c>
      <c r="CE5" t="s">
        <v>98</v>
      </c>
      <c r="CF5" s="3">
        <v>45817</v>
      </c>
      <c r="CI5">
        <v>2</v>
      </c>
      <c r="CJ5">
        <v>4</v>
      </c>
      <c r="CK5">
        <v>23</v>
      </c>
      <c r="CL5" t="s">
        <v>88</v>
      </c>
    </row>
    <row r="6" spans="1:92" x14ac:dyDescent="0.3">
      <c r="A6" t="s">
        <v>72</v>
      </c>
      <c r="B6" t="s">
        <v>73</v>
      </c>
      <c r="C6" t="s">
        <v>74</v>
      </c>
      <c r="E6" t="str">
        <f>"080011531756"</f>
        <v>080011531756</v>
      </c>
      <c r="F6" s="3">
        <v>45811</v>
      </c>
      <c r="G6">
        <v>202603</v>
      </c>
      <c r="H6" t="s">
        <v>115</v>
      </c>
      <c r="I6" t="s">
        <v>116</v>
      </c>
      <c r="J6" t="s">
        <v>117</v>
      </c>
      <c r="K6" t="s">
        <v>78</v>
      </c>
      <c r="L6" t="s">
        <v>79</v>
      </c>
      <c r="M6" t="s">
        <v>80</v>
      </c>
      <c r="N6" t="s">
        <v>81</v>
      </c>
      <c r="O6" t="s">
        <v>82</v>
      </c>
      <c r="P6" t="str">
        <f t="shared" ref="P6:P11" si="0">"-                             "</f>
        <v xml:space="preserve">-                             </v>
      </c>
      <c r="Q6">
        <v>0</v>
      </c>
      <c r="R6">
        <v>0</v>
      </c>
      <c r="S6">
        <v>0</v>
      </c>
      <c r="T6">
        <v>0</v>
      </c>
      <c r="U6">
        <v>0</v>
      </c>
      <c r="V6">
        <v>0</v>
      </c>
      <c r="W6">
        <v>0</v>
      </c>
      <c r="X6">
        <v>0</v>
      </c>
      <c r="Y6">
        <v>0</v>
      </c>
      <c r="Z6">
        <v>0</v>
      </c>
      <c r="AA6">
        <v>0</v>
      </c>
      <c r="AB6">
        <v>0</v>
      </c>
      <c r="AC6">
        <v>0</v>
      </c>
      <c r="AD6">
        <v>0</v>
      </c>
      <c r="AE6">
        <v>0</v>
      </c>
      <c r="AF6">
        <v>0</v>
      </c>
      <c r="AG6">
        <v>0</v>
      </c>
      <c r="AH6">
        <v>0</v>
      </c>
      <c r="AI6">
        <v>0</v>
      </c>
      <c r="AJ6">
        <v>0</v>
      </c>
      <c r="AK6">
        <v>0</v>
      </c>
      <c r="AL6">
        <v>0</v>
      </c>
      <c r="AM6">
        <v>0</v>
      </c>
      <c r="AN6">
        <v>0</v>
      </c>
      <c r="AO6">
        <v>0</v>
      </c>
      <c r="AP6">
        <v>0</v>
      </c>
      <c r="AQ6">
        <v>21.38</v>
      </c>
      <c r="AR6">
        <v>0</v>
      </c>
      <c r="AS6">
        <v>0</v>
      </c>
      <c r="AT6">
        <v>0</v>
      </c>
      <c r="AU6">
        <v>0</v>
      </c>
      <c r="AV6">
        <v>0</v>
      </c>
      <c r="AW6">
        <v>0</v>
      </c>
      <c r="AX6">
        <v>0</v>
      </c>
      <c r="AY6">
        <v>0</v>
      </c>
      <c r="AZ6">
        <v>0</v>
      </c>
      <c r="BA6">
        <v>0</v>
      </c>
      <c r="BB6">
        <v>0</v>
      </c>
      <c r="BC6">
        <v>0</v>
      </c>
      <c r="BD6">
        <v>0</v>
      </c>
      <c r="BE6">
        <v>0</v>
      </c>
      <c r="BF6">
        <v>0</v>
      </c>
      <c r="BG6">
        <v>0</v>
      </c>
      <c r="BH6">
        <v>1</v>
      </c>
      <c r="BI6">
        <v>1</v>
      </c>
      <c r="BJ6">
        <v>1.2</v>
      </c>
      <c r="BK6">
        <v>1.5</v>
      </c>
      <c r="BL6">
        <v>69.98</v>
      </c>
      <c r="BM6">
        <v>10.5</v>
      </c>
      <c r="BN6">
        <v>80.48</v>
      </c>
      <c r="BO6">
        <v>80.48</v>
      </c>
      <c r="BP6" t="s">
        <v>83</v>
      </c>
      <c r="BQ6" t="s">
        <v>84</v>
      </c>
      <c r="BR6" t="s">
        <v>85</v>
      </c>
      <c r="BS6" s="3">
        <v>45812</v>
      </c>
      <c r="BT6" s="4">
        <v>0.42083333333333334</v>
      </c>
      <c r="BU6" t="s">
        <v>118</v>
      </c>
      <c r="BV6" t="s">
        <v>96</v>
      </c>
      <c r="BY6">
        <v>6000</v>
      </c>
      <c r="BZ6" t="s">
        <v>86</v>
      </c>
      <c r="CA6" t="s">
        <v>119</v>
      </c>
      <c r="CC6" t="s">
        <v>80</v>
      </c>
      <c r="CD6">
        <v>2013</v>
      </c>
      <c r="CE6" t="s">
        <v>87</v>
      </c>
      <c r="CF6" s="3">
        <v>45813</v>
      </c>
      <c r="CI6">
        <v>1</v>
      </c>
      <c r="CJ6">
        <v>1</v>
      </c>
      <c r="CK6">
        <v>21</v>
      </c>
      <c r="CL6" t="s">
        <v>88</v>
      </c>
    </row>
    <row r="7" spans="1:92" x14ac:dyDescent="0.3">
      <c r="A7" t="s">
        <v>72</v>
      </c>
      <c r="B7" t="s">
        <v>73</v>
      </c>
      <c r="C7" t="s">
        <v>74</v>
      </c>
      <c r="E7" t="str">
        <f>"080011531764"</f>
        <v>080011531764</v>
      </c>
      <c r="F7" s="3">
        <v>45811</v>
      </c>
      <c r="G7">
        <v>202603</v>
      </c>
      <c r="H7" t="s">
        <v>75</v>
      </c>
      <c r="I7" t="s">
        <v>76</v>
      </c>
      <c r="J7" t="s">
        <v>77</v>
      </c>
      <c r="K7" t="s">
        <v>78</v>
      </c>
      <c r="L7" t="s">
        <v>79</v>
      </c>
      <c r="M7" t="s">
        <v>80</v>
      </c>
      <c r="N7" t="s">
        <v>81</v>
      </c>
      <c r="O7" t="s">
        <v>82</v>
      </c>
      <c r="P7" t="str">
        <f t="shared" si="0"/>
        <v xml:space="preserve">-                             </v>
      </c>
      <c r="Q7">
        <v>0</v>
      </c>
      <c r="R7">
        <v>0</v>
      </c>
      <c r="S7">
        <v>0</v>
      </c>
      <c r="T7">
        <v>0</v>
      </c>
      <c r="U7">
        <v>0</v>
      </c>
      <c r="V7">
        <v>0</v>
      </c>
      <c r="W7">
        <v>0</v>
      </c>
      <c r="X7">
        <v>0</v>
      </c>
      <c r="Y7">
        <v>0</v>
      </c>
      <c r="Z7">
        <v>0</v>
      </c>
      <c r="AA7">
        <v>0</v>
      </c>
      <c r="AB7">
        <v>0</v>
      </c>
      <c r="AC7">
        <v>16.739999999999998</v>
      </c>
      <c r="AD7">
        <v>0</v>
      </c>
      <c r="AE7">
        <v>0</v>
      </c>
      <c r="AF7">
        <v>0</v>
      </c>
      <c r="AG7">
        <v>0</v>
      </c>
      <c r="AH7">
        <v>0</v>
      </c>
      <c r="AI7">
        <v>0</v>
      </c>
      <c r="AJ7">
        <v>0</v>
      </c>
      <c r="AK7">
        <v>0</v>
      </c>
      <c r="AL7">
        <v>0</v>
      </c>
      <c r="AM7">
        <v>0</v>
      </c>
      <c r="AN7">
        <v>0</v>
      </c>
      <c r="AO7">
        <v>0</v>
      </c>
      <c r="AP7">
        <v>0</v>
      </c>
      <c r="AQ7">
        <v>21.38</v>
      </c>
      <c r="AR7">
        <v>0</v>
      </c>
      <c r="AS7">
        <v>0</v>
      </c>
      <c r="AT7">
        <v>0</v>
      </c>
      <c r="AU7">
        <v>0</v>
      </c>
      <c r="AV7">
        <v>0</v>
      </c>
      <c r="AW7">
        <v>0</v>
      </c>
      <c r="AX7">
        <v>0</v>
      </c>
      <c r="AY7">
        <v>0</v>
      </c>
      <c r="AZ7">
        <v>0</v>
      </c>
      <c r="BA7">
        <v>0</v>
      </c>
      <c r="BB7">
        <v>0</v>
      </c>
      <c r="BC7">
        <v>0</v>
      </c>
      <c r="BD7">
        <v>0</v>
      </c>
      <c r="BE7">
        <v>0</v>
      </c>
      <c r="BF7">
        <v>0</v>
      </c>
      <c r="BG7">
        <v>0</v>
      </c>
      <c r="BH7">
        <v>1</v>
      </c>
      <c r="BI7">
        <v>1</v>
      </c>
      <c r="BJ7">
        <v>1.2</v>
      </c>
      <c r="BK7">
        <v>1.5</v>
      </c>
      <c r="BL7">
        <v>86.72</v>
      </c>
      <c r="BM7">
        <v>13.01</v>
      </c>
      <c r="BN7">
        <v>99.73</v>
      </c>
      <c r="BO7">
        <v>99.73</v>
      </c>
      <c r="BP7" t="s">
        <v>83</v>
      </c>
      <c r="BQ7" t="s">
        <v>84</v>
      </c>
      <c r="BR7" t="s">
        <v>85</v>
      </c>
      <c r="BS7" s="3">
        <v>45812</v>
      </c>
      <c r="BT7" s="4">
        <v>0.41666666666666669</v>
      </c>
      <c r="BU7" t="s">
        <v>118</v>
      </c>
      <c r="BV7" t="s">
        <v>96</v>
      </c>
      <c r="BY7">
        <v>6000</v>
      </c>
      <c r="BZ7" t="s">
        <v>120</v>
      </c>
      <c r="CA7" t="s">
        <v>119</v>
      </c>
      <c r="CC7" t="s">
        <v>80</v>
      </c>
      <c r="CD7">
        <v>2013</v>
      </c>
      <c r="CE7" t="s">
        <v>87</v>
      </c>
      <c r="CF7" s="3">
        <v>45813</v>
      </c>
      <c r="CI7">
        <v>1</v>
      </c>
      <c r="CJ7">
        <v>1</v>
      </c>
      <c r="CK7">
        <v>21</v>
      </c>
      <c r="CL7" t="s">
        <v>88</v>
      </c>
    </row>
    <row r="8" spans="1:92" x14ac:dyDescent="0.3">
      <c r="A8" t="s">
        <v>72</v>
      </c>
      <c r="B8" t="s">
        <v>73</v>
      </c>
      <c r="C8" t="s">
        <v>74</v>
      </c>
      <c r="E8" t="str">
        <f>"080011531769"</f>
        <v>080011531769</v>
      </c>
      <c r="F8" s="3">
        <v>45811</v>
      </c>
      <c r="G8">
        <v>202603</v>
      </c>
      <c r="H8" t="s">
        <v>75</v>
      </c>
      <c r="I8" t="s">
        <v>76</v>
      </c>
      <c r="J8" t="s">
        <v>121</v>
      </c>
      <c r="K8" t="s">
        <v>78</v>
      </c>
      <c r="L8" t="s">
        <v>79</v>
      </c>
      <c r="M8" t="s">
        <v>80</v>
      </c>
      <c r="N8" t="s">
        <v>81</v>
      </c>
      <c r="O8" t="s">
        <v>82</v>
      </c>
      <c r="P8" t="str">
        <f t="shared" si="0"/>
        <v xml:space="preserve">-                             </v>
      </c>
      <c r="Q8">
        <v>0</v>
      </c>
      <c r="R8">
        <v>0</v>
      </c>
      <c r="S8">
        <v>0</v>
      </c>
      <c r="T8">
        <v>0</v>
      </c>
      <c r="U8">
        <v>0</v>
      </c>
      <c r="V8">
        <v>0</v>
      </c>
      <c r="W8">
        <v>0</v>
      </c>
      <c r="X8">
        <v>0</v>
      </c>
      <c r="Y8">
        <v>0</v>
      </c>
      <c r="Z8">
        <v>0</v>
      </c>
      <c r="AA8">
        <v>0</v>
      </c>
      <c r="AB8">
        <v>0</v>
      </c>
      <c r="AC8">
        <v>0</v>
      </c>
      <c r="AD8">
        <v>0</v>
      </c>
      <c r="AE8">
        <v>0</v>
      </c>
      <c r="AF8">
        <v>0</v>
      </c>
      <c r="AG8">
        <v>0</v>
      </c>
      <c r="AH8">
        <v>0</v>
      </c>
      <c r="AI8">
        <v>0</v>
      </c>
      <c r="AJ8">
        <v>0</v>
      </c>
      <c r="AK8">
        <v>0</v>
      </c>
      <c r="AL8">
        <v>0</v>
      </c>
      <c r="AM8">
        <v>0</v>
      </c>
      <c r="AN8">
        <v>0</v>
      </c>
      <c r="AO8">
        <v>0</v>
      </c>
      <c r="AP8">
        <v>0</v>
      </c>
      <c r="AQ8">
        <v>21.38</v>
      </c>
      <c r="AR8">
        <v>0</v>
      </c>
      <c r="AS8">
        <v>0</v>
      </c>
      <c r="AT8">
        <v>0</v>
      </c>
      <c r="AU8">
        <v>0</v>
      </c>
      <c r="AV8">
        <v>0</v>
      </c>
      <c r="AW8">
        <v>0</v>
      </c>
      <c r="AX8">
        <v>0</v>
      </c>
      <c r="AY8">
        <v>0</v>
      </c>
      <c r="AZ8">
        <v>0</v>
      </c>
      <c r="BA8">
        <v>0</v>
      </c>
      <c r="BB8">
        <v>0</v>
      </c>
      <c r="BC8">
        <v>0</v>
      </c>
      <c r="BD8">
        <v>0</v>
      </c>
      <c r="BE8">
        <v>0</v>
      </c>
      <c r="BF8">
        <v>0</v>
      </c>
      <c r="BG8">
        <v>0</v>
      </c>
      <c r="BH8">
        <v>1</v>
      </c>
      <c r="BI8">
        <v>1</v>
      </c>
      <c r="BJ8">
        <v>1.2</v>
      </c>
      <c r="BK8">
        <v>1.5</v>
      </c>
      <c r="BL8">
        <v>69.98</v>
      </c>
      <c r="BM8">
        <v>10.5</v>
      </c>
      <c r="BN8">
        <v>80.48</v>
      </c>
      <c r="BO8">
        <v>80.48</v>
      </c>
      <c r="BP8" t="s">
        <v>83</v>
      </c>
      <c r="BQ8" t="s">
        <v>84</v>
      </c>
      <c r="BR8" t="s">
        <v>85</v>
      </c>
      <c r="BS8" s="3">
        <v>45812</v>
      </c>
      <c r="BT8" s="4">
        <v>0.42152777777777778</v>
      </c>
      <c r="BU8" t="s">
        <v>118</v>
      </c>
      <c r="BV8" t="s">
        <v>96</v>
      </c>
      <c r="BY8">
        <v>6000</v>
      </c>
      <c r="BZ8" t="s">
        <v>86</v>
      </c>
      <c r="CA8" t="s">
        <v>119</v>
      </c>
      <c r="CC8" t="s">
        <v>80</v>
      </c>
      <c r="CD8">
        <v>2013</v>
      </c>
      <c r="CE8" t="s">
        <v>87</v>
      </c>
      <c r="CF8" s="3">
        <v>45813</v>
      </c>
      <c r="CI8">
        <v>1</v>
      </c>
      <c r="CJ8">
        <v>1</v>
      </c>
      <c r="CK8">
        <v>21</v>
      </c>
      <c r="CL8" t="s">
        <v>88</v>
      </c>
    </row>
    <row r="9" spans="1:92" x14ac:dyDescent="0.3">
      <c r="A9" t="s">
        <v>72</v>
      </c>
      <c r="B9" t="s">
        <v>73</v>
      </c>
      <c r="C9" t="s">
        <v>74</v>
      </c>
      <c r="E9" t="str">
        <f>"080011531804"</f>
        <v>080011531804</v>
      </c>
      <c r="F9" s="3">
        <v>45811</v>
      </c>
      <c r="G9">
        <v>202603</v>
      </c>
      <c r="H9" t="s">
        <v>122</v>
      </c>
      <c r="I9" t="s">
        <v>123</v>
      </c>
      <c r="J9" t="s">
        <v>124</v>
      </c>
      <c r="K9" t="s">
        <v>78</v>
      </c>
      <c r="L9" t="s">
        <v>79</v>
      </c>
      <c r="M9" t="s">
        <v>80</v>
      </c>
      <c r="N9" t="s">
        <v>81</v>
      </c>
      <c r="O9" t="s">
        <v>82</v>
      </c>
      <c r="P9" t="str">
        <f t="shared" si="0"/>
        <v xml:space="preserve">-                             </v>
      </c>
      <c r="Q9">
        <v>0</v>
      </c>
      <c r="R9">
        <v>0</v>
      </c>
      <c r="S9">
        <v>0</v>
      </c>
      <c r="T9">
        <v>0</v>
      </c>
      <c r="U9">
        <v>0</v>
      </c>
      <c r="V9">
        <v>0</v>
      </c>
      <c r="W9">
        <v>0</v>
      </c>
      <c r="X9">
        <v>0</v>
      </c>
      <c r="Y9">
        <v>0</v>
      </c>
      <c r="Z9">
        <v>0</v>
      </c>
      <c r="AA9">
        <v>0</v>
      </c>
      <c r="AB9">
        <v>0</v>
      </c>
      <c r="AC9">
        <v>0</v>
      </c>
      <c r="AD9">
        <v>0</v>
      </c>
      <c r="AE9">
        <v>0</v>
      </c>
      <c r="AF9">
        <v>0</v>
      </c>
      <c r="AG9">
        <v>0</v>
      </c>
      <c r="AH9">
        <v>0</v>
      </c>
      <c r="AI9">
        <v>0</v>
      </c>
      <c r="AJ9">
        <v>0</v>
      </c>
      <c r="AK9">
        <v>0</v>
      </c>
      <c r="AL9">
        <v>0</v>
      </c>
      <c r="AM9">
        <v>0</v>
      </c>
      <c r="AN9">
        <v>0</v>
      </c>
      <c r="AO9">
        <v>0</v>
      </c>
      <c r="AP9">
        <v>0</v>
      </c>
      <c r="AQ9">
        <v>16.7</v>
      </c>
      <c r="AR9">
        <v>0</v>
      </c>
      <c r="AS9">
        <v>0</v>
      </c>
      <c r="AT9">
        <v>0</v>
      </c>
      <c r="AU9">
        <v>0</v>
      </c>
      <c r="AV9">
        <v>0</v>
      </c>
      <c r="AW9">
        <v>0</v>
      </c>
      <c r="AX9">
        <v>0</v>
      </c>
      <c r="AY9">
        <v>0</v>
      </c>
      <c r="AZ9">
        <v>0</v>
      </c>
      <c r="BA9">
        <v>0</v>
      </c>
      <c r="BB9">
        <v>0</v>
      </c>
      <c r="BC9">
        <v>0</v>
      </c>
      <c r="BD9">
        <v>0</v>
      </c>
      <c r="BE9">
        <v>0</v>
      </c>
      <c r="BF9">
        <v>0</v>
      </c>
      <c r="BG9">
        <v>0</v>
      </c>
      <c r="BH9">
        <v>1</v>
      </c>
      <c r="BI9">
        <v>1</v>
      </c>
      <c r="BJ9">
        <v>0.2</v>
      </c>
      <c r="BK9">
        <v>1</v>
      </c>
      <c r="BL9">
        <v>54.66</v>
      </c>
      <c r="BM9">
        <v>8.1999999999999993</v>
      </c>
      <c r="BN9">
        <v>62.86</v>
      </c>
      <c r="BO9">
        <v>62.86</v>
      </c>
      <c r="BP9" t="s">
        <v>83</v>
      </c>
      <c r="BQ9" t="s">
        <v>84</v>
      </c>
      <c r="BR9" t="s">
        <v>85</v>
      </c>
      <c r="BS9" s="3">
        <v>45812</v>
      </c>
      <c r="BT9" s="4">
        <v>0.41666666666666669</v>
      </c>
      <c r="BU9" t="s">
        <v>118</v>
      </c>
      <c r="BV9" t="s">
        <v>96</v>
      </c>
      <c r="BY9">
        <v>1200</v>
      </c>
      <c r="BZ9" t="s">
        <v>86</v>
      </c>
      <c r="CA9" t="s">
        <v>119</v>
      </c>
      <c r="CC9" t="s">
        <v>80</v>
      </c>
      <c r="CD9">
        <v>2013</v>
      </c>
      <c r="CE9" t="s">
        <v>87</v>
      </c>
      <c r="CF9" s="3">
        <v>45813</v>
      </c>
      <c r="CI9">
        <v>1</v>
      </c>
      <c r="CJ9">
        <v>1</v>
      </c>
      <c r="CK9">
        <v>22</v>
      </c>
      <c r="CL9" t="s">
        <v>88</v>
      </c>
    </row>
    <row r="10" spans="1:92" x14ac:dyDescent="0.3">
      <c r="A10" t="s">
        <v>72</v>
      </c>
      <c r="B10" t="s">
        <v>73</v>
      </c>
      <c r="C10" t="s">
        <v>74</v>
      </c>
      <c r="E10" t="str">
        <f>"080011531829"</f>
        <v>080011531829</v>
      </c>
      <c r="F10" s="3">
        <v>45811</v>
      </c>
      <c r="G10">
        <v>202603</v>
      </c>
      <c r="H10" t="s">
        <v>100</v>
      </c>
      <c r="I10" t="s">
        <v>101</v>
      </c>
      <c r="J10" t="s">
        <v>125</v>
      </c>
      <c r="K10" t="s">
        <v>78</v>
      </c>
      <c r="L10" t="s">
        <v>79</v>
      </c>
      <c r="M10" t="s">
        <v>80</v>
      </c>
      <c r="N10" t="s">
        <v>81</v>
      </c>
      <c r="O10" t="s">
        <v>82</v>
      </c>
      <c r="P10" t="str">
        <f t="shared" si="0"/>
        <v xml:space="preserve">-                             </v>
      </c>
      <c r="Q10">
        <v>0</v>
      </c>
      <c r="R10">
        <v>0</v>
      </c>
      <c r="S10">
        <v>0</v>
      </c>
      <c r="T10">
        <v>0</v>
      </c>
      <c r="U10">
        <v>0</v>
      </c>
      <c r="V10">
        <v>0</v>
      </c>
      <c r="W10">
        <v>0</v>
      </c>
      <c r="X10">
        <v>0</v>
      </c>
      <c r="Y10">
        <v>0</v>
      </c>
      <c r="Z10">
        <v>0</v>
      </c>
      <c r="AA10">
        <v>0</v>
      </c>
      <c r="AB10">
        <v>0</v>
      </c>
      <c r="AC10">
        <v>0</v>
      </c>
      <c r="AD10">
        <v>0</v>
      </c>
      <c r="AE10">
        <v>0</v>
      </c>
      <c r="AF10">
        <v>0</v>
      </c>
      <c r="AG10">
        <v>0</v>
      </c>
      <c r="AH10">
        <v>0</v>
      </c>
      <c r="AI10">
        <v>0</v>
      </c>
      <c r="AJ10">
        <v>0</v>
      </c>
      <c r="AK10">
        <v>0</v>
      </c>
      <c r="AL10">
        <v>0</v>
      </c>
      <c r="AM10">
        <v>0</v>
      </c>
      <c r="AN10">
        <v>0</v>
      </c>
      <c r="AO10">
        <v>0</v>
      </c>
      <c r="AP10">
        <v>0</v>
      </c>
      <c r="AQ10">
        <v>21.38</v>
      </c>
      <c r="AR10">
        <v>0</v>
      </c>
      <c r="AS10">
        <v>0</v>
      </c>
      <c r="AT10">
        <v>0</v>
      </c>
      <c r="AU10">
        <v>0</v>
      </c>
      <c r="AV10">
        <v>0</v>
      </c>
      <c r="AW10">
        <v>0</v>
      </c>
      <c r="AX10">
        <v>0</v>
      </c>
      <c r="AY10">
        <v>0</v>
      </c>
      <c r="AZ10">
        <v>0</v>
      </c>
      <c r="BA10">
        <v>0</v>
      </c>
      <c r="BB10">
        <v>0</v>
      </c>
      <c r="BC10">
        <v>0</v>
      </c>
      <c r="BD10">
        <v>0</v>
      </c>
      <c r="BE10">
        <v>0</v>
      </c>
      <c r="BF10">
        <v>0</v>
      </c>
      <c r="BG10">
        <v>0</v>
      </c>
      <c r="BH10">
        <v>1</v>
      </c>
      <c r="BI10">
        <v>1</v>
      </c>
      <c r="BJ10">
        <v>1.2</v>
      </c>
      <c r="BK10">
        <v>1.5</v>
      </c>
      <c r="BL10">
        <v>69.98</v>
      </c>
      <c r="BM10">
        <v>10.5</v>
      </c>
      <c r="BN10">
        <v>80.48</v>
      </c>
      <c r="BO10">
        <v>80.48</v>
      </c>
      <c r="BP10" t="s">
        <v>83</v>
      </c>
      <c r="BQ10" t="s">
        <v>84</v>
      </c>
      <c r="BR10" t="s">
        <v>85</v>
      </c>
      <c r="BS10" s="3">
        <v>45812</v>
      </c>
      <c r="BT10" s="4">
        <v>0.41666666666666669</v>
      </c>
      <c r="BU10" t="s">
        <v>118</v>
      </c>
      <c r="BV10" t="s">
        <v>96</v>
      </c>
      <c r="BY10">
        <v>6000</v>
      </c>
      <c r="BZ10" t="s">
        <v>86</v>
      </c>
      <c r="CA10" t="s">
        <v>119</v>
      </c>
      <c r="CC10" t="s">
        <v>80</v>
      </c>
      <c r="CD10">
        <v>2013</v>
      </c>
      <c r="CE10" t="s">
        <v>87</v>
      </c>
      <c r="CF10" s="3">
        <v>45813</v>
      </c>
      <c r="CI10">
        <v>1</v>
      </c>
      <c r="CJ10">
        <v>1</v>
      </c>
      <c r="CK10">
        <v>21</v>
      </c>
      <c r="CL10" t="s">
        <v>88</v>
      </c>
    </row>
    <row r="11" spans="1:92" x14ac:dyDescent="0.3">
      <c r="A11" t="s">
        <v>72</v>
      </c>
      <c r="B11" t="s">
        <v>73</v>
      </c>
      <c r="C11" t="s">
        <v>74</v>
      </c>
      <c r="E11" t="str">
        <f>"080011531853"</f>
        <v>080011531853</v>
      </c>
      <c r="F11" s="3">
        <v>45811</v>
      </c>
      <c r="G11">
        <v>202603</v>
      </c>
      <c r="H11" t="s">
        <v>126</v>
      </c>
      <c r="I11" t="s">
        <v>127</v>
      </c>
      <c r="J11" t="s">
        <v>128</v>
      </c>
      <c r="K11" t="s">
        <v>78</v>
      </c>
      <c r="L11" t="s">
        <v>79</v>
      </c>
      <c r="M11" t="s">
        <v>80</v>
      </c>
      <c r="N11" t="s">
        <v>81</v>
      </c>
      <c r="O11" t="s">
        <v>82</v>
      </c>
      <c r="P11" t="str">
        <f t="shared" si="0"/>
        <v xml:space="preserve">-                             </v>
      </c>
      <c r="Q11">
        <v>0</v>
      </c>
      <c r="R11">
        <v>0</v>
      </c>
      <c r="S11">
        <v>0</v>
      </c>
      <c r="T11">
        <v>0</v>
      </c>
      <c r="U11">
        <v>0</v>
      </c>
      <c r="V11">
        <v>0</v>
      </c>
      <c r="W11">
        <v>0</v>
      </c>
      <c r="X11">
        <v>0</v>
      </c>
      <c r="Y11">
        <v>0</v>
      </c>
      <c r="Z11">
        <v>0</v>
      </c>
      <c r="AA11">
        <v>0</v>
      </c>
      <c r="AB11">
        <v>0</v>
      </c>
      <c r="AC11">
        <v>0</v>
      </c>
      <c r="AD11">
        <v>0</v>
      </c>
      <c r="AE11">
        <v>0</v>
      </c>
      <c r="AF11">
        <v>0</v>
      </c>
      <c r="AG11">
        <v>0</v>
      </c>
      <c r="AH11">
        <v>0</v>
      </c>
      <c r="AI11">
        <v>0</v>
      </c>
      <c r="AJ11">
        <v>0</v>
      </c>
      <c r="AK11">
        <v>0</v>
      </c>
      <c r="AL11">
        <v>0</v>
      </c>
      <c r="AM11">
        <v>0</v>
      </c>
      <c r="AN11">
        <v>0</v>
      </c>
      <c r="AO11">
        <v>0</v>
      </c>
      <c r="AP11">
        <v>0</v>
      </c>
      <c r="AQ11">
        <v>41.43</v>
      </c>
      <c r="AR11">
        <v>0</v>
      </c>
      <c r="AS11">
        <v>0</v>
      </c>
      <c r="AT11">
        <v>0</v>
      </c>
      <c r="AU11">
        <v>0</v>
      </c>
      <c r="AV11">
        <v>0</v>
      </c>
      <c r="AW11">
        <v>0</v>
      </c>
      <c r="AX11">
        <v>0</v>
      </c>
      <c r="AY11">
        <v>0</v>
      </c>
      <c r="AZ11">
        <v>0</v>
      </c>
      <c r="BA11">
        <v>0</v>
      </c>
      <c r="BB11">
        <v>0</v>
      </c>
      <c r="BC11">
        <v>0</v>
      </c>
      <c r="BD11">
        <v>0</v>
      </c>
      <c r="BE11">
        <v>0</v>
      </c>
      <c r="BF11">
        <v>0</v>
      </c>
      <c r="BG11">
        <v>0</v>
      </c>
      <c r="BH11">
        <v>1</v>
      </c>
      <c r="BI11">
        <v>1</v>
      </c>
      <c r="BJ11">
        <v>1.2</v>
      </c>
      <c r="BK11">
        <v>1.5</v>
      </c>
      <c r="BL11">
        <v>135.59</v>
      </c>
      <c r="BM11">
        <v>20.34</v>
      </c>
      <c r="BN11">
        <v>155.93</v>
      </c>
      <c r="BO11">
        <v>155.93</v>
      </c>
      <c r="BP11" t="s">
        <v>83</v>
      </c>
      <c r="BQ11" t="s">
        <v>84</v>
      </c>
      <c r="BR11" t="s">
        <v>85</v>
      </c>
      <c r="BS11" s="3">
        <v>45812</v>
      </c>
      <c r="BT11" s="4">
        <v>0.41666666666666669</v>
      </c>
      <c r="BU11" t="s">
        <v>118</v>
      </c>
      <c r="BV11" t="s">
        <v>96</v>
      </c>
      <c r="BY11">
        <v>6000</v>
      </c>
      <c r="BZ11" t="s">
        <v>86</v>
      </c>
      <c r="CA11" t="s">
        <v>119</v>
      </c>
      <c r="CC11" t="s">
        <v>80</v>
      </c>
      <c r="CD11">
        <v>2013</v>
      </c>
      <c r="CE11" t="s">
        <v>87</v>
      </c>
      <c r="CF11" s="3">
        <v>45813</v>
      </c>
      <c r="CI11">
        <v>1</v>
      </c>
      <c r="CJ11">
        <v>1</v>
      </c>
      <c r="CK11">
        <v>23</v>
      </c>
      <c r="CL11" t="s">
        <v>88</v>
      </c>
    </row>
    <row r="12" spans="1:92" x14ac:dyDescent="0.3">
      <c r="A12" t="s">
        <v>72</v>
      </c>
      <c r="B12" t="s">
        <v>73</v>
      </c>
      <c r="C12" t="s">
        <v>74</v>
      </c>
      <c r="E12" t="str">
        <f>"R009944655767"</f>
        <v>R009944655767</v>
      </c>
      <c r="F12" s="3">
        <v>45811</v>
      </c>
      <c r="G12">
        <v>202603</v>
      </c>
      <c r="H12" t="s">
        <v>90</v>
      </c>
      <c r="I12" t="s">
        <v>91</v>
      </c>
      <c r="J12" t="s">
        <v>92</v>
      </c>
      <c r="K12" t="s">
        <v>78</v>
      </c>
      <c r="L12" t="s">
        <v>129</v>
      </c>
      <c r="M12" t="s">
        <v>130</v>
      </c>
      <c r="N12" t="s">
        <v>131</v>
      </c>
      <c r="O12" t="s">
        <v>103</v>
      </c>
      <c r="P12" t="str">
        <f>"PATSY MOOROOGAS               "</f>
        <v xml:space="preserve">PATSY MOOROOGAS               </v>
      </c>
      <c r="Q12">
        <v>0</v>
      </c>
      <c r="R12">
        <v>0</v>
      </c>
      <c r="S12">
        <v>0</v>
      </c>
      <c r="T12">
        <v>0</v>
      </c>
      <c r="U12">
        <v>0</v>
      </c>
      <c r="V12">
        <v>0</v>
      </c>
      <c r="W12">
        <v>0</v>
      </c>
      <c r="X12">
        <v>0</v>
      </c>
      <c r="Y12">
        <v>0</v>
      </c>
      <c r="Z12">
        <v>0</v>
      </c>
      <c r="AA12">
        <v>0</v>
      </c>
      <c r="AB12">
        <v>0</v>
      </c>
      <c r="AC12">
        <v>0</v>
      </c>
      <c r="AD12">
        <v>0</v>
      </c>
      <c r="AE12">
        <v>0</v>
      </c>
      <c r="AF12">
        <v>0</v>
      </c>
      <c r="AG12">
        <v>5.57</v>
      </c>
      <c r="AH12">
        <v>0</v>
      </c>
      <c r="AI12">
        <v>0</v>
      </c>
      <c r="AJ12">
        <v>0</v>
      </c>
      <c r="AK12">
        <v>0</v>
      </c>
      <c r="AL12">
        <v>0</v>
      </c>
      <c r="AM12">
        <v>0</v>
      </c>
      <c r="AN12">
        <v>0</v>
      </c>
      <c r="AO12">
        <v>0</v>
      </c>
      <c r="AP12">
        <v>0</v>
      </c>
      <c r="AQ12">
        <v>58.32</v>
      </c>
      <c r="AR12">
        <v>0</v>
      </c>
      <c r="AS12">
        <v>0</v>
      </c>
      <c r="AT12">
        <v>0</v>
      </c>
      <c r="AU12">
        <v>0</v>
      </c>
      <c r="AV12">
        <v>0</v>
      </c>
      <c r="AW12">
        <v>0</v>
      </c>
      <c r="AX12">
        <v>0</v>
      </c>
      <c r="AY12">
        <v>0</v>
      </c>
      <c r="AZ12">
        <v>0</v>
      </c>
      <c r="BA12">
        <v>0</v>
      </c>
      <c r="BB12">
        <v>0</v>
      </c>
      <c r="BC12">
        <v>0</v>
      </c>
      <c r="BD12">
        <v>0</v>
      </c>
      <c r="BE12">
        <v>0</v>
      </c>
      <c r="BF12">
        <v>0</v>
      </c>
      <c r="BG12">
        <v>0</v>
      </c>
      <c r="BH12">
        <v>1</v>
      </c>
      <c r="BI12">
        <v>1</v>
      </c>
      <c r="BJ12">
        <v>0.2</v>
      </c>
      <c r="BK12">
        <v>1</v>
      </c>
      <c r="BL12">
        <v>196.44</v>
      </c>
      <c r="BM12">
        <v>29.47</v>
      </c>
      <c r="BN12">
        <v>225.91</v>
      </c>
      <c r="BO12">
        <v>225.91</v>
      </c>
      <c r="BQ12" t="s">
        <v>132</v>
      </c>
      <c r="BR12" t="s">
        <v>93</v>
      </c>
      <c r="BS12" s="3">
        <v>45814</v>
      </c>
      <c r="BT12" s="4">
        <v>0.55277777777777781</v>
      </c>
      <c r="BU12" t="s">
        <v>133</v>
      </c>
      <c r="BV12" t="s">
        <v>96</v>
      </c>
      <c r="BY12">
        <v>1200</v>
      </c>
      <c r="BZ12" t="s">
        <v>35</v>
      </c>
      <c r="CC12" t="s">
        <v>130</v>
      </c>
      <c r="CD12">
        <v>6655</v>
      </c>
      <c r="CE12" t="s">
        <v>98</v>
      </c>
      <c r="CF12" s="3">
        <v>45819</v>
      </c>
      <c r="CI12">
        <v>3</v>
      </c>
      <c r="CJ12">
        <v>3</v>
      </c>
      <c r="CK12">
        <v>43</v>
      </c>
      <c r="CL12" t="s">
        <v>88</v>
      </c>
    </row>
    <row r="13" spans="1:92" x14ac:dyDescent="0.3">
      <c r="A13" t="s">
        <v>72</v>
      </c>
      <c r="B13" t="s">
        <v>73</v>
      </c>
      <c r="C13" t="s">
        <v>74</v>
      </c>
      <c r="E13" t="str">
        <f>"009944727880"</f>
        <v>009944727880</v>
      </c>
      <c r="F13" s="3">
        <v>45811</v>
      </c>
      <c r="G13">
        <v>202603</v>
      </c>
      <c r="H13" t="s">
        <v>75</v>
      </c>
      <c r="I13" t="s">
        <v>76</v>
      </c>
      <c r="J13" t="s">
        <v>134</v>
      </c>
      <c r="K13" t="s">
        <v>78</v>
      </c>
      <c r="L13" t="s">
        <v>79</v>
      </c>
      <c r="M13" t="s">
        <v>80</v>
      </c>
      <c r="N13" t="s">
        <v>110</v>
      </c>
      <c r="O13" t="s">
        <v>82</v>
      </c>
      <c r="P13" t="str">
        <f>"PATSY MOOROOGAS               "</f>
        <v xml:space="preserve">PATSY MOOROOGAS               </v>
      </c>
      <c r="Q13">
        <v>0</v>
      </c>
      <c r="R13">
        <v>0</v>
      </c>
      <c r="S13">
        <v>0</v>
      </c>
      <c r="T13">
        <v>0</v>
      </c>
      <c r="U13">
        <v>0</v>
      </c>
      <c r="V13">
        <v>0</v>
      </c>
      <c r="W13">
        <v>0</v>
      </c>
      <c r="X13">
        <v>0</v>
      </c>
      <c r="Y13">
        <v>0</v>
      </c>
      <c r="Z13">
        <v>0</v>
      </c>
      <c r="AA13">
        <v>0</v>
      </c>
      <c r="AB13">
        <v>0</v>
      </c>
      <c r="AC13">
        <v>0</v>
      </c>
      <c r="AD13">
        <v>0</v>
      </c>
      <c r="AE13">
        <v>0</v>
      </c>
      <c r="AF13">
        <v>0</v>
      </c>
      <c r="AG13">
        <v>0</v>
      </c>
      <c r="AH13">
        <v>0</v>
      </c>
      <c r="AI13">
        <v>0</v>
      </c>
      <c r="AJ13">
        <v>0</v>
      </c>
      <c r="AK13">
        <v>0</v>
      </c>
      <c r="AL13">
        <v>0</v>
      </c>
      <c r="AM13">
        <v>0</v>
      </c>
      <c r="AN13">
        <v>0</v>
      </c>
      <c r="AO13">
        <v>0</v>
      </c>
      <c r="AP13">
        <v>0</v>
      </c>
      <c r="AQ13">
        <v>21.38</v>
      </c>
      <c r="AR13">
        <v>0</v>
      </c>
      <c r="AS13">
        <v>0</v>
      </c>
      <c r="AT13">
        <v>0</v>
      </c>
      <c r="AU13">
        <v>0</v>
      </c>
      <c r="AV13">
        <v>0</v>
      </c>
      <c r="AW13">
        <v>0</v>
      </c>
      <c r="AX13">
        <v>0</v>
      </c>
      <c r="AY13">
        <v>0</v>
      </c>
      <c r="AZ13">
        <v>0</v>
      </c>
      <c r="BA13">
        <v>0</v>
      </c>
      <c r="BB13">
        <v>0</v>
      </c>
      <c r="BC13">
        <v>0</v>
      </c>
      <c r="BD13">
        <v>0</v>
      </c>
      <c r="BE13">
        <v>0</v>
      </c>
      <c r="BF13">
        <v>0</v>
      </c>
      <c r="BG13">
        <v>0</v>
      </c>
      <c r="BH13">
        <v>1</v>
      </c>
      <c r="BI13">
        <v>1</v>
      </c>
      <c r="BJ13">
        <v>0.5</v>
      </c>
      <c r="BK13">
        <v>1</v>
      </c>
      <c r="BL13">
        <v>69.98</v>
      </c>
      <c r="BM13">
        <v>10.5</v>
      </c>
      <c r="BN13">
        <v>80.48</v>
      </c>
      <c r="BO13">
        <v>80.48</v>
      </c>
      <c r="BQ13" t="s">
        <v>135</v>
      </c>
      <c r="BR13" t="s">
        <v>136</v>
      </c>
      <c r="BS13" s="3">
        <v>45812</v>
      </c>
      <c r="BT13" s="4">
        <v>0.41666666666666669</v>
      </c>
      <c r="BU13" t="s">
        <v>118</v>
      </c>
      <c r="BV13" t="s">
        <v>96</v>
      </c>
      <c r="BY13">
        <v>2400</v>
      </c>
      <c r="BZ13" t="s">
        <v>86</v>
      </c>
      <c r="CA13" t="s">
        <v>119</v>
      </c>
      <c r="CC13" t="s">
        <v>80</v>
      </c>
      <c r="CD13">
        <v>2000</v>
      </c>
      <c r="CE13" t="s">
        <v>98</v>
      </c>
      <c r="CF13" s="3">
        <v>45813</v>
      </c>
      <c r="CI13">
        <v>1</v>
      </c>
      <c r="CJ13">
        <v>1</v>
      </c>
      <c r="CK13">
        <v>21</v>
      </c>
      <c r="CL13" t="s">
        <v>88</v>
      </c>
    </row>
    <row r="14" spans="1:92" x14ac:dyDescent="0.3">
      <c r="A14" t="s">
        <v>72</v>
      </c>
      <c r="B14" t="s">
        <v>73</v>
      </c>
      <c r="C14" t="s">
        <v>74</v>
      </c>
      <c r="E14" t="str">
        <f>"009944881864"</f>
        <v>009944881864</v>
      </c>
      <c r="F14" s="3">
        <v>45811</v>
      </c>
      <c r="G14">
        <v>202603</v>
      </c>
      <c r="H14" t="s">
        <v>79</v>
      </c>
      <c r="I14" t="s">
        <v>80</v>
      </c>
      <c r="J14" t="s">
        <v>81</v>
      </c>
      <c r="K14" t="s">
        <v>78</v>
      </c>
      <c r="L14" t="s">
        <v>137</v>
      </c>
      <c r="M14" t="s">
        <v>138</v>
      </c>
      <c r="N14" t="s">
        <v>139</v>
      </c>
      <c r="O14" t="s">
        <v>140</v>
      </c>
      <c r="P14" t="str">
        <f>"N A                           "</f>
        <v xml:space="preserve">N A                           </v>
      </c>
      <c r="Q14">
        <v>0</v>
      </c>
      <c r="R14">
        <v>0</v>
      </c>
      <c r="S14">
        <v>0</v>
      </c>
      <c r="T14">
        <v>0</v>
      </c>
      <c r="U14">
        <v>0</v>
      </c>
      <c r="V14">
        <v>0</v>
      </c>
      <c r="W14">
        <v>0</v>
      </c>
      <c r="X14">
        <v>0</v>
      </c>
      <c r="Y14">
        <v>0</v>
      </c>
      <c r="Z14">
        <v>0</v>
      </c>
      <c r="AA14">
        <v>0</v>
      </c>
      <c r="AB14">
        <v>0</v>
      </c>
      <c r="AC14">
        <v>0</v>
      </c>
      <c r="AD14">
        <v>0</v>
      </c>
      <c r="AE14">
        <v>0</v>
      </c>
      <c r="AF14">
        <v>0</v>
      </c>
      <c r="AG14">
        <v>0</v>
      </c>
      <c r="AH14">
        <v>0</v>
      </c>
      <c r="AI14">
        <v>0</v>
      </c>
      <c r="AJ14">
        <v>0</v>
      </c>
      <c r="AK14">
        <v>0</v>
      </c>
      <c r="AL14">
        <v>0</v>
      </c>
      <c r="AM14">
        <v>0</v>
      </c>
      <c r="AN14">
        <v>0</v>
      </c>
      <c r="AO14">
        <v>0</v>
      </c>
      <c r="AP14">
        <v>0</v>
      </c>
      <c r="AQ14">
        <v>280.64999999999998</v>
      </c>
      <c r="AR14">
        <v>0</v>
      </c>
      <c r="AS14">
        <v>0</v>
      </c>
      <c r="AT14">
        <v>0</v>
      </c>
      <c r="AU14">
        <v>0</v>
      </c>
      <c r="AV14">
        <v>0</v>
      </c>
      <c r="AW14">
        <v>0</v>
      </c>
      <c r="AX14">
        <v>0</v>
      </c>
      <c r="AY14">
        <v>0</v>
      </c>
      <c r="AZ14">
        <v>0</v>
      </c>
      <c r="BA14">
        <v>0</v>
      </c>
      <c r="BB14">
        <v>0</v>
      </c>
      <c r="BC14">
        <v>0</v>
      </c>
      <c r="BD14">
        <v>0</v>
      </c>
      <c r="BE14">
        <v>0</v>
      </c>
      <c r="BF14">
        <v>0</v>
      </c>
      <c r="BG14">
        <v>0</v>
      </c>
      <c r="BH14">
        <v>2</v>
      </c>
      <c r="BI14">
        <v>11.5</v>
      </c>
      <c r="BJ14">
        <v>14</v>
      </c>
      <c r="BK14">
        <v>14</v>
      </c>
      <c r="BL14">
        <v>918.5</v>
      </c>
      <c r="BM14">
        <v>137.78</v>
      </c>
      <c r="BN14">
        <v>1056.28</v>
      </c>
      <c r="BO14">
        <v>1056.28</v>
      </c>
      <c r="BQ14" t="s">
        <v>141</v>
      </c>
      <c r="BR14" t="s">
        <v>142</v>
      </c>
      <c r="BS14" s="3">
        <v>45812</v>
      </c>
      <c r="BT14" s="4">
        <v>0.4777777777777778</v>
      </c>
      <c r="BU14" t="s">
        <v>143</v>
      </c>
      <c r="BV14" t="s">
        <v>96</v>
      </c>
      <c r="BY14">
        <v>69832.94</v>
      </c>
      <c r="BZ14" t="s">
        <v>109</v>
      </c>
      <c r="CA14" t="s">
        <v>144</v>
      </c>
      <c r="CC14" t="s">
        <v>138</v>
      </c>
      <c r="CD14">
        <v>7441</v>
      </c>
      <c r="CE14" t="s">
        <v>98</v>
      </c>
      <c r="CF14" s="3">
        <v>45813</v>
      </c>
      <c r="CI14">
        <v>1</v>
      </c>
      <c r="CJ14">
        <v>1</v>
      </c>
      <c r="CK14">
        <v>31</v>
      </c>
      <c r="CL14" t="s">
        <v>88</v>
      </c>
    </row>
    <row r="15" spans="1:92" x14ac:dyDescent="0.3">
      <c r="A15" t="s">
        <v>72</v>
      </c>
      <c r="B15" t="s">
        <v>73</v>
      </c>
      <c r="C15" t="s">
        <v>74</v>
      </c>
      <c r="E15" t="str">
        <f>"009944027603"</f>
        <v>009944027603</v>
      </c>
      <c r="F15" s="3">
        <v>45811</v>
      </c>
      <c r="G15">
        <v>202603</v>
      </c>
      <c r="H15" t="s">
        <v>145</v>
      </c>
      <c r="I15" t="s">
        <v>146</v>
      </c>
      <c r="J15" t="s">
        <v>147</v>
      </c>
      <c r="K15" t="s">
        <v>78</v>
      </c>
      <c r="L15" t="s">
        <v>79</v>
      </c>
      <c r="M15" t="s">
        <v>80</v>
      </c>
      <c r="N15" t="s">
        <v>81</v>
      </c>
      <c r="O15" t="s">
        <v>82</v>
      </c>
      <c r="P15" t="str">
        <f>"NA                            "</f>
        <v xml:space="preserve">NA                            </v>
      </c>
      <c r="Q15">
        <v>0</v>
      </c>
      <c r="R15">
        <v>0</v>
      </c>
      <c r="S15">
        <v>0</v>
      </c>
      <c r="T15">
        <v>0</v>
      </c>
      <c r="U15">
        <v>0</v>
      </c>
      <c r="V15">
        <v>0</v>
      </c>
      <c r="W15">
        <v>0</v>
      </c>
      <c r="X15">
        <v>0</v>
      </c>
      <c r="Y15">
        <v>0</v>
      </c>
      <c r="Z15">
        <v>0</v>
      </c>
      <c r="AA15">
        <v>0</v>
      </c>
      <c r="AB15">
        <v>0</v>
      </c>
      <c r="AC15">
        <v>0</v>
      </c>
      <c r="AD15">
        <v>0</v>
      </c>
      <c r="AE15">
        <v>0</v>
      </c>
      <c r="AF15">
        <v>0</v>
      </c>
      <c r="AG15">
        <v>0</v>
      </c>
      <c r="AH15">
        <v>0</v>
      </c>
      <c r="AI15">
        <v>0</v>
      </c>
      <c r="AJ15">
        <v>0</v>
      </c>
      <c r="AK15">
        <v>0</v>
      </c>
      <c r="AL15">
        <v>0</v>
      </c>
      <c r="AM15">
        <v>0</v>
      </c>
      <c r="AN15">
        <v>0</v>
      </c>
      <c r="AO15">
        <v>0</v>
      </c>
      <c r="AP15">
        <v>0</v>
      </c>
      <c r="AQ15">
        <v>16.7</v>
      </c>
      <c r="AR15">
        <v>0</v>
      </c>
      <c r="AS15">
        <v>0</v>
      </c>
      <c r="AT15">
        <v>0</v>
      </c>
      <c r="AU15">
        <v>0</v>
      </c>
      <c r="AV15">
        <v>0</v>
      </c>
      <c r="AW15">
        <v>0</v>
      </c>
      <c r="AX15">
        <v>0</v>
      </c>
      <c r="AY15">
        <v>0</v>
      </c>
      <c r="AZ15">
        <v>0</v>
      </c>
      <c r="BA15">
        <v>0</v>
      </c>
      <c r="BB15">
        <v>0</v>
      </c>
      <c r="BC15">
        <v>0</v>
      </c>
      <c r="BD15">
        <v>0</v>
      </c>
      <c r="BE15">
        <v>0</v>
      </c>
      <c r="BF15">
        <v>0</v>
      </c>
      <c r="BG15">
        <v>0</v>
      </c>
      <c r="BH15">
        <v>1</v>
      </c>
      <c r="BI15">
        <v>1</v>
      </c>
      <c r="BJ15">
        <v>3.6</v>
      </c>
      <c r="BK15">
        <v>4</v>
      </c>
      <c r="BL15">
        <v>54.66</v>
      </c>
      <c r="BM15">
        <v>8.1999999999999993</v>
      </c>
      <c r="BN15">
        <v>62.86</v>
      </c>
      <c r="BO15">
        <v>62.86</v>
      </c>
      <c r="BQ15" t="s">
        <v>84</v>
      </c>
      <c r="BR15" t="s">
        <v>148</v>
      </c>
      <c r="BS15" s="3">
        <v>45812</v>
      </c>
      <c r="BT15" s="4">
        <v>0.41666666666666669</v>
      </c>
      <c r="BU15" t="s">
        <v>118</v>
      </c>
      <c r="BV15" t="s">
        <v>96</v>
      </c>
      <c r="BY15">
        <v>18000</v>
      </c>
      <c r="BZ15" t="s">
        <v>86</v>
      </c>
      <c r="CA15" t="s">
        <v>119</v>
      </c>
      <c r="CC15" t="s">
        <v>80</v>
      </c>
      <c r="CD15">
        <v>2013</v>
      </c>
      <c r="CE15" t="s">
        <v>98</v>
      </c>
      <c r="CF15" s="3">
        <v>45813</v>
      </c>
      <c r="CI15">
        <v>1</v>
      </c>
      <c r="CJ15">
        <v>1</v>
      </c>
      <c r="CK15">
        <v>22</v>
      </c>
      <c r="CL15" t="s">
        <v>88</v>
      </c>
    </row>
    <row r="16" spans="1:92" x14ac:dyDescent="0.3">
      <c r="A16" t="s">
        <v>72</v>
      </c>
      <c r="B16" t="s">
        <v>73</v>
      </c>
      <c r="C16" t="s">
        <v>74</v>
      </c>
      <c r="E16" t="str">
        <f>"009944655769"</f>
        <v>009944655769</v>
      </c>
      <c r="F16" s="3">
        <v>45811</v>
      </c>
      <c r="G16">
        <v>202603</v>
      </c>
      <c r="H16" t="s">
        <v>149</v>
      </c>
      <c r="I16" t="s">
        <v>150</v>
      </c>
      <c r="J16" t="s">
        <v>81</v>
      </c>
      <c r="K16" t="s">
        <v>78</v>
      </c>
      <c r="L16" t="s">
        <v>137</v>
      </c>
      <c r="M16" t="s">
        <v>138</v>
      </c>
      <c r="N16" t="s">
        <v>151</v>
      </c>
      <c r="O16" t="s">
        <v>103</v>
      </c>
      <c r="P16" t="str">
        <f>"PATSY MOOROOGAS               "</f>
        <v xml:space="preserve">PATSY MOOROOGAS               </v>
      </c>
      <c r="Q16">
        <v>0</v>
      </c>
      <c r="R16">
        <v>0</v>
      </c>
      <c r="S16">
        <v>0</v>
      </c>
      <c r="T16">
        <v>0</v>
      </c>
      <c r="U16">
        <v>0</v>
      </c>
      <c r="V16">
        <v>0</v>
      </c>
      <c r="W16">
        <v>0</v>
      </c>
      <c r="X16">
        <v>0</v>
      </c>
      <c r="Y16">
        <v>0</v>
      </c>
      <c r="Z16">
        <v>0</v>
      </c>
      <c r="AA16">
        <v>0</v>
      </c>
      <c r="AB16">
        <v>0</v>
      </c>
      <c r="AC16">
        <v>0</v>
      </c>
      <c r="AD16">
        <v>0</v>
      </c>
      <c r="AE16">
        <v>0</v>
      </c>
      <c r="AF16">
        <v>0</v>
      </c>
      <c r="AG16">
        <v>5.57</v>
      </c>
      <c r="AH16">
        <v>0</v>
      </c>
      <c r="AI16">
        <v>0</v>
      </c>
      <c r="AJ16">
        <v>0</v>
      </c>
      <c r="AK16">
        <v>0</v>
      </c>
      <c r="AL16">
        <v>0</v>
      </c>
      <c r="AM16">
        <v>0</v>
      </c>
      <c r="AN16">
        <v>0</v>
      </c>
      <c r="AO16">
        <v>0</v>
      </c>
      <c r="AP16">
        <v>0</v>
      </c>
      <c r="AQ16">
        <v>41.35</v>
      </c>
      <c r="AR16">
        <v>0</v>
      </c>
      <c r="AS16">
        <v>0</v>
      </c>
      <c r="AT16">
        <v>0</v>
      </c>
      <c r="AU16">
        <v>0</v>
      </c>
      <c r="AV16">
        <v>0</v>
      </c>
      <c r="AW16">
        <v>0</v>
      </c>
      <c r="AX16">
        <v>0</v>
      </c>
      <c r="AY16">
        <v>0</v>
      </c>
      <c r="AZ16">
        <v>0</v>
      </c>
      <c r="BA16">
        <v>0</v>
      </c>
      <c r="BB16">
        <v>0</v>
      </c>
      <c r="BC16">
        <v>0</v>
      </c>
      <c r="BD16">
        <v>0</v>
      </c>
      <c r="BE16">
        <v>0</v>
      </c>
      <c r="BF16">
        <v>0</v>
      </c>
      <c r="BG16">
        <v>0</v>
      </c>
      <c r="BH16">
        <v>1</v>
      </c>
      <c r="BI16">
        <v>0.5</v>
      </c>
      <c r="BJ16">
        <v>0.5</v>
      </c>
      <c r="BK16">
        <v>1</v>
      </c>
      <c r="BL16">
        <v>140.9</v>
      </c>
      <c r="BM16">
        <v>21.14</v>
      </c>
      <c r="BN16">
        <v>162.04</v>
      </c>
      <c r="BO16">
        <v>162.04</v>
      </c>
      <c r="BQ16" t="s">
        <v>152</v>
      </c>
      <c r="BR16" t="s">
        <v>136</v>
      </c>
      <c r="BS16" s="3">
        <v>45813</v>
      </c>
      <c r="BT16" s="4">
        <v>0.4375</v>
      </c>
      <c r="BU16" t="s">
        <v>153</v>
      </c>
      <c r="BV16" t="s">
        <v>96</v>
      </c>
      <c r="BY16">
        <v>2400</v>
      </c>
      <c r="BZ16" t="s">
        <v>109</v>
      </c>
      <c r="CA16" t="s">
        <v>154</v>
      </c>
      <c r="CC16" t="s">
        <v>138</v>
      </c>
      <c r="CD16">
        <v>8000</v>
      </c>
      <c r="CE16" t="s">
        <v>98</v>
      </c>
      <c r="CF16" s="3">
        <v>45814</v>
      </c>
      <c r="CI16">
        <v>3</v>
      </c>
      <c r="CJ16">
        <v>2</v>
      </c>
      <c r="CK16">
        <v>41</v>
      </c>
      <c r="CL16" t="s">
        <v>88</v>
      </c>
    </row>
    <row r="17" spans="1:90" x14ac:dyDescent="0.3">
      <c r="A17" t="s">
        <v>72</v>
      </c>
      <c r="B17" t="s">
        <v>73</v>
      </c>
      <c r="C17" t="s">
        <v>74</v>
      </c>
      <c r="E17" t="str">
        <f>"009944185161"</f>
        <v>009944185161</v>
      </c>
      <c r="F17" s="3">
        <v>45811</v>
      </c>
      <c r="G17">
        <v>202603</v>
      </c>
      <c r="H17" t="s">
        <v>79</v>
      </c>
      <c r="I17" t="s">
        <v>80</v>
      </c>
      <c r="J17" t="s">
        <v>155</v>
      </c>
      <c r="K17" t="s">
        <v>78</v>
      </c>
      <c r="L17" t="s">
        <v>79</v>
      </c>
      <c r="M17" t="s">
        <v>80</v>
      </c>
      <c r="N17" t="s">
        <v>156</v>
      </c>
      <c r="O17" t="s">
        <v>140</v>
      </c>
      <c r="P17" t="str">
        <f>"N A                           "</f>
        <v xml:space="preserve">N A                           </v>
      </c>
      <c r="Q17">
        <v>0</v>
      </c>
      <c r="R17">
        <v>0</v>
      </c>
      <c r="S17">
        <v>0</v>
      </c>
      <c r="T17">
        <v>0</v>
      </c>
      <c r="U17">
        <v>0</v>
      </c>
      <c r="V17">
        <v>0</v>
      </c>
      <c r="W17">
        <v>0</v>
      </c>
      <c r="X17">
        <v>0</v>
      </c>
      <c r="Y17">
        <v>0</v>
      </c>
      <c r="Z17">
        <v>0</v>
      </c>
      <c r="AA17">
        <v>0</v>
      </c>
      <c r="AB17">
        <v>0</v>
      </c>
      <c r="AC17">
        <v>0</v>
      </c>
      <c r="AD17">
        <v>0</v>
      </c>
      <c r="AE17">
        <v>0</v>
      </c>
      <c r="AF17">
        <v>0</v>
      </c>
      <c r="AG17">
        <v>0</v>
      </c>
      <c r="AH17">
        <v>0</v>
      </c>
      <c r="AI17">
        <v>0</v>
      </c>
      <c r="AJ17">
        <v>0</v>
      </c>
      <c r="AK17">
        <v>0</v>
      </c>
      <c r="AL17">
        <v>0</v>
      </c>
      <c r="AM17">
        <v>0</v>
      </c>
      <c r="AN17">
        <v>0</v>
      </c>
      <c r="AO17">
        <v>0</v>
      </c>
      <c r="AP17">
        <v>0</v>
      </c>
      <c r="AQ17">
        <v>16.71</v>
      </c>
      <c r="AR17">
        <v>0</v>
      </c>
      <c r="AS17">
        <v>0</v>
      </c>
      <c r="AT17">
        <v>0</v>
      </c>
      <c r="AU17">
        <v>0</v>
      </c>
      <c r="AV17">
        <v>0</v>
      </c>
      <c r="AW17">
        <v>0</v>
      </c>
      <c r="AX17">
        <v>0</v>
      </c>
      <c r="AY17">
        <v>0</v>
      </c>
      <c r="AZ17">
        <v>0</v>
      </c>
      <c r="BA17">
        <v>0</v>
      </c>
      <c r="BB17">
        <v>0</v>
      </c>
      <c r="BC17">
        <v>0</v>
      </c>
      <c r="BD17">
        <v>0</v>
      </c>
      <c r="BE17">
        <v>0</v>
      </c>
      <c r="BF17">
        <v>0</v>
      </c>
      <c r="BG17">
        <v>0</v>
      </c>
      <c r="BH17">
        <v>1</v>
      </c>
      <c r="BI17">
        <v>1</v>
      </c>
      <c r="BJ17">
        <v>3.6</v>
      </c>
      <c r="BK17">
        <v>4</v>
      </c>
      <c r="BL17">
        <v>54.68</v>
      </c>
      <c r="BM17">
        <v>8.1999999999999993</v>
      </c>
      <c r="BN17">
        <v>62.88</v>
      </c>
      <c r="BO17">
        <v>62.88</v>
      </c>
      <c r="BQ17" t="s">
        <v>84</v>
      </c>
      <c r="BR17" t="s">
        <v>85</v>
      </c>
      <c r="BS17" s="3">
        <v>45812</v>
      </c>
      <c r="BT17" s="4">
        <v>0.41666666666666669</v>
      </c>
      <c r="BU17" t="s">
        <v>118</v>
      </c>
      <c r="BV17" t="s">
        <v>96</v>
      </c>
      <c r="BY17">
        <v>18000</v>
      </c>
      <c r="BZ17" t="s">
        <v>109</v>
      </c>
      <c r="CA17" t="s">
        <v>119</v>
      </c>
      <c r="CC17" t="s">
        <v>80</v>
      </c>
      <c r="CD17">
        <v>2013</v>
      </c>
      <c r="CE17" t="s">
        <v>98</v>
      </c>
      <c r="CF17" s="3">
        <v>45813</v>
      </c>
      <c r="CI17">
        <v>1</v>
      </c>
      <c r="CJ17">
        <v>1</v>
      </c>
      <c r="CK17">
        <v>32</v>
      </c>
      <c r="CL17" t="s">
        <v>88</v>
      </c>
    </row>
    <row r="18" spans="1:90" x14ac:dyDescent="0.3">
      <c r="A18" t="s">
        <v>72</v>
      </c>
      <c r="B18" t="s">
        <v>73</v>
      </c>
      <c r="C18" t="s">
        <v>74</v>
      </c>
      <c r="E18" t="str">
        <f>"009944778778"</f>
        <v>009944778778</v>
      </c>
      <c r="F18" s="3">
        <v>45811</v>
      </c>
      <c r="G18">
        <v>202603</v>
      </c>
      <c r="H18" t="s">
        <v>137</v>
      </c>
      <c r="I18" t="s">
        <v>138</v>
      </c>
      <c r="J18" t="s">
        <v>157</v>
      </c>
      <c r="K18" t="s">
        <v>78</v>
      </c>
      <c r="L18" t="s">
        <v>79</v>
      </c>
      <c r="M18" t="s">
        <v>80</v>
      </c>
      <c r="N18" t="s">
        <v>81</v>
      </c>
      <c r="O18" t="s">
        <v>103</v>
      </c>
      <c r="P18" t="str">
        <f>"                              "</f>
        <v xml:space="preserve">                              </v>
      </c>
      <c r="Q18">
        <v>0</v>
      </c>
      <c r="R18">
        <v>0</v>
      </c>
      <c r="S18">
        <v>0</v>
      </c>
      <c r="T18">
        <v>0</v>
      </c>
      <c r="U18">
        <v>0</v>
      </c>
      <c r="V18">
        <v>0</v>
      </c>
      <c r="W18">
        <v>0</v>
      </c>
      <c r="X18">
        <v>0</v>
      </c>
      <c r="Y18">
        <v>0</v>
      </c>
      <c r="Z18">
        <v>0</v>
      </c>
      <c r="AA18">
        <v>0</v>
      </c>
      <c r="AB18">
        <v>0</v>
      </c>
      <c r="AC18">
        <v>0</v>
      </c>
      <c r="AD18">
        <v>0</v>
      </c>
      <c r="AE18">
        <v>0</v>
      </c>
      <c r="AF18">
        <v>0</v>
      </c>
      <c r="AG18">
        <v>5.57</v>
      </c>
      <c r="AH18">
        <v>0</v>
      </c>
      <c r="AI18">
        <v>0</v>
      </c>
      <c r="AJ18">
        <v>0</v>
      </c>
      <c r="AK18">
        <v>0</v>
      </c>
      <c r="AL18">
        <v>0</v>
      </c>
      <c r="AM18">
        <v>0</v>
      </c>
      <c r="AN18">
        <v>0</v>
      </c>
      <c r="AO18">
        <v>0</v>
      </c>
      <c r="AP18">
        <v>0</v>
      </c>
      <c r="AQ18">
        <v>41.35</v>
      </c>
      <c r="AR18">
        <v>0</v>
      </c>
      <c r="AS18">
        <v>0</v>
      </c>
      <c r="AT18">
        <v>0</v>
      </c>
      <c r="AU18">
        <v>0</v>
      </c>
      <c r="AV18">
        <v>0</v>
      </c>
      <c r="AW18">
        <v>0</v>
      </c>
      <c r="AX18">
        <v>0</v>
      </c>
      <c r="AY18">
        <v>0</v>
      </c>
      <c r="AZ18">
        <v>0</v>
      </c>
      <c r="BA18">
        <v>0</v>
      </c>
      <c r="BB18">
        <v>0</v>
      </c>
      <c r="BC18">
        <v>0</v>
      </c>
      <c r="BD18">
        <v>0</v>
      </c>
      <c r="BE18">
        <v>0</v>
      </c>
      <c r="BF18">
        <v>0</v>
      </c>
      <c r="BG18">
        <v>0</v>
      </c>
      <c r="BH18">
        <v>1</v>
      </c>
      <c r="BI18">
        <v>0.3</v>
      </c>
      <c r="BJ18">
        <v>0.7</v>
      </c>
      <c r="BK18">
        <v>1</v>
      </c>
      <c r="BL18">
        <v>140.9</v>
      </c>
      <c r="BM18">
        <v>21.14</v>
      </c>
      <c r="BN18">
        <v>162.04</v>
      </c>
      <c r="BO18">
        <v>162.04</v>
      </c>
      <c r="BQ18" t="s">
        <v>158</v>
      </c>
      <c r="BR18" t="s">
        <v>159</v>
      </c>
      <c r="BS18" s="3">
        <v>45813</v>
      </c>
      <c r="BT18" s="4">
        <v>0.41666666666666669</v>
      </c>
      <c r="BU18" t="s">
        <v>118</v>
      </c>
      <c r="BV18" t="s">
        <v>96</v>
      </c>
      <c r="BY18">
        <v>3493.13</v>
      </c>
      <c r="BZ18" t="s">
        <v>109</v>
      </c>
      <c r="CA18" t="s">
        <v>119</v>
      </c>
      <c r="CC18" t="s">
        <v>80</v>
      </c>
      <c r="CD18">
        <v>2013</v>
      </c>
      <c r="CE18" t="s">
        <v>98</v>
      </c>
      <c r="CF18" s="3">
        <v>45814</v>
      </c>
      <c r="CI18">
        <v>3</v>
      </c>
      <c r="CJ18">
        <v>2</v>
      </c>
      <c r="CK18">
        <v>41</v>
      </c>
      <c r="CL18" t="s">
        <v>88</v>
      </c>
    </row>
    <row r="19" spans="1:90" x14ac:dyDescent="0.3">
      <c r="A19" t="s">
        <v>72</v>
      </c>
      <c r="B19" t="s">
        <v>73</v>
      </c>
      <c r="C19" t="s">
        <v>74</v>
      </c>
      <c r="E19" t="str">
        <f>"009944162448"</f>
        <v>009944162448</v>
      </c>
      <c r="F19" s="3">
        <v>45811</v>
      </c>
      <c r="G19">
        <v>202603</v>
      </c>
      <c r="H19" t="s">
        <v>79</v>
      </c>
      <c r="I19" t="s">
        <v>80</v>
      </c>
      <c r="J19" t="s">
        <v>160</v>
      </c>
      <c r="K19" t="s">
        <v>78</v>
      </c>
      <c r="L19" t="s">
        <v>79</v>
      </c>
      <c r="M19" t="s">
        <v>80</v>
      </c>
      <c r="N19" t="s">
        <v>81</v>
      </c>
      <c r="O19" t="s">
        <v>82</v>
      </c>
      <c r="P19" t="str">
        <f>"..                            "</f>
        <v xml:space="preserve">..                            </v>
      </c>
      <c r="Q19">
        <v>0</v>
      </c>
      <c r="R19">
        <v>0</v>
      </c>
      <c r="S19">
        <v>0</v>
      </c>
      <c r="T19">
        <v>0</v>
      </c>
      <c r="U19">
        <v>0</v>
      </c>
      <c r="V19">
        <v>0</v>
      </c>
      <c r="W19">
        <v>0</v>
      </c>
      <c r="X19">
        <v>0</v>
      </c>
      <c r="Y19">
        <v>0</v>
      </c>
      <c r="Z19">
        <v>0</v>
      </c>
      <c r="AA19">
        <v>0</v>
      </c>
      <c r="AB19">
        <v>0</v>
      </c>
      <c r="AC19">
        <v>0</v>
      </c>
      <c r="AD19">
        <v>0</v>
      </c>
      <c r="AE19">
        <v>0</v>
      </c>
      <c r="AF19">
        <v>0</v>
      </c>
      <c r="AG19">
        <v>0</v>
      </c>
      <c r="AH19">
        <v>0</v>
      </c>
      <c r="AI19">
        <v>0</v>
      </c>
      <c r="AJ19">
        <v>0</v>
      </c>
      <c r="AK19">
        <v>0</v>
      </c>
      <c r="AL19">
        <v>0</v>
      </c>
      <c r="AM19">
        <v>0</v>
      </c>
      <c r="AN19">
        <v>0</v>
      </c>
      <c r="AO19">
        <v>0</v>
      </c>
      <c r="AP19">
        <v>0</v>
      </c>
      <c r="AQ19">
        <v>16.7</v>
      </c>
      <c r="AR19">
        <v>0</v>
      </c>
      <c r="AS19">
        <v>0</v>
      </c>
      <c r="AT19">
        <v>0</v>
      </c>
      <c r="AU19">
        <v>0</v>
      </c>
      <c r="AV19">
        <v>0</v>
      </c>
      <c r="AW19">
        <v>0</v>
      </c>
      <c r="AX19">
        <v>0</v>
      </c>
      <c r="AY19">
        <v>0</v>
      </c>
      <c r="AZ19">
        <v>0</v>
      </c>
      <c r="BA19">
        <v>0</v>
      </c>
      <c r="BB19">
        <v>0</v>
      </c>
      <c r="BC19">
        <v>0</v>
      </c>
      <c r="BD19">
        <v>0</v>
      </c>
      <c r="BE19">
        <v>0</v>
      </c>
      <c r="BF19">
        <v>0</v>
      </c>
      <c r="BG19">
        <v>0</v>
      </c>
      <c r="BH19">
        <v>1</v>
      </c>
      <c r="BI19">
        <v>1</v>
      </c>
      <c r="BJ19">
        <v>3.6</v>
      </c>
      <c r="BK19">
        <v>4</v>
      </c>
      <c r="BL19">
        <v>54.66</v>
      </c>
      <c r="BM19">
        <v>8.1999999999999993</v>
      </c>
      <c r="BN19">
        <v>62.86</v>
      </c>
      <c r="BO19">
        <v>62.86</v>
      </c>
      <c r="BQ19" t="s">
        <v>84</v>
      </c>
      <c r="BR19" t="s">
        <v>161</v>
      </c>
      <c r="BS19" s="3">
        <v>45812</v>
      </c>
      <c r="BT19" s="4">
        <v>0.41875000000000001</v>
      </c>
      <c r="BU19" t="s">
        <v>118</v>
      </c>
      <c r="BV19" t="s">
        <v>96</v>
      </c>
      <c r="BY19">
        <v>18000</v>
      </c>
      <c r="BZ19" t="s">
        <v>86</v>
      </c>
      <c r="CA19" t="s">
        <v>119</v>
      </c>
      <c r="CC19" t="s">
        <v>80</v>
      </c>
      <c r="CD19">
        <v>2013</v>
      </c>
      <c r="CE19" t="s">
        <v>98</v>
      </c>
      <c r="CF19" s="3">
        <v>45813</v>
      </c>
      <c r="CI19">
        <v>1</v>
      </c>
      <c r="CJ19">
        <v>1</v>
      </c>
      <c r="CK19">
        <v>22</v>
      </c>
      <c r="CL19" t="s">
        <v>88</v>
      </c>
    </row>
    <row r="20" spans="1:90" x14ac:dyDescent="0.3">
      <c r="A20" t="s">
        <v>72</v>
      </c>
      <c r="B20" t="s">
        <v>73</v>
      </c>
      <c r="C20" t="s">
        <v>74</v>
      </c>
      <c r="E20" t="str">
        <f>"009942839979"</f>
        <v>009942839979</v>
      </c>
      <c r="F20" s="3">
        <v>45811</v>
      </c>
      <c r="G20">
        <v>202603</v>
      </c>
      <c r="H20" t="s">
        <v>162</v>
      </c>
      <c r="I20" t="s">
        <v>163</v>
      </c>
      <c r="J20" t="s">
        <v>164</v>
      </c>
      <c r="K20" t="s">
        <v>78</v>
      </c>
      <c r="L20" t="s">
        <v>79</v>
      </c>
      <c r="M20" t="s">
        <v>80</v>
      </c>
      <c r="N20" t="s">
        <v>81</v>
      </c>
      <c r="O20" t="s">
        <v>82</v>
      </c>
      <c r="P20" t="str">
        <f>"NA                            "</f>
        <v xml:space="preserve">NA                            </v>
      </c>
      <c r="Q20">
        <v>0</v>
      </c>
      <c r="R20">
        <v>0</v>
      </c>
      <c r="S20">
        <v>0</v>
      </c>
      <c r="T20">
        <v>0</v>
      </c>
      <c r="U20">
        <v>0</v>
      </c>
      <c r="V20">
        <v>0</v>
      </c>
      <c r="W20">
        <v>0</v>
      </c>
      <c r="X20">
        <v>0</v>
      </c>
      <c r="Y20">
        <v>0</v>
      </c>
      <c r="Z20">
        <v>0</v>
      </c>
      <c r="AA20">
        <v>0</v>
      </c>
      <c r="AB20">
        <v>0</v>
      </c>
      <c r="AC20">
        <v>0</v>
      </c>
      <c r="AD20">
        <v>0</v>
      </c>
      <c r="AE20">
        <v>0</v>
      </c>
      <c r="AF20">
        <v>0</v>
      </c>
      <c r="AG20">
        <v>0</v>
      </c>
      <c r="AH20">
        <v>0</v>
      </c>
      <c r="AI20">
        <v>0</v>
      </c>
      <c r="AJ20">
        <v>0</v>
      </c>
      <c r="AK20">
        <v>0</v>
      </c>
      <c r="AL20">
        <v>0</v>
      </c>
      <c r="AM20">
        <v>0</v>
      </c>
      <c r="AN20">
        <v>0</v>
      </c>
      <c r="AO20">
        <v>0</v>
      </c>
      <c r="AP20">
        <v>0</v>
      </c>
      <c r="AQ20">
        <v>16.7</v>
      </c>
      <c r="AR20">
        <v>0</v>
      </c>
      <c r="AS20">
        <v>0</v>
      </c>
      <c r="AT20">
        <v>0</v>
      </c>
      <c r="AU20">
        <v>0</v>
      </c>
      <c r="AV20">
        <v>0</v>
      </c>
      <c r="AW20">
        <v>0</v>
      </c>
      <c r="AX20">
        <v>0</v>
      </c>
      <c r="AY20">
        <v>0</v>
      </c>
      <c r="AZ20">
        <v>0</v>
      </c>
      <c r="BA20">
        <v>0</v>
      </c>
      <c r="BB20">
        <v>0</v>
      </c>
      <c r="BC20">
        <v>0</v>
      </c>
      <c r="BD20">
        <v>0</v>
      </c>
      <c r="BE20">
        <v>0</v>
      </c>
      <c r="BF20">
        <v>0</v>
      </c>
      <c r="BG20">
        <v>0</v>
      </c>
      <c r="BH20">
        <v>1</v>
      </c>
      <c r="BI20">
        <v>1</v>
      </c>
      <c r="BJ20">
        <v>3.6</v>
      </c>
      <c r="BK20">
        <v>4</v>
      </c>
      <c r="BL20">
        <v>54.66</v>
      </c>
      <c r="BM20">
        <v>8.1999999999999993</v>
      </c>
      <c r="BN20">
        <v>62.86</v>
      </c>
      <c r="BO20">
        <v>62.86</v>
      </c>
      <c r="BQ20" t="s">
        <v>165</v>
      </c>
      <c r="BR20" t="s">
        <v>166</v>
      </c>
      <c r="BS20" s="3">
        <v>45812</v>
      </c>
      <c r="BT20" s="4">
        <v>0.41666666666666669</v>
      </c>
      <c r="BU20" t="s">
        <v>118</v>
      </c>
      <c r="BV20" t="s">
        <v>96</v>
      </c>
      <c r="BY20">
        <v>18000</v>
      </c>
      <c r="BZ20" t="s">
        <v>167</v>
      </c>
      <c r="CA20" t="s">
        <v>119</v>
      </c>
      <c r="CC20" t="s">
        <v>80</v>
      </c>
      <c r="CD20">
        <v>2013</v>
      </c>
      <c r="CE20" t="s">
        <v>98</v>
      </c>
      <c r="CF20" s="3">
        <v>45813</v>
      </c>
      <c r="CI20">
        <v>1</v>
      </c>
      <c r="CJ20">
        <v>1</v>
      </c>
      <c r="CK20">
        <v>22</v>
      </c>
      <c r="CL20" t="s">
        <v>88</v>
      </c>
    </row>
    <row r="21" spans="1:90" x14ac:dyDescent="0.3">
      <c r="A21" t="s">
        <v>72</v>
      </c>
      <c r="B21" t="s">
        <v>73</v>
      </c>
      <c r="C21" t="s">
        <v>74</v>
      </c>
      <c r="E21" t="str">
        <f>"009944167781"</f>
        <v>009944167781</v>
      </c>
      <c r="F21" s="3">
        <v>45811</v>
      </c>
      <c r="G21">
        <v>202603</v>
      </c>
      <c r="H21" t="s">
        <v>79</v>
      </c>
      <c r="I21" t="s">
        <v>80</v>
      </c>
      <c r="J21" t="s">
        <v>168</v>
      </c>
      <c r="K21" t="s">
        <v>78</v>
      </c>
      <c r="L21" t="s">
        <v>79</v>
      </c>
      <c r="M21" t="s">
        <v>80</v>
      </c>
      <c r="N21" t="s">
        <v>81</v>
      </c>
      <c r="O21" t="s">
        <v>82</v>
      </c>
      <c r="P21" t="str">
        <f>"NA                            "</f>
        <v xml:space="preserve">NA                            </v>
      </c>
      <c r="Q21">
        <v>0</v>
      </c>
      <c r="R21">
        <v>0</v>
      </c>
      <c r="S21">
        <v>0</v>
      </c>
      <c r="T21">
        <v>0</v>
      </c>
      <c r="U21">
        <v>0</v>
      </c>
      <c r="V21">
        <v>0</v>
      </c>
      <c r="W21">
        <v>0</v>
      </c>
      <c r="X21">
        <v>0</v>
      </c>
      <c r="Y21">
        <v>0</v>
      </c>
      <c r="Z21">
        <v>0</v>
      </c>
      <c r="AA21">
        <v>0</v>
      </c>
      <c r="AB21">
        <v>0</v>
      </c>
      <c r="AC21">
        <v>0</v>
      </c>
      <c r="AD21">
        <v>0</v>
      </c>
      <c r="AE21">
        <v>0</v>
      </c>
      <c r="AF21">
        <v>0</v>
      </c>
      <c r="AG21">
        <v>0</v>
      </c>
      <c r="AH21">
        <v>0</v>
      </c>
      <c r="AI21">
        <v>0</v>
      </c>
      <c r="AJ21">
        <v>0</v>
      </c>
      <c r="AK21">
        <v>0</v>
      </c>
      <c r="AL21">
        <v>0</v>
      </c>
      <c r="AM21">
        <v>0</v>
      </c>
      <c r="AN21">
        <v>0</v>
      </c>
      <c r="AO21">
        <v>0</v>
      </c>
      <c r="AP21">
        <v>0</v>
      </c>
      <c r="AQ21">
        <v>16.7</v>
      </c>
      <c r="AR21">
        <v>0</v>
      </c>
      <c r="AS21">
        <v>0</v>
      </c>
      <c r="AT21">
        <v>0</v>
      </c>
      <c r="AU21">
        <v>0</v>
      </c>
      <c r="AV21">
        <v>0</v>
      </c>
      <c r="AW21">
        <v>0</v>
      </c>
      <c r="AX21">
        <v>0</v>
      </c>
      <c r="AY21">
        <v>0</v>
      </c>
      <c r="AZ21">
        <v>0</v>
      </c>
      <c r="BA21">
        <v>0</v>
      </c>
      <c r="BB21">
        <v>0</v>
      </c>
      <c r="BC21">
        <v>0</v>
      </c>
      <c r="BD21">
        <v>0</v>
      </c>
      <c r="BE21">
        <v>0</v>
      </c>
      <c r="BF21">
        <v>0</v>
      </c>
      <c r="BG21">
        <v>0</v>
      </c>
      <c r="BH21">
        <v>1</v>
      </c>
      <c r="BI21">
        <v>1</v>
      </c>
      <c r="BJ21">
        <v>3.6</v>
      </c>
      <c r="BK21">
        <v>4</v>
      </c>
      <c r="BL21">
        <v>54.66</v>
      </c>
      <c r="BM21">
        <v>8.1999999999999993</v>
      </c>
      <c r="BN21">
        <v>62.86</v>
      </c>
      <c r="BO21">
        <v>62.86</v>
      </c>
      <c r="BQ21" t="s">
        <v>84</v>
      </c>
      <c r="BR21" t="s">
        <v>169</v>
      </c>
      <c r="BS21" s="3">
        <v>45812</v>
      </c>
      <c r="BT21" s="4">
        <v>0.41666666666666669</v>
      </c>
      <c r="BU21" t="s">
        <v>118</v>
      </c>
      <c r="BV21" t="s">
        <v>96</v>
      </c>
      <c r="BY21">
        <v>18000</v>
      </c>
      <c r="BZ21" t="s">
        <v>86</v>
      </c>
      <c r="CA21" t="s">
        <v>119</v>
      </c>
      <c r="CC21" t="s">
        <v>80</v>
      </c>
      <c r="CD21">
        <v>2013</v>
      </c>
      <c r="CE21" t="s">
        <v>98</v>
      </c>
      <c r="CF21" s="3">
        <v>45813</v>
      </c>
      <c r="CI21">
        <v>1</v>
      </c>
      <c r="CJ21">
        <v>1</v>
      </c>
      <c r="CK21">
        <v>22</v>
      </c>
      <c r="CL21" t="s">
        <v>88</v>
      </c>
    </row>
    <row r="22" spans="1:90" x14ac:dyDescent="0.3">
      <c r="A22" t="s">
        <v>72</v>
      </c>
      <c r="B22" t="s">
        <v>73</v>
      </c>
      <c r="C22" t="s">
        <v>74</v>
      </c>
      <c r="E22" t="str">
        <f>"009944354840"</f>
        <v>009944354840</v>
      </c>
      <c r="F22" s="3">
        <v>45811</v>
      </c>
      <c r="G22">
        <v>202603</v>
      </c>
      <c r="H22" t="s">
        <v>79</v>
      </c>
      <c r="I22" t="s">
        <v>80</v>
      </c>
      <c r="J22" t="s">
        <v>160</v>
      </c>
      <c r="K22" t="s">
        <v>78</v>
      </c>
      <c r="L22" t="s">
        <v>79</v>
      </c>
      <c r="M22" t="s">
        <v>80</v>
      </c>
      <c r="N22" t="s">
        <v>81</v>
      </c>
      <c r="O22" t="s">
        <v>103</v>
      </c>
      <c r="P22" t="str">
        <f>"NA                            "</f>
        <v xml:space="preserve">NA                            </v>
      </c>
      <c r="Q22">
        <v>0</v>
      </c>
      <c r="R22">
        <v>0</v>
      </c>
      <c r="S22">
        <v>0</v>
      </c>
      <c r="T22">
        <v>0</v>
      </c>
      <c r="U22">
        <v>0</v>
      </c>
      <c r="V22">
        <v>0</v>
      </c>
      <c r="W22">
        <v>0</v>
      </c>
      <c r="X22">
        <v>0</v>
      </c>
      <c r="Y22">
        <v>0</v>
      </c>
      <c r="Z22">
        <v>0</v>
      </c>
      <c r="AA22">
        <v>0</v>
      </c>
      <c r="AB22">
        <v>0</v>
      </c>
      <c r="AC22">
        <v>0</v>
      </c>
      <c r="AD22">
        <v>0</v>
      </c>
      <c r="AE22">
        <v>0</v>
      </c>
      <c r="AF22">
        <v>0</v>
      </c>
      <c r="AG22">
        <v>5.57</v>
      </c>
      <c r="AH22">
        <v>0</v>
      </c>
      <c r="AI22">
        <v>0</v>
      </c>
      <c r="AJ22">
        <v>0</v>
      </c>
      <c r="AK22">
        <v>0</v>
      </c>
      <c r="AL22">
        <v>0</v>
      </c>
      <c r="AM22">
        <v>0</v>
      </c>
      <c r="AN22">
        <v>0</v>
      </c>
      <c r="AO22">
        <v>0</v>
      </c>
      <c r="AP22">
        <v>0</v>
      </c>
      <c r="AQ22">
        <v>31.91</v>
      </c>
      <c r="AR22">
        <v>0</v>
      </c>
      <c r="AS22">
        <v>0</v>
      </c>
      <c r="AT22">
        <v>0</v>
      </c>
      <c r="AU22">
        <v>0</v>
      </c>
      <c r="AV22">
        <v>0</v>
      </c>
      <c r="AW22">
        <v>0</v>
      </c>
      <c r="AX22">
        <v>0</v>
      </c>
      <c r="AY22">
        <v>0</v>
      </c>
      <c r="AZ22">
        <v>0</v>
      </c>
      <c r="BA22">
        <v>0</v>
      </c>
      <c r="BB22">
        <v>0</v>
      </c>
      <c r="BC22">
        <v>0</v>
      </c>
      <c r="BD22">
        <v>0</v>
      </c>
      <c r="BE22">
        <v>0</v>
      </c>
      <c r="BF22">
        <v>0</v>
      </c>
      <c r="BG22">
        <v>0</v>
      </c>
      <c r="BH22">
        <v>1</v>
      </c>
      <c r="BI22">
        <v>1</v>
      </c>
      <c r="BJ22">
        <v>3.6</v>
      </c>
      <c r="BK22">
        <v>4</v>
      </c>
      <c r="BL22">
        <v>110</v>
      </c>
      <c r="BM22">
        <v>16.5</v>
      </c>
      <c r="BN22">
        <v>126.5</v>
      </c>
      <c r="BO22">
        <v>126.5</v>
      </c>
      <c r="BQ22" t="s">
        <v>84</v>
      </c>
      <c r="BR22" t="s">
        <v>170</v>
      </c>
      <c r="BS22" s="3">
        <v>45812</v>
      </c>
      <c r="BT22" s="4">
        <v>0.41666666666666669</v>
      </c>
      <c r="BU22" t="s">
        <v>118</v>
      </c>
      <c r="BV22" t="s">
        <v>96</v>
      </c>
      <c r="BY22">
        <v>18000</v>
      </c>
      <c r="BZ22" t="s">
        <v>109</v>
      </c>
      <c r="CA22" t="s">
        <v>119</v>
      </c>
      <c r="CC22" t="s">
        <v>80</v>
      </c>
      <c r="CD22">
        <v>2190</v>
      </c>
      <c r="CE22" t="s">
        <v>98</v>
      </c>
      <c r="CF22" s="3">
        <v>45813</v>
      </c>
      <c r="CI22">
        <v>1</v>
      </c>
      <c r="CJ22">
        <v>1</v>
      </c>
      <c r="CK22">
        <v>42</v>
      </c>
      <c r="CL22" t="s">
        <v>88</v>
      </c>
    </row>
    <row r="23" spans="1:90" x14ac:dyDescent="0.3">
      <c r="A23" t="s">
        <v>72</v>
      </c>
      <c r="B23" t="s">
        <v>73</v>
      </c>
      <c r="C23" t="s">
        <v>74</v>
      </c>
      <c r="E23" t="str">
        <f>"009944977563"</f>
        <v>009944977563</v>
      </c>
      <c r="F23" s="3">
        <v>45811</v>
      </c>
      <c r="G23">
        <v>202603</v>
      </c>
      <c r="H23" t="s">
        <v>171</v>
      </c>
      <c r="I23" t="s">
        <v>172</v>
      </c>
      <c r="J23" t="s">
        <v>173</v>
      </c>
      <c r="K23" t="s">
        <v>78</v>
      </c>
      <c r="L23" t="s">
        <v>79</v>
      </c>
      <c r="M23" t="s">
        <v>80</v>
      </c>
      <c r="N23" t="s">
        <v>81</v>
      </c>
      <c r="O23" t="s">
        <v>82</v>
      </c>
      <c r="P23" t="str">
        <f>"JNX2906728737                 "</f>
        <v xml:space="preserve">JNX2906728737                 </v>
      </c>
      <c r="Q23">
        <v>0</v>
      </c>
      <c r="R23">
        <v>0</v>
      </c>
      <c r="S23">
        <v>0</v>
      </c>
      <c r="T23">
        <v>0</v>
      </c>
      <c r="U23">
        <v>0</v>
      </c>
      <c r="V23">
        <v>0</v>
      </c>
      <c r="W23">
        <v>0</v>
      </c>
      <c r="X23">
        <v>0</v>
      </c>
      <c r="Y23">
        <v>0</v>
      </c>
      <c r="Z23">
        <v>0</v>
      </c>
      <c r="AA23">
        <v>0</v>
      </c>
      <c r="AB23">
        <v>0</v>
      </c>
      <c r="AC23">
        <v>0</v>
      </c>
      <c r="AD23">
        <v>0</v>
      </c>
      <c r="AE23">
        <v>0</v>
      </c>
      <c r="AF23">
        <v>0</v>
      </c>
      <c r="AG23">
        <v>0</v>
      </c>
      <c r="AH23">
        <v>0</v>
      </c>
      <c r="AI23">
        <v>0</v>
      </c>
      <c r="AJ23">
        <v>0</v>
      </c>
      <c r="AK23">
        <v>0</v>
      </c>
      <c r="AL23">
        <v>0</v>
      </c>
      <c r="AM23">
        <v>0</v>
      </c>
      <c r="AN23">
        <v>0</v>
      </c>
      <c r="AO23">
        <v>0</v>
      </c>
      <c r="AP23">
        <v>0</v>
      </c>
      <c r="AQ23">
        <v>16.7</v>
      </c>
      <c r="AR23">
        <v>0</v>
      </c>
      <c r="AS23">
        <v>0</v>
      </c>
      <c r="AT23">
        <v>0</v>
      </c>
      <c r="AU23">
        <v>0</v>
      </c>
      <c r="AV23">
        <v>0</v>
      </c>
      <c r="AW23">
        <v>0</v>
      </c>
      <c r="AX23">
        <v>0</v>
      </c>
      <c r="AY23">
        <v>0</v>
      </c>
      <c r="AZ23">
        <v>0</v>
      </c>
      <c r="BA23">
        <v>0</v>
      </c>
      <c r="BB23">
        <v>0</v>
      </c>
      <c r="BC23">
        <v>0</v>
      </c>
      <c r="BD23">
        <v>0</v>
      </c>
      <c r="BE23">
        <v>0</v>
      </c>
      <c r="BF23">
        <v>0</v>
      </c>
      <c r="BG23">
        <v>0</v>
      </c>
      <c r="BH23">
        <v>1</v>
      </c>
      <c r="BI23">
        <v>1</v>
      </c>
      <c r="BJ23">
        <v>3.6</v>
      </c>
      <c r="BK23">
        <v>4</v>
      </c>
      <c r="BL23">
        <v>54.66</v>
      </c>
      <c r="BM23">
        <v>8.1999999999999993</v>
      </c>
      <c r="BN23">
        <v>62.86</v>
      </c>
      <c r="BO23">
        <v>62.86</v>
      </c>
      <c r="BQ23" t="s">
        <v>148</v>
      </c>
      <c r="BR23" t="s">
        <v>85</v>
      </c>
      <c r="BS23" s="3">
        <v>45812</v>
      </c>
      <c r="BT23" s="4">
        <v>0.41666666666666669</v>
      </c>
      <c r="BU23" t="s">
        <v>118</v>
      </c>
      <c r="BV23" t="s">
        <v>96</v>
      </c>
      <c r="BY23">
        <v>18000</v>
      </c>
      <c r="BZ23" t="s">
        <v>86</v>
      </c>
      <c r="CA23" t="s">
        <v>119</v>
      </c>
      <c r="CC23" t="s">
        <v>80</v>
      </c>
      <c r="CD23">
        <v>2013</v>
      </c>
      <c r="CE23" t="s">
        <v>98</v>
      </c>
      <c r="CF23" s="3">
        <v>45813</v>
      </c>
      <c r="CI23">
        <v>1</v>
      </c>
      <c r="CJ23">
        <v>1</v>
      </c>
      <c r="CK23">
        <v>22</v>
      </c>
      <c r="CL23" t="s">
        <v>88</v>
      </c>
    </row>
    <row r="24" spans="1:90" x14ac:dyDescent="0.3">
      <c r="A24" t="s">
        <v>72</v>
      </c>
      <c r="B24" t="s">
        <v>73</v>
      </c>
      <c r="C24" t="s">
        <v>74</v>
      </c>
      <c r="E24" t="str">
        <f>"009944162401"</f>
        <v>009944162401</v>
      </c>
      <c r="F24" s="3">
        <v>45811</v>
      </c>
      <c r="G24">
        <v>202603</v>
      </c>
      <c r="H24" t="s">
        <v>174</v>
      </c>
      <c r="I24" t="s">
        <v>175</v>
      </c>
      <c r="J24" t="s">
        <v>176</v>
      </c>
      <c r="K24" t="s">
        <v>78</v>
      </c>
      <c r="L24" t="s">
        <v>79</v>
      </c>
      <c r="M24" t="s">
        <v>80</v>
      </c>
      <c r="N24" t="s">
        <v>81</v>
      </c>
      <c r="O24" t="s">
        <v>140</v>
      </c>
      <c r="P24" t="str">
        <f>"NA                            "</f>
        <v xml:space="preserve">NA                            </v>
      </c>
      <c r="Q24">
        <v>0</v>
      </c>
      <c r="R24">
        <v>0</v>
      </c>
      <c r="S24">
        <v>0</v>
      </c>
      <c r="T24">
        <v>0</v>
      </c>
      <c r="U24">
        <v>0</v>
      </c>
      <c r="V24">
        <v>0</v>
      </c>
      <c r="W24">
        <v>0</v>
      </c>
      <c r="X24">
        <v>0</v>
      </c>
      <c r="Y24">
        <v>0</v>
      </c>
      <c r="Z24">
        <v>0</v>
      </c>
      <c r="AA24">
        <v>0</v>
      </c>
      <c r="AB24">
        <v>0</v>
      </c>
      <c r="AC24">
        <v>0</v>
      </c>
      <c r="AD24">
        <v>0</v>
      </c>
      <c r="AE24">
        <v>0</v>
      </c>
      <c r="AF24">
        <v>0</v>
      </c>
      <c r="AG24">
        <v>0</v>
      </c>
      <c r="AH24">
        <v>0</v>
      </c>
      <c r="AI24">
        <v>0</v>
      </c>
      <c r="AJ24">
        <v>0</v>
      </c>
      <c r="AK24">
        <v>0</v>
      </c>
      <c r="AL24">
        <v>0</v>
      </c>
      <c r="AM24">
        <v>0</v>
      </c>
      <c r="AN24">
        <v>0</v>
      </c>
      <c r="AO24">
        <v>0</v>
      </c>
      <c r="AP24">
        <v>0</v>
      </c>
      <c r="AQ24">
        <v>16.71</v>
      </c>
      <c r="AR24">
        <v>0</v>
      </c>
      <c r="AS24">
        <v>0</v>
      </c>
      <c r="AT24">
        <v>0</v>
      </c>
      <c r="AU24">
        <v>0</v>
      </c>
      <c r="AV24">
        <v>0</v>
      </c>
      <c r="AW24">
        <v>0</v>
      </c>
      <c r="AX24">
        <v>0</v>
      </c>
      <c r="AY24">
        <v>0</v>
      </c>
      <c r="AZ24">
        <v>0</v>
      </c>
      <c r="BA24">
        <v>0</v>
      </c>
      <c r="BB24">
        <v>0</v>
      </c>
      <c r="BC24">
        <v>0</v>
      </c>
      <c r="BD24">
        <v>0</v>
      </c>
      <c r="BE24">
        <v>0</v>
      </c>
      <c r="BF24">
        <v>0</v>
      </c>
      <c r="BG24">
        <v>0</v>
      </c>
      <c r="BH24">
        <v>1</v>
      </c>
      <c r="BI24">
        <v>1</v>
      </c>
      <c r="BJ24">
        <v>3.6</v>
      </c>
      <c r="BK24">
        <v>4</v>
      </c>
      <c r="BL24">
        <v>54.68</v>
      </c>
      <c r="BM24">
        <v>8.1999999999999993</v>
      </c>
      <c r="BN24">
        <v>62.88</v>
      </c>
      <c r="BO24">
        <v>62.88</v>
      </c>
      <c r="BQ24" t="s">
        <v>165</v>
      </c>
      <c r="BR24" t="s">
        <v>148</v>
      </c>
      <c r="BS24" s="3">
        <v>45812</v>
      </c>
      <c r="BT24" s="4">
        <v>0.41666666666666669</v>
      </c>
      <c r="BU24" t="s">
        <v>118</v>
      </c>
      <c r="BV24" t="s">
        <v>96</v>
      </c>
      <c r="BY24">
        <v>18000</v>
      </c>
      <c r="BZ24" t="s">
        <v>109</v>
      </c>
      <c r="CA24" t="s">
        <v>119</v>
      </c>
      <c r="CC24" t="s">
        <v>80</v>
      </c>
      <c r="CD24">
        <v>2013</v>
      </c>
      <c r="CE24" t="s">
        <v>98</v>
      </c>
      <c r="CF24" s="3">
        <v>45813</v>
      </c>
      <c r="CI24">
        <v>1</v>
      </c>
      <c r="CJ24">
        <v>1</v>
      </c>
      <c r="CK24">
        <v>32</v>
      </c>
      <c r="CL24" t="s">
        <v>88</v>
      </c>
    </row>
    <row r="25" spans="1:90" x14ac:dyDescent="0.3">
      <c r="A25" t="s">
        <v>72</v>
      </c>
      <c r="B25" t="s">
        <v>73</v>
      </c>
      <c r="C25" t="s">
        <v>74</v>
      </c>
      <c r="E25" t="str">
        <f>"080011531915"</f>
        <v>080011531915</v>
      </c>
      <c r="F25" s="3">
        <v>45812</v>
      </c>
      <c r="G25">
        <v>202603</v>
      </c>
      <c r="H25" t="s">
        <v>149</v>
      </c>
      <c r="I25" t="s">
        <v>150</v>
      </c>
      <c r="J25" t="s">
        <v>177</v>
      </c>
      <c r="K25" t="s">
        <v>78</v>
      </c>
      <c r="L25" t="s">
        <v>79</v>
      </c>
      <c r="M25" t="s">
        <v>80</v>
      </c>
      <c r="N25" t="s">
        <v>81</v>
      </c>
      <c r="O25" t="s">
        <v>82</v>
      </c>
      <c r="P25" t="str">
        <f t="shared" ref="P25:P30" si="1">"-                             "</f>
        <v xml:space="preserve">-                             </v>
      </c>
      <c r="Q25">
        <v>0</v>
      </c>
      <c r="R25">
        <v>0</v>
      </c>
      <c r="S25">
        <v>0</v>
      </c>
      <c r="T25">
        <v>0</v>
      </c>
      <c r="U25">
        <v>0</v>
      </c>
      <c r="V25">
        <v>0</v>
      </c>
      <c r="W25">
        <v>0</v>
      </c>
      <c r="X25">
        <v>0</v>
      </c>
      <c r="Y25">
        <v>0</v>
      </c>
      <c r="Z25">
        <v>0</v>
      </c>
      <c r="AA25">
        <v>0</v>
      </c>
      <c r="AB25">
        <v>0</v>
      </c>
      <c r="AC25">
        <v>0</v>
      </c>
      <c r="AD25">
        <v>0</v>
      </c>
      <c r="AE25">
        <v>0</v>
      </c>
      <c r="AF25">
        <v>0</v>
      </c>
      <c r="AG25">
        <v>0</v>
      </c>
      <c r="AH25">
        <v>0</v>
      </c>
      <c r="AI25">
        <v>0</v>
      </c>
      <c r="AJ25">
        <v>0</v>
      </c>
      <c r="AK25">
        <v>0</v>
      </c>
      <c r="AL25">
        <v>0</v>
      </c>
      <c r="AM25">
        <v>0</v>
      </c>
      <c r="AN25">
        <v>0</v>
      </c>
      <c r="AO25">
        <v>0</v>
      </c>
      <c r="AP25">
        <v>0</v>
      </c>
      <c r="AQ25">
        <v>20.9</v>
      </c>
      <c r="AR25">
        <v>0</v>
      </c>
      <c r="AS25">
        <v>0</v>
      </c>
      <c r="AT25">
        <v>0</v>
      </c>
      <c r="AU25">
        <v>0</v>
      </c>
      <c r="AV25">
        <v>0</v>
      </c>
      <c r="AW25">
        <v>0</v>
      </c>
      <c r="AX25">
        <v>0</v>
      </c>
      <c r="AY25">
        <v>0</v>
      </c>
      <c r="AZ25">
        <v>0</v>
      </c>
      <c r="BA25">
        <v>0</v>
      </c>
      <c r="BB25">
        <v>0</v>
      </c>
      <c r="BC25">
        <v>0</v>
      </c>
      <c r="BD25">
        <v>0</v>
      </c>
      <c r="BE25">
        <v>0</v>
      </c>
      <c r="BF25">
        <v>0</v>
      </c>
      <c r="BG25">
        <v>0</v>
      </c>
      <c r="BH25">
        <v>1</v>
      </c>
      <c r="BI25">
        <v>1</v>
      </c>
      <c r="BJ25">
        <v>1.2</v>
      </c>
      <c r="BK25">
        <v>1.5</v>
      </c>
      <c r="BL25">
        <v>69.5</v>
      </c>
      <c r="BM25">
        <v>10.43</v>
      </c>
      <c r="BN25">
        <v>79.930000000000007</v>
      </c>
      <c r="BO25">
        <v>79.930000000000007</v>
      </c>
      <c r="BP25" t="s">
        <v>83</v>
      </c>
      <c r="BQ25" t="s">
        <v>84</v>
      </c>
      <c r="BR25" t="s">
        <v>85</v>
      </c>
      <c r="BS25" s="3">
        <v>45813</v>
      </c>
      <c r="BT25" s="4">
        <v>0.41666666666666669</v>
      </c>
      <c r="BU25" t="s">
        <v>118</v>
      </c>
      <c r="BV25" t="s">
        <v>96</v>
      </c>
      <c r="BY25">
        <v>6000</v>
      </c>
      <c r="BZ25" t="s">
        <v>86</v>
      </c>
      <c r="CA25" t="s">
        <v>119</v>
      </c>
      <c r="CC25" t="s">
        <v>80</v>
      </c>
      <c r="CD25">
        <v>2013</v>
      </c>
      <c r="CE25" t="s">
        <v>87</v>
      </c>
      <c r="CF25" s="3">
        <v>45814</v>
      </c>
      <c r="CI25">
        <v>1</v>
      </c>
      <c r="CJ25">
        <v>1</v>
      </c>
      <c r="CK25">
        <v>21</v>
      </c>
      <c r="CL25" t="s">
        <v>88</v>
      </c>
    </row>
    <row r="26" spans="1:90" x14ac:dyDescent="0.3">
      <c r="A26" t="s">
        <v>72</v>
      </c>
      <c r="B26" t="s">
        <v>73</v>
      </c>
      <c r="C26" t="s">
        <v>74</v>
      </c>
      <c r="E26" t="str">
        <f>"080011531918"</f>
        <v>080011531918</v>
      </c>
      <c r="F26" s="3">
        <v>45812</v>
      </c>
      <c r="G26">
        <v>202603</v>
      </c>
      <c r="H26" t="s">
        <v>178</v>
      </c>
      <c r="I26" t="s">
        <v>179</v>
      </c>
      <c r="J26" t="s">
        <v>180</v>
      </c>
      <c r="K26" t="s">
        <v>78</v>
      </c>
      <c r="L26" t="s">
        <v>79</v>
      </c>
      <c r="M26" t="s">
        <v>80</v>
      </c>
      <c r="N26" t="s">
        <v>81</v>
      </c>
      <c r="O26" t="s">
        <v>82</v>
      </c>
      <c r="P26" t="str">
        <f t="shared" si="1"/>
        <v xml:space="preserve">-                             </v>
      </c>
      <c r="Q26">
        <v>0</v>
      </c>
      <c r="R26">
        <v>0</v>
      </c>
      <c r="S26">
        <v>0</v>
      </c>
      <c r="T26">
        <v>0</v>
      </c>
      <c r="U26">
        <v>0</v>
      </c>
      <c r="V26">
        <v>0</v>
      </c>
      <c r="W26">
        <v>0</v>
      </c>
      <c r="X26">
        <v>0</v>
      </c>
      <c r="Y26">
        <v>0</v>
      </c>
      <c r="Z26">
        <v>0</v>
      </c>
      <c r="AA26">
        <v>0</v>
      </c>
      <c r="AB26">
        <v>0</v>
      </c>
      <c r="AC26">
        <v>0</v>
      </c>
      <c r="AD26">
        <v>0</v>
      </c>
      <c r="AE26">
        <v>0</v>
      </c>
      <c r="AF26">
        <v>0</v>
      </c>
      <c r="AG26">
        <v>0</v>
      </c>
      <c r="AH26">
        <v>0</v>
      </c>
      <c r="AI26">
        <v>0</v>
      </c>
      <c r="AJ26">
        <v>0</v>
      </c>
      <c r="AK26">
        <v>0</v>
      </c>
      <c r="AL26">
        <v>0</v>
      </c>
      <c r="AM26">
        <v>0</v>
      </c>
      <c r="AN26">
        <v>0</v>
      </c>
      <c r="AO26">
        <v>0</v>
      </c>
      <c r="AP26">
        <v>0</v>
      </c>
      <c r="AQ26">
        <v>20.9</v>
      </c>
      <c r="AR26">
        <v>0</v>
      </c>
      <c r="AS26">
        <v>0</v>
      </c>
      <c r="AT26">
        <v>0</v>
      </c>
      <c r="AU26">
        <v>0</v>
      </c>
      <c r="AV26">
        <v>0</v>
      </c>
      <c r="AW26">
        <v>0</v>
      </c>
      <c r="AX26">
        <v>0</v>
      </c>
      <c r="AY26">
        <v>0</v>
      </c>
      <c r="AZ26">
        <v>0</v>
      </c>
      <c r="BA26">
        <v>0</v>
      </c>
      <c r="BB26">
        <v>0</v>
      </c>
      <c r="BC26">
        <v>0</v>
      </c>
      <c r="BD26">
        <v>0</v>
      </c>
      <c r="BE26">
        <v>0</v>
      </c>
      <c r="BF26">
        <v>0</v>
      </c>
      <c r="BG26">
        <v>0</v>
      </c>
      <c r="BH26">
        <v>1</v>
      </c>
      <c r="BI26">
        <v>1</v>
      </c>
      <c r="BJ26">
        <v>0.2</v>
      </c>
      <c r="BK26">
        <v>1</v>
      </c>
      <c r="BL26">
        <v>69.5</v>
      </c>
      <c r="BM26">
        <v>10.43</v>
      </c>
      <c r="BN26">
        <v>79.930000000000007</v>
      </c>
      <c r="BO26">
        <v>79.930000000000007</v>
      </c>
      <c r="BP26" t="s">
        <v>83</v>
      </c>
      <c r="BQ26" t="s">
        <v>84</v>
      </c>
      <c r="BR26" t="s">
        <v>85</v>
      </c>
      <c r="BS26" s="3">
        <v>45813</v>
      </c>
      <c r="BT26" s="4">
        <v>0.41666666666666669</v>
      </c>
      <c r="BU26" t="s">
        <v>118</v>
      </c>
      <c r="BV26" t="s">
        <v>96</v>
      </c>
      <c r="BY26">
        <v>1200</v>
      </c>
      <c r="BZ26" t="s">
        <v>86</v>
      </c>
      <c r="CA26" t="s">
        <v>119</v>
      </c>
      <c r="CC26" t="s">
        <v>80</v>
      </c>
      <c r="CD26">
        <v>2013</v>
      </c>
      <c r="CE26" t="s">
        <v>87</v>
      </c>
      <c r="CF26" s="3">
        <v>45814</v>
      </c>
      <c r="CI26">
        <v>1</v>
      </c>
      <c r="CJ26">
        <v>1</v>
      </c>
      <c r="CK26">
        <v>21</v>
      </c>
      <c r="CL26" t="s">
        <v>88</v>
      </c>
    </row>
    <row r="27" spans="1:90" x14ac:dyDescent="0.3">
      <c r="A27" t="s">
        <v>72</v>
      </c>
      <c r="B27" t="s">
        <v>73</v>
      </c>
      <c r="C27" t="s">
        <v>74</v>
      </c>
      <c r="E27" t="str">
        <f>"080011531923"</f>
        <v>080011531923</v>
      </c>
      <c r="F27" s="3">
        <v>45812</v>
      </c>
      <c r="G27">
        <v>202603</v>
      </c>
      <c r="H27" t="s">
        <v>181</v>
      </c>
      <c r="I27" t="s">
        <v>182</v>
      </c>
      <c r="J27" t="s">
        <v>183</v>
      </c>
      <c r="K27" t="s">
        <v>78</v>
      </c>
      <c r="L27" t="s">
        <v>79</v>
      </c>
      <c r="M27" t="s">
        <v>80</v>
      </c>
      <c r="N27" t="s">
        <v>81</v>
      </c>
      <c r="O27" t="s">
        <v>82</v>
      </c>
      <c r="P27" t="str">
        <f t="shared" si="1"/>
        <v xml:space="preserve">-                             </v>
      </c>
      <c r="Q27">
        <v>0</v>
      </c>
      <c r="R27">
        <v>0</v>
      </c>
      <c r="S27">
        <v>0</v>
      </c>
      <c r="T27">
        <v>0</v>
      </c>
      <c r="U27">
        <v>0</v>
      </c>
      <c r="V27">
        <v>0</v>
      </c>
      <c r="W27">
        <v>0</v>
      </c>
      <c r="X27">
        <v>0</v>
      </c>
      <c r="Y27">
        <v>0</v>
      </c>
      <c r="Z27">
        <v>0</v>
      </c>
      <c r="AA27">
        <v>0</v>
      </c>
      <c r="AB27">
        <v>0</v>
      </c>
      <c r="AC27">
        <v>0</v>
      </c>
      <c r="AD27">
        <v>0</v>
      </c>
      <c r="AE27">
        <v>0</v>
      </c>
      <c r="AF27">
        <v>0</v>
      </c>
      <c r="AG27">
        <v>0</v>
      </c>
      <c r="AH27">
        <v>0</v>
      </c>
      <c r="AI27">
        <v>0</v>
      </c>
      <c r="AJ27">
        <v>0</v>
      </c>
      <c r="AK27">
        <v>0</v>
      </c>
      <c r="AL27">
        <v>0</v>
      </c>
      <c r="AM27">
        <v>0</v>
      </c>
      <c r="AN27">
        <v>0</v>
      </c>
      <c r="AO27">
        <v>0</v>
      </c>
      <c r="AP27">
        <v>0</v>
      </c>
      <c r="AQ27">
        <v>20.9</v>
      </c>
      <c r="AR27">
        <v>0</v>
      </c>
      <c r="AS27">
        <v>0</v>
      </c>
      <c r="AT27">
        <v>0</v>
      </c>
      <c r="AU27">
        <v>0</v>
      </c>
      <c r="AV27">
        <v>0</v>
      </c>
      <c r="AW27">
        <v>0</v>
      </c>
      <c r="AX27">
        <v>0</v>
      </c>
      <c r="AY27">
        <v>0</v>
      </c>
      <c r="AZ27">
        <v>0</v>
      </c>
      <c r="BA27">
        <v>0</v>
      </c>
      <c r="BB27">
        <v>0</v>
      </c>
      <c r="BC27">
        <v>0</v>
      </c>
      <c r="BD27">
        <v>0</v>
      </c>
      <c r="BE27">
        <v>0</v>
      </c>
      <c r="BF27">
        <v>0</v>
      </c>
      <c r="BG27">
        <v>0</v>
      </c>
      <c r="BH27">
        <v>1</v>
      </c>
      <c r="BI27">
        <v>1</v>
      </c>
      <c r="BJ27">
        <v>0.2</v>
      </c>
      <c r="BK27">
        <v>1</v>
      </c>
      <c r="BL27">
        <v>69.5</v>
      </c>
      <c r="BM27">
        <v>10.43</v>
      </c>
      <c r="BN27">
        <v>79.930000000000007</v>
      </c>
      <c r="BO27">
        <v>79.930000000000007</v>
      </c>
      <c r="BP27" t="s">
        <v>83</v>
      </c>
      <c r="BQ27" t="s">
        <v>84</v>
      </c>
      <c r="BR27" t="s">
        <v>85</v>
      </c>
      <c r="BS27" s="3">
        <v>45813</v>
      </c>
      <c r="BT27" s="4">
        <v>0.41666666666666669</v>
      </c>
      <c r="BU27" t="s">
        <v>118</v>
      </c>
      <c r="BV27" t="s">
        <v>96</v>
      </c>
      <c r="BY27">
        <v>1200</v>
      </c>
      <c r="BZ27" t="s">
        <v>86</v>
      </c>
      <c r="CA27" t="s">
        <v>119</v>
      </c>
      <c r="CC27" t="s">
        <v>80</v>
      </c>
      <c r="CD27">
        <v>2013</v>
      </c>
      <c r="CE27" t="s">
        <v>87</v>
      </c>
      <c r="CF27" s="3">
        <v>45814</v>
      </c>
      <c r="CI27">
        <v>1</v>
      </c>
      <c r="CJ27">
        <v>1</v>
      </c>
      <c r="CK27">
        <v>21</v>
      </c>
      <c r="CL27" t="s">
        <v>88</v>
      </c>
    </row>
    <row r="28" spans="1:90" x14ac:dyDescent="0.3">
      <c r="A28" t="s">
        <v>72</v>
      </c>
      <c r="B28" t="s">
        <v>73</v>
      </c>
      <c r="C28" t="s">
        <v>74</v>
      </c>
      <c r="E28" t="str">
        <f>"080011531936"</f>
        <v>080011531936</v>
      </c>
      <c r="F28" s="3">
        <v>45812</v>
      </c>
      <c r="G28">
        <v>202603</v>
      </c>
      <c r="H28" t="s">
        <v>137</v>
      </c>
      <c r="I28" t="s">
        <v>138</v>
      </c>
      <c r="J28" t="s">
        <v>184</v>
      </c>
      <c r="K28" t="s">
        <v>78</v>
      </c>
      <c r="L28" t="s">
        <v>79</v>
      </c>
      <c r="M28" t="s">
        <v>80</v>
      </c>
      <c r="N28" t="s">
        <v>81</v>
      </c>
      <c r="O28" t="s">
        <v>82</v>
      </c>
      <c r="P28" t="str">
        <f t="shared" si="1"/>
        <v xml:space="preserve">-                             </v>
      </c>
      <c r="Q28">
        <v>0</v>
      </c>
      <c r="R28">
        <v>0</v>
      </c>
      <c r="S28">
        <v>0</v>
      </c>
      <c r="T28">
        <v>0</v>
      </c>
      <c r="U28">
        <v>0</v>
      </c>
      <c r="V28">
        <v>0</v>
      </c>
      <c r="W28">
        <v>0</v>
      </c>
      <c r="X28">
        <v>0</v>
      </c>
      <c r="Y28">
        <v>0</v>
      </c>
      <c r="Z28">
        <v>0</v>
      </c>
      <c r="AA28">
        <v>0</v>
      </c>
      <c r="AB28">
        <v>0</v>
      </c>
      <c r="AC28">
        <v>0</v>
      </c>
      <c r="AD28">
        <v>0</v>
      </c>
      <c r="AE28">
        <v>0</v>
      </c>
      <c r="AF28">
        <v>0</v>
      </c>
      <c r="AG28">
        <v>0</v>
      </c>
      <c r="AH28">
        <v>0</v>
      </c>
      <c r="AI28">
        <v>0</v>
      </c>
      <c r="AJ28">
        <v>0</v>
      </c>
      <c r="AK28">
        <v>0</v>
      </c>
      <c r="AL28">
        <v>0</v>
      </c>
      <c r="AM28">
        <v>0</v>
      </c>
      <c r="AN28">
        <v>0</v>
      </c>
      <c r="AO28">
        <v>0</v>
      </c>
      <c r="AP28">
        <v>0</v>
      </c>
      <c r="AQ28">
        <v>20.9</v>
      </c>
      <c r="AR28">
        <v>0</v>
      </c>
      <c r="AS28">
        <v>0</v>
      </c>
      <c r="AT28">
        <v>0</v>
      </c>
      <c r="AU28">
        <v>0</v>
      </c>
      <c r="AV28">
        <v>0</v>
      </c>
      <c r="AW28">
        <v>0</v>
      </c>
      <c r="AX28">
        <v>0</v>
      </c>
      <c r="AY28">
        <v>0</v>
      </c>
      <c r="AZ28">
        <v>0</v>
      </c>
      <c r="BA28">
        <v>0</v>
      </c>
      <c r="BB28">
        <v>0</v>
      </c>
      <c r="BC28">
        <v>0</v>
      </c>
      <c r="BD28">
        <v>0</v>
      </c>
      <c r="BE28">
        <v>0</v>
      </c>
      <c r="BF28">
        <v>0</v>
      </c>
      <c r="BG28">
        <v>0</v>
      </c>
      <c r="BH28">
        <v>1</v>
      </c>
      <c r="BI28">
        <v>0.3</v>
      </c>
      <c r="BJ28">
        <v>1.2</v>
      </c>
      <c r="BK28">
        <v>1.5</v>
      </c>
      <c r="BL28">
        <v>69.5</v>
      </c>
      <c r="BM28">
        <v>10.43</v>
      </c>
      <c r="BN28">
        <v>79.930000000000007</v>
      </c>
      <c r="BO28">
        <v>79.930000000000007</v>
      </c>
      <c r="BP28" t="s">
        <v>83</v>
      </c>
      <c r="BQ28" t="s">
        <v>84</v>
      </c>
      <c r="BR28" t="s">
        <v>85</v>
      </c>
      <c r="BS28" s="3">
        <v>45813</v>
      </c>
      <c r="BT28" s="4">
        <v>0.41666666666666669</v>
      </c>
      <c r="BU28" t="s">
        <v>118</v>
      </c>
      <c r="BV28" t="s">
        <v>96</v>
      </c>
      <c r="BY28">
        <v>5830.2</v>
      </c>
      <c r="BZ28" t="s">
        <v>86</v>
      </c>
      <c r="CA28" t="s">
        <v>119</v>
      </c>
      <c r="CC28" t="s">
        <v>80</v>
      </c>
      <c r="CD28">
        <v>2013</v>
      </c>
      <c r="CE28" t="s">
        <v>87</v>
      </c>
      <c r="CF28" s="3">
        <v>45814</v>
      </c>
      <c r="CI28">
        <v>1</v>
      </c>
      <c r="CJ28">
        <v>1</v>
      </c>
      <c r="CK28">
        <v>21</v>
      </c>
      <c r="CL28" t="s">
        <v>88</v>
      </c>
    </row>
    <row r="29" spans="1:90" x14ac:dyDescent="0.3">
      <c r="A29" t="s">
        <v>72</v>
      </c>
      <c r="B29" t="s">
        <v>73</v>
      </c>
      <c r="C29" t="s">
        <v>74</v>
      </c>
      <c r="E29" t="str">
        <f>"080011531949"</f>
        <v>080011531949</v>
      </c>
      <c r="F29" s="3">
        <v>45812</v>
      </c>
      <c r="G29">
        <v>202603</v>
      </c>
      <c r="H29" t="s">
        <v>137</v>
      </c>
      <c r="I29" t="s">
        <v>138</v>
      </c>
      <c r="J29" t="s">
        <v>185</v>
      </c>
      <c r="K29" t="s">
        <v>78</v>
      </c>
      <c r="L29" t="s">
        <v>79</v>
      </c>
      <c r="M29" t="s">
        <v>80</v>
      </c>
      <c r="N29" t="s">
        <v>81</v>
      </c>
      <c r="O29" t="s">
        <v>82</v>
      </c>
      <c r="P29" t="str">
        <f t="shared" si="1"/>
        <v xml:space="preserve">-                             </v>
      </c>
      <c r="Q29">
        <v>0</v>
      </c>
      <c r="R29">
        <v>0</v>
      </c>
      <c r="S29">
        <v>0</v>
      </c>
      <c r="T29">
        <v>0</v>
      </c>
      <c r="U29">
        <v>0</v>
      </c>
      <c r="V29">
        <v>0</v>
      </c>
      <c r="W29">
        <v>0</v>
      </c>
      <c r="X29">
        <v>0</v>
      </c>
      <c r="Y29">
        <v>0</v>
      </c>
      <c r="Z29">
        <v>0</v>
      </c>
      <c r="AA29">
        <v>0</v>
      </c>
      <c r="AB29">
        <v>0</v>
      </c>
      <c r="AC29">
        <v>0</v>
      </c>
      <c r="AD29">
        <v>0</v>
      </c>
      <c r="AE29">
        <v>0</v>
      </c>
      <c r="AF29">
        <v>0</v>
      </c>
      <c r="AG29">
        <v>0</v>
      </c>
      <c r="AH29">
        <v>0</v>
      </c>
      <c r="AI29">
        <v>0</v>
      </c>
      <c r="AJ29">
        <v>0</v>
      </c>
      <c r="AK29">
        <v>0</v>
      </c>
      <c r="AL29">
        <v>0</v>
      </c>
      <c r="AM29">
        <v>0</v>
      </c>
      <c r="AN29">
        <v>0</v>
      </c>
      <c r="AO29">
        <v>0</v>
      </c>
      <c r="AP29">
        <v>0</v>
      </c>
      <c r="AQ29">
        <v>20.9</v>
      </c>
      <c r="AR29">
        <v>0</v>
      </c>
      <c r="AS29">
        <v>0</v>
      </c>
      <c r="AT29">
        <v>0</v>
      </c>
      <c r="AU29">
        <v>0</v>
      </c>
      <c r="AV29">
        <v>0</v>
      </c>
      <c r="AW29">
        <v>0</v>
      </c>
      <c r="AX29">
        <v>0</v>
      </c>
      <c r="AY29">
        <v>0</v>
      </c>
      <c r="AZ29">
        <v>0</v>
      </c>
      <c r="BA29">
        <v>0</v>
      </c>
      <c r="BB29">
        <v>0</v>
      </c>
      <c r="BC29">
        <v>0</v>
      </c>
      <c r="BD29">
        <v>0</v>
      </c>
      <c r="BE29">
        <v>0</v>
      </c>
      <c r="BF29">
        <v>0</v>
      </c>
      <c r="BG29">
        <v>0</v>
      </c>
      <c r="BH29">
        <v>1</v>
      </c>
      <c r="BI29">
        <v>0.3</v>
      </c>
      <c r="BJ29">
        <v>0.9</v>
      </c>
      <c r="BK29">
        <v>1</v>
      </c>
      <c r="BL29">
        <v>69.5</v>
      </c>
      <c r="BM29">
        <v>10.43</v>
      </c>
      <c r="BN29">
        <v>79.930000000000007</v>
      </c>
      <c r="BO29">
        <v>79.930000000000007</v>
      </c>
      <c r="BP29" t="s">
        <v>186</v>
      </c>
      <c r="BQ29" t="s">
        <v>84</v>
      </c>
      <c r="BR29" t="s">
        <v>85</v>
      </c>
      <c r="BS29" s="3">
        <v>45813</v>
      </c>
      <c r="BT29" s="4">
        <v>0.41666666666666669</v>
      </c>
      <c r="BU29" t="s">
        <v>118</v>
      </c>
      <c r="BV29" t="s">
        <v>96</v>
      </c>
      <c r="BY29">
        <v>4577.28</v>
      </c>
      <c r="BZ29" t="s">
        <v>86</v>
      </c>
      <c r="CA29" t="s">
        <v>119</v>
      </c>
      <c r="CC29" t="s">
        <v>80</v>
      </c>
      <c r="CD29">
        <v>2013</v>
      </c>
      <c r="CE29" t="s">
        <v>87</v>
      </c>
      <c r="CF29" s="3">
        <v>45814</v>
      </c>
      <c r="CI29">
        <v>1</v>
      </c>
      <c r="CJ29">
        <v>1</v>
      </c>
      <c r="CK29">
        <v>21</v>
      </c>
      <c r="CL29" t="s">
        <v>88</v>
      </c>
    </row>
    <row r="30" spans="1:90" x14ac:dyDescent="0.3">
      <c r="A30" t="s">
        <v>72</v>
      </c>
      <c r="B30" t="s">
        <v>73</v>
      </c>
      <c r="C30" t="s">
        <v>74</v>
      </c>
      <c r="E30" t="str">
        <f>"080011531953"</f>
        <v>080011531953</v>
      </c>
      <c r="F30" s="3">
        <v>45812</v>
      </c>
      <c r="G30">
        <v>202603</v>
      </c>
      <c r="H30" t="s">
        <v>137</v>
      </c>
      <c r="I30" t="s">
        <v>138</v>
      </c>
      <c r="J30" t="s">
        <v>187</v>
      </c>
      <c r="K30" t="s">
        <v>78</v>
      </c>
      <c r="L30" t="s">
        <v>79</v>
      </c>
      <c r="M30" t="s">
        <v>80</v>
      </c>
      <c r="N30" t="s">
        <v>81</v>
      </c>
      <c r="O30" t="s">
        <v>82</v>
      </c>
      <c r="P30" t="str">
        <f t="shared" si="1"/>
        <v xml:space="preserve">-                             </v>
      </c>
      <c r="Q30">
        <v>0</v>
      </c>
      <c r="R30">
        <v>0</v>
      </c>
      <c r="S30">
        <v>0</v>
      </c>
      <c r="T30">
        <v>0</v>
      </c>
      <c r="U30">
        <v>0</v>
      </c>
      <c r="V30">
        <v>0</v>
      </c>
      <c r="W30">
        <v>0</v>
      </c>
      <c r="X30">
        <v>0</v>
      </c>
      <c r="Y30">
        <v>0</v>
      </c>
      <c r="Z30">
        <v>0</v>
      </c>
      <c r="AA30">
        <v>0</v>
      </c>
      <c r="AB30">
        <v>0</v>
      </c>
      <c r="AC30">
        <v>0</v>
      </c>
      <c r="AD30">
        <v>0</v>
      </c>
      <c r="AE30">
        <v>0</v>
      </c>
      <c r="AF30">
        <v>0</v>
      </c>
      <c r="AG30">
        <v>0</v>
      </c>
      <c r="AH30">
        <v>0</v>
      </c>
      <c r="AI30">
        <v>0</v>
      </c>
      <c r="AJ30">
        <v>0</v>
      </c>
      <c r="AK30">
        <v>0</v>
      </c>
      <c r="AL30">
        <v>0</v>
      </c>
      <c r="AM30">
        <v>0</v>
      </c>
      <c r="AN30">
        <v>0</v>
      </c>
      <c r="AO30">
        <v>0</v>
      </c>
      <c r="AP30">
        <v>0</v>
      </c>
      <c r="AQ30">
        <v>20.9</v>
      </c>
      <c r="AR30">
        <v>0</v>
      </c>
      <c r="AS30">
        <v>0</v>
      </c>
      <c r="AT30">
        <v>0</v>
      </c>
      <c r="AU30">
        <v>0</v>
      </c>
      <c r="AV30">
        <v>0</v>
      </c>
      <c r="AW30">
        <v>0</v>
      </c>
      <c r="AX30">
        <v>0</v>
      </c>
      <c r="AY30">
        <v>0</v>
      </c>
      <c r="AZ30">
        <v>0</v>
      </c>
      <c r="BA30">
        <v>0</v>
      </c>
      <c r="BB30">
        <v>0</v>
      </c>
      <c r="BC30">
        <v>0</v>
      </c>
      <c r="BD30">
        <v>0</v>
      </c>
      <c r="BE30">
        <v>0</v>
      </c>
      <c r="BF30">
        <v>0</v>
      </c>
      <c r="BG30">
        <v>0</v>
      </c>
      <c r="BH30">
        <v>1</v>
      </c>
      <c r="BI30">
        <v>0.5</v>
      </c>
      <c r="BJ30">
        <v>2</v>
      </c>
      <c r="BK30">
        <v>2</v>
      </c>
      <c r="BL30">
        <v>69.5</v>
      </c>
      <c r="BM30">
        <v>10.43</v>
      </c>
      <c r="BN30">
        <v>79.930000000000007</v>
      </c>
      <c r="BO30">
        <v>79.930000000000007</v>
      </c>
      <c r="BP30" t="s">
        <v>83</v>
      </c>
      <c r="BQ30" t="s">
        <v>84</v>
      </c>
      <c r="BR30" t="s">
        <v>85</v>
      </c>
      <c r="BS30" s="3">
        <v>45813</v>
      </c>
      <c r="BT30" s="4">
        <v>0.41666666666666669</v>
      </c>
      <c r="BU30" t="s">
        <v>118</v>
      </c>
      <c r="BV30" t="s">
        <v>96</v>
      </c>
      <c r="BY30">
        <v>9963</v>
      </c>
      <c r="BZ30" t="s">
        <v>86</v>
      </c>
      <c r="CA30" t="s">
        <v>119</v>
      </c>
      <c r="CC30" t="s">
        <v>80</v>
      </c>
      <c r="CD30">
        <v>2013</v>
      </c>
      <c r="CE30" t="s">
        <v>87</v>
      </c>
      <c r="CF30" s="3">
        <v>45814</v>
      </c>
      <c r="CI30">
        <v>1</v>
      </c>
      <c r="CJ30">
        <v>1</v>
      </c>
      <c r="CK30">
        <v>21</v>
      </c>
      <c r="CL30" t="s">
        <v>88</v>
      </c>
    </row>
    <row r="31" spans="1:90" x14ac:dyDescent="0.3">
      <c r="A31" t="s">
        <v>72</v>
      </c>
      <c r="B31" t="s">
        <v>73</v>
      </c>
      <c r="C31" t="s">
        <v>74</v>
      </c>
      <c r="E31" t="str">
        <f>"009944459180"</f>
        <v>009944459180</v>
      </c>
      <c r="F31" s="3">
        <v>45812</v>
      </c>
      <c r="G31">
        <v>202603</v>
      </c>
      <c r="H31" t="s">
        <v>79</v>
      </c>
      <c r="I31" t="s">
        <v>80</v>
      </c>
      <c r="J31" t="s">
        <v>188</v>
      </c>
      <c r="K31" t="s">
        <v>78</v>
      </c>
      <c r="L31" t="s">
        <v>79</v>
      </c>
      <c r="M31" t="s">
        <v>80</v>
      </c>
      <c r="N31" t="s">
        <v>81</v>
      </c>
      <c r="O31" t="s">
        <v>82</v>
      </c>
      <c r="P31" t="str">
        <f>"N A                           "</f>
        <v xml:space="preserve">N A                           </v>
      </c>
      <c r="Q31">
        <v>0</v>
      </c>
      <c r="R31">
        <v>0</v>
      </c>
      <c r="S31">
        <v>0</v>
      </c>
      <c r="T31">
        <v>0</v>
      </c>
      <c r="U31">
        <v>0</v>
      </c>
      <c r="V31">
        <v>0</v>
      </c>
      <c r="W31">
        <v>0</v>
      </c>
      <c r="X31">
        <v>0</v>
      </c>
      <c r="Y31">
        <v>0</v>
      </c>
      <c r="Z31">
        <v>0</v>
      </c>
      <c r="AA31">
        <v>0</v>
      </c>
      <c r="AB31">
        <v>0</v>
      </c>
      <c r="AC31">
        <v>0</v>
      </c>
      <c r="AD31">
        <v>0</v>
      </c>
      <c r="AE31">
        <v>0</v>
      </c>
      <c r="AF31">
        <v>0</v>
      </c>
      <c r="AG31">
        <v>0</v>
      </c>
      <c r="AH31">
        <v>0</v>
      </c>
      <c r="AI31">
        <v>0</v>
      </c>
      <c r="AJ31">
        <v>0</v>
      </c>
      <c r="AK31">
        <v>0</v>
      </c>
      <c r="AL31">
        <v>0</v>
      </c>
      <c r="AM31">
        <v>0</v>
      </c>
      <c r="AN31">
        <v>0</v>
      </c>
      <c r="AO31">
        <v>0</v>
      </c>
      <c r="AP31">
        <v>0</v>
      </c>
      <c r="AQ31">
        <v>16.32</v>
      </c>
      <c r="AR31">
        <v>0</v>
      </c>
      <c r="AS31">
        <v>0</v>
      </c>
      <c r="AT31">
        <v>0</v>
      </c>
      <c r="AU31">
        <v>0</v>
      </c>
      <c r="AV31">
        <v>0</v>
      </c>
      <c r="AW31">
        <v>0</v>
      </c>
      <c r="AX31">
        <v>0</v>
      </c>
      <c r="AY31">
        <v>0</v>
      </c>
      <c r="AZ31">
        <v>0</v>
      </c>
      <c r="BA31">
        <v>0</v>
      </c>
      <c r="BB31">
        <v>0</v>
      </c>
      <c r="BC31">
        <v>0</v>
      </c>
      <c r="BD31">
        <v>0</v>
      </c>
      <c r="BE31">
        <v>0</v>
      </c>
      <c r="BF31">
        <v>0</v>
      </c>
      <c r="BG31">
        <v>0</v>
      </c>
      <c r="BH31">
        <v>1</v>
      </c>
      <c r="BI31">
        <v>1</v>
      </c>
      <c r="BJ31">
        <v>3.6</v>
      </c>
      <c r="BK31">
        <v>4</v>
      </c>
      <c r="BL31">
        <v>54.28</v>
      </c>
      <c r="BM31">
        <v>8.14</v>
      </c>
      <c r="BN31">
        <v>62.42</v>
      </c>
      <c r="BO31">
        <v>62.42</v>
      </c>
      <c r="BQ31" t="s">
        <v>84</v>
      </c>
      <c r="BR31" t="s">
        <v>189</v>
      </c>
      <c r="BS31" s="3">
        <v>45813</v>
      </c>
      <c r="BT31" s="4">
        <v>0.41666666666666669</v>
      </c>
      <c r="BU31" t="s">
        <v>118</v>
      </c>
      <c r="BV31" t="s">
        <v>96</v>
      </c>
      <c r="BY31">
        <v>18000</v>
      </c>
      <c r="BZ31" t="s">
        <v>86</v>
      </c>
      <c r="CA31" t="s">
        <v>119</v>
      </c>
      <c r="CC31" t="s">
        <v>80</v>
      </c>
      <c r="CD31">
        <v>2013</v>
      </c>
      <c r="CE31" t="s">
        <v>98</v>
      </c>
      <c r="CF31" s="3">
        <v>45814</v>
      </c>
      <c r="CI31">
        <v>1</v>
      </c>
      <c r="CJ31">
        <v>1</v>
      </c>
      <c r="CK31">
        <v>22</v>
      </c>
      <c r="CL31" t="s">
        <v>88</v>
      </c>
    </row>
    <row r="32" spans="1:90" x14ac:dyDescent="0.3">
      <c r="A32" t="s">
        <v>72</v>
      </c>
      <c r="B32" t="s">
        <v>73</v>
      </c>
      <c r="C32" t="s">
        <v>74</v>
      </c>
      <c r="E32" t="str">
        <f>"009944888108"</f>
        <v>009944888108</v>
      </c>
      <c r="F32" s="3">
        <v>45812</v>
      </c>
      <c r="G32">
        <v>202603</v>
      </c>
      <c r="H32" t="s">
        <v>79</v>
      </c>
      <c r="I32" t="s">
        <v>80</v>
      </c>
      <c r="J32" t="s">
        <v>81</v>
      </c>
      <c r="K32" t="s">
        <v>78</v>
      </c>
      <c r="L32" t="s">
        <v>149</v>
      </c>
      <c r="M32" t="s">
        <v>150</v>
      </c>
      <c r="N32" t="s">
        <v>190</v>
      </c>
      <c r="O32" t="s">
        <v>103</v>
      </c>
      <c r="P32" t="str">
        <f>"N A                           "</f>
        <v xml:space="preserve">N A                           </v>
      </c>
      <c r="Q32">
        <v>0</v>
      </c>
      <c r="R32">
        <v>0</v>
      </c>
      <c r="S32">
        <v>0</v>
      </c>
      <c r="T32">
        <v>0</v>
      </c>
      <c r="U32">
        <v>0</v>
      </c>
      <c r="V32">
        <v>0</v>
      </c>
      <c r="W32">
        <v>0</v>
      </c>
      <c r="X32">
        <v>0</v>
      </c>
      <c r="Y32">
        <v>0</v>
      </c>
      <c r="Z32">
        <v>0</v>
      </c>
      <c r="AA32">
        <v>0</v>
      </c>
      <c r="AB32">
        <v>0</v>
      </c>
      <c r="AC32">
        <v>0</v>
      </c>
      <c r="AD32">
        <v>0</v>
      </c>
      <c r="AE32">
        <v>0</v>
      </c>
      <c r="AF32">
        <v>0</v>
      </c>
      <c r="AG32">
        <v>5.57</v>
      </c>
      <c r="AH32">
        <v>0</v>
      </c>
      <c r="AI32">
        <v>0</v>
      </c>
      <c r="AJ32">
        <v>0</v>
      </c>
      <c r="AK32">
        <v>0</v>
      </c>
      <c r="AL32">
        <v>0</v>
      </c>
      <c r="AM32">
        <v>0</v>
      </c>
      <c r="AN32">
        <v>0</v>
      </c>
      <c r="AO32">
        <v>0</v>
      </c>
      <c r="AP32">
        <v>0</v>
      </c>
      <c r="AQ32">
        <v>40.409999999999997</v>
      </c>
      <c r="AR32">
        <v>0</v>
      </c>
      <c r="AS32">
        <v>0</v>
      </c>
      <c r="AT32">
        <v>0</v>
      </c>
      <c r="AU32">
        <v>0</v>
      </c>
      <c r="AV32">
        <v>0</v>
      </c>
      <c r="AW32">
        <v>0</v>
      </c>
      <c r="AX32">
        <v>0</v>
      </c>
      <c r="AY32">
        <v>0</v>
      </c>
      <c r="AZ32">
        <v>0</v>
      </c>
      <c r="BA32">
        <v>0</v>
      </c>
      <c r="BB32">
        <v>0</v>
      </c>
      <c r="BC32">
        <v>0</v>
      </c>
      <c r="BD32">
        <v>0</v>
      </c>
      <c r="BE32">
        <v>0</v>
      </c>
      <c r="BF32">
        <v>0</v>
      </c>
      <c r="BG32">
        <v>0</v>
      </c>
      <c r="BH32">
        <v>1</v>
      </c>
      <c r="BI32">
        <v>1.1000000000000001</v>
      </c>
      <c r="BJ32">
        <v>1.3</v>
      </c>
      <c r="BK32">
        <v>2</v>
      </c>
      <c r="BL32">
        <v>139.96</v>
      </c>
      <c r="BM32">
        <v>20.99</v>
      </c>
      <c r="BN32">
        <v>160.94999999999999</v>
      </c>
      <c r="BO32">
        <v>160.94999999999999</v>
      </c>
      <c r="BQ32" t="s">
        <v>191</v>
      </c>
      <c r="BR32" t="s">
        <v>192</v>
      </c>
      <c r="BS32" s="3">
        <v>45814</v>
      </c>
      <c r="BT32" s="4">
        <v>0.34027777777777779</v>
      </c>
      <c r="BU32" t="s">
        <v>193</v>
      </c>
      <c r="BV32" t="s">
        <v>88</v>
      </c>
      <c r="BW32" t="s">
        <v>194</v>
      </c>
      <c r="BX32" t="s">
        <v>195</v>
      </c>
      <c r="BY32">
        <v>6597.38</v>
      </c>
      <c r="BZ32" t="s">
        <v>109</v>
      </c>
      <c r="CA32" t="s">
        <v>196</v>
      </c>
      <c r="CC32" t="s">
        <v>150</v>
      </c>
      <c r="CD32">
        <v>4320</v>
      </c>
      <c r="CE32" t="s">
        <v>98</v>
      </c>
      <c r="CF32" s="3">
        <v>45814</v>
      </c>
      <c r="CI32">
        <v>1</v>
      </c>
      <c r="CJ32">
        <v>2</v>
      </c>
      <c r="CK32">
        <v>41</v>
      </c>
      <c r="CL32" t="s">
        <v>88</v>
      </c>
    </row>
    <row r="33" spans="1:90" x14ac:dyDescent="0.3">
      <c r="A33" t="s">
        <v>72</v>
      </c>
      <c r="B33" t="s">
        <v>73</v>
      </c>
      <c r="C33" t="s">
        <v>74</v>
      </c>
      <c r="E33" t="str">
        <f>"009944881865"</f>
        <v>009944881865</v>
      </c>
      <c r="F33" s="3">
        <v>45812</v>
      </c>
      <c r="G33">
        <v>202603</v>
      </c>
      <c r="H33" t="s">
        <v>79</v>
      </c>
      <c r="I33" t="s">
        <v>80</v>
      </c>
      <c r="J33" t="s">
        <v>81</v>
      </c>
      <c r="K33" t="s">
        <v>78</v>
      </c>
      <c r="L33" t="s">
        <v>197</v>
      </c>
      <c r="M33" t="s">
        <v>198</v>
      </c>
      <c r="N33" t="s">
        <v>199</v>
      </c>
      <c r="O33" t="s">
        <v>103</v>
      </c>
      <c r="P33" t="str">
        <f>"N A                           "</f>
        <v xml:space="preserve">N A                           </v>
      </c>
      <c r="Q33">
        <v>0</v>
      </c>
      <c r="R33">
        <v>0</v>
      </c>
      <c r="S33">
        <v>0</v>
      </c>
      <c r="T33">
        <v>0</v>
      </c>
      <c r="U33">
        <v>0</v>
      </c>
      <c r="V33">
        <v>0</v>
      </c>
      <c r="W33">
        <v>0</v>
      </c>
      <c r="X33">
        <v>0</v>
      </c>
      <c r="Y33">
        <v>0</v>
      </c>
      <c r="Z33">
        <v>0</v>
      </c>
      <c r="AA33">
        <v>0</v>
      </c>
      <c r="AB33">
        <v>0</v>
      </c>
      <c r="AC33">
        <v>0</v>
      </c>
      <c r="AD33">
        <v>0</v>
      </c>
      <c r="AE33">
        <v>0</v>
      </c>
      <c r="AF33">
        <v>0</v>
      </c>
      <c r="AG33">
        <v>5.57</v>
      </c>
      <c r="AH33">
        <v>0</v>
      </c>
      <c r="AI33">
        <v>0</v>
      </c>
      <c r="AJ33">
        <v>0</v>
      </c>
      <c r="AK33">
        <v>0</v>
      </c>
      <c r="AL33">
        <v>0</v>
      </c>
      <c r="AM33">
        <v>0</v>
      </c>
      <c r="AN33">
        <v>0</v>
      </c>
      <c r="AO33">
        <v>0</v>
      </c>
      <c r="AP33">
        <v>0</v>
      </c>
      <c r="AQ33">
        <v>150.15</v>
      </c>
      <c r="AR33">
        <v>0</v>
      </c>
      <c r="AS33">
        <v>0</v>
      </c>
      <c r="AT33">
        <v>0</v>
      </c>
      <c r="AU33">
        <v>0</v>
      </c>
      <c r="AV33">
        <v>0</v>
      </c>
      <c r="AW33">
        <v>0</v>
      </c>
      <c r="AX33">
        <v>0</v>
      </c>
      <c r="AY33">
        <v>0</v>
      </c>
      <c r="AZ33">
        <v>0</v>
      </c>
      <c r="BA33">
        <v>0</v>
      </c>
      <c r="BB33">
        <v>0</v>
      </c>
      <c r="BC33">
        <v>0</v>
      </c>
      <c r="BD33">
        <v>0</v>
      </c>
      <c r="BE33">
        <v>0</v>
      </c>
      <c r="BF33">
        <v>0</v>
      </c>
      <c r="BG33">
        <v>0</v>
      </c>
      <c r="BH33">
        <v>3</v>
      </c>
      <c r="BI33">
        <v>16.3</v>
      </c>
      <c r="BJ33">
        <v>46.6</v>
      </c>
      <c r="BK33">
        <v>47</v>
      </c>
      <c r="BL33">
        <v>504.91</v>
      </c>
      <c r="BM33">
        <v>75.739999999999995</v>
      </c>
      <c r="BN33">
        <v>580.65</v>
      </c>
      <c r="BO33">
        <v>580.65</v>
      </c>
      <c r="BQ33" t="s">
        <v>200</v>
      </c>
      <c r="BR33" t="s">
        <v>201</v>
      </c>
      <c r="BS33" s="3">
        <v>45819</v>
      </c>
      <c r="BT33" s="4">
        <v>0.46180555555555558</v>
      </c>
      <c r="BU33" t="s">
        <v>202</v>
      </c>
      <c r="BV33" t="s">
        <v>88</v>
      </c>
      <c r="BY33">
        <v>232899.17</v>
      </c>
      <c r="BZ33" t="s">
        <v>109</v>
      </c>
      <c r="CC33" t="s">
        <v>198</v>
      </c>
      <c r="CD33">
        <v>6280</v>
      </c>
      <c r="CE33" t="s">
        <v>98</v>
      </c>
      <c r="CF33" s="3">
        <v>45819</v>
      </c>
      <c r="CI33">
        <v>4</v>
      </c>
      <c r="CJ33">
        <v>5</v>
      </c>
      <c r="CK33">
        <v>43</v>
      </c>
      <c r="CL33" t="s">
        <v>88</v>
      </c>
    </row>
    <row r="34" spans="1:90" x14ac:dyDescent="0.3">
      <c r="A34" t="s">
        <v>72</v>
      </c>
      <c r="B34" t="s">
        <v>73</v>
      </c>
      <c r="C34" t="s">
        <v>74</v>
      </c>
      <c r="E34" t="str">
        <f>"009945058453"</f>
        <v>009945058453</v>
      </c>
      <c r="F34" s="3">
        <v>45812</v>
      </c>
      <c r="G34">
        <v>202603</v>
      </c>
      <c r="H34" t="s">
        <v>137</v>
      </c>
      <c r="I34" t="s">
        <v>138</v>
      </c>
      <c r="J34" t="s">
        <v>157</v>
      </c>
      <c r="K34" t="s">
        <v>78</v>
      </c>
      <c r="L34" t="s">
        <v>79</v>
      </c>
      <c r="M34" t="s">
        <v>80</v>
      </c>
      <c r="N34" t="s">
        <v>81</v>
      </c>
      <c r="O34" t="s">
        <v>82</v>
      </c>
      <c r="P34" t="str">
        <f>"                              "</f>
        <v xml:space="preserve">                              </v>
      </c>
      <c r="Q34">
        <v>0</v>
      </c>
      <c r="R34">
        <v>0</v>
      </c>
      <c r="S34">
        <v>0</v>
      </c>
      <c r="T34">
        <v>0</v>
      </c>
      <c r="U34">
        <v>0</v>
      </c>
      <c r="V34">
        <v>0</v>
      </c>
      <c r="W34">
        <v>0</v>
      </c>
      <c r="X34">
        <v>0</v>
      </c>
      <c r="Y34">
        <v>0</v>
      </c>
      <c r="Z34">
        <v>0</v>
      </c>
      <c r="AA34">
        <v>0</v>
      </c>
      <c r="AB34">
        <v>0</v>
      </c>
      <c r="AC34">
        <v>0</v>
      </c>
      <c r="AD34">
        <v>0</v>
      </c>
      <c r="AE34">
        <v>0</v>
      </c>
      <c r="AF34">
        <v>0</v>
      </c>
      <c r="AG34">
        <v>0</v>
      </c>
      <c r="AH34">
        <v>0</v>
      </c>
      <c r="AI34">
        <v>0</v>
      </c>
      <c r="AJ34">
        <v>0</v>
      </c>
      <c r="AK34">
        <v>0</v>
      </c>
      <c r="AL34">
        <v>0</v>
      </c>
      <c r="AM34">
        <v>0</v>
      </c>
      <c r="AN34">
        <v>0</v>
      </c>
      <c r="AO34">
        <v>0</v>
      </c>
      <c r="AP34">
        <v>0</v>
      </c>
      <c r="AQ34">
        <v>20.9</v>
      </c>
      <c r="AR34">
        <v>0</v>
      </c>
      <c r="AS34">
        <v>0</v>
      </c>
      <c r="AT34">
        <v>0</v>
      </c>
      <c r="AU34">
        <v>0</v>
      </c>
      <c r="AV34">
        <v>0</v>
      </c>
      <c r="AW34">
        <v>0</v>
      </c>
      <c r="AX34">
        <v>0</v>
      </c>
      <c r="AY34">
        <v>0</v>
      </c>
      <c r="AZ34">
        <v>0</v>
      </c>
      <c r="BA34">
        <v>0</v>
      </c>
      <c r="BB34">
        <v>0</v>
      </c>
      <c r="BC34">
        <v>0</v>
      </c>
      <c r="BD34">
        <v>0</v>
      </c>
      <c r="BE34">
        <v>0</v>
      </c>
      <c r="BF34">
        <v>0</v>
      </c>
      <c r="BG34">
        <v>0</v>
      </c>
      <c r="BH34">
        <v>1</v>
      </c>
      <c r="BI34">
        <v>0.3</v>
      </c>
      <c r="BJ34">
        <v>0.8</v>
      </c>
      <c r="BK34">
        <v>1</v>
      </c>
      <c r="BL34">
        <v>69.5</v>
      </c>
      <c r="BM34">
        <v>10.43</v>
      </c>
      <c r="BN34">
        <v>79.930000000000007</v>
      </c>
      <c r="BO34">
        <v>79.930000000000007</v>
      </c>
      <c r="BQ34" t="s">
        <v>165</v>
      </c>
      <c r="BR34" t="s">
        <v>203</v>
      </c>
      <c r="BS34" s="3">
        <v>45813</v>
      </c>
      <c r="BT34" s="4">
        <v>0.41666666666666669</v>
      </c>
      <c r="BU34" t="s">
        <v>118</v>
      </c>
      <c r="BV34" t="s">
        <v>96</v>
      </c>
      <c r="BY34">
        <v>3800.78</v>
      </c>
      <c r="BZ34" t="s">
        <v>86</v>
      </c>
      <c r="CA34" t="s">
        <v>119</v>
      </c>
      <c r="CC34" t="s">
        <v>80</v>
      </c>
      <c r="CD34">
        <v>2016</v>
      </c>
      <c r="CE34" t="s">
        <v>98</v>
      </c>
      <c r="CF34" s="3">
        <v>45814</v>
      </c>
      <c r="CI34">
        <v>1</v>
      </c>
      <c r="CJ34">
        <v>1</v>
      </c>
      <c r="CK34">
        <v>21</v>
      </c>
      <c r="CL34" t="s">
        <v>88</v>
      </c>
    </row>
    <row r="35" spans="1:90" x14ac:dyDescent="0.3">
      <c r="A35" t="s">
        <v>72</v>
      </c>
      <c r="B35" t="s">
        <v>73</v>
      </c>
      <c r="C35" t="s">
        <v>74</v>
      </c>
      <c r="E35" t="str">
        <f>"009943993893"</f>
        <v>009943993893</v>
      </c>
      <c r="F35" s="3">
        <v>45812</v>
      </c>
      <c r="G35">
        <v>202603</v>
      </c>
      <c r="H35" t="s">
        <v>178</v>
      </c>
      <c r="I35" t="s">
        <v>179</v>
      </c>
      <c r="J35" t="s">
        <v>204</v>
      </c>
      <c r="K35" t="s">
        <v>78</v>
      </c>
      <c r="L35" t="s">
        <v>79</v>
      </c>
      <c r="M35" t="s">
        <v>80</v>
      </c>
      <c r="N35" t="s">
        <v>81</v>
      </c>
      <c r="O35" t="s">
        <v>82</v>
      </c>
      <c r="P35" t="str">
        <f>"NOREF                         "</f>
        <v xml:space="preserve">NOREF                         </v>
      </c>
      <c r="Q35">
        <v>0</v>
      </c>
      <c r="R35">
        <v>0</v>
      </c>
      <c r="S35">
        <v>0</v>
      </c>
      <c r="T35">
        <v>0</v>
      </c>
      <c r="U35">
        <v>0</v>
      </c>
      <c r="V35">
        <v>0</v>
      </c>
      <c r="W35">
        <v>0</v>
      </c>
      <c r="X35">
        <v>0</v>
      </c>
      <c r="Y35">
        <v>0</v>
      </c>
      <c r="Z35">
        <v>0</v>
      </c>
      <c r="AA35">
        <v>0</v>
      </c>
      <c r="AB35">
        <v>0</v>
      </c>
      <c r="AC35">
        <v>0</v>
      </c>
      <c r="AD35">
        <v>0</v>
      </c>
      <c r="AE35">
        <v>0</v>
      </c>
      <c r="AF35">
        <v>0</v>
      </c>
      <c r="AG35">
        <v>0</v>
      </c>
      <c r="AH35">
        <v>0</v>
      </c>
      <c r="AI35">
        <v>0</v>
      </c>
      <c r="AJ35">
        <v>0</v>
      </c>
      <c r="AK35">
        <v>0</v>
      </c>
      <c r="AL35">
        <v>0</v>
      </c>
      <c r="AM35">
        <v>0</v>
      </c>
      <c r="AN35">
        <v>0</v>
      </c>
      <c r="AO35">
        <v>0</v>
      </c>
      <c r="AP35">
        <v>0</v>
      </c>
      <c r="AQ35">
        <v>20.9</v>
      </c>
      <c r="AR35">
        <v>0</v>
      </c>
      <c r="AS35">
        <v>0</v>
      </c>
      <c r="AT35">
        <v>0</v>
      </c>
      <c r="AU35">
        <v>0</v>
      </c>
      <c r="AV35">
        <v>0</v>
      </c>
      <c r="AW35">
        <v>0</v>
      </c>
      <c r="AX35">
        <v>0</v>
      </c>
      <c r="AY35">
        <v>0</v>
      </c>
      <c r="AZ35">
        <v>0</v>
      </c>
      <c r="BA35">
        <v>0</v>
      </c>
      <c r="BB35">
        <v>0</v>
      </c>
      <c r="BC35">
        <v>0</v>
      </c>
      <c r="BD35">
        <v>0</v>
      </c>
      <c r="BE35">
        <v>0</v>
      </c>
      <c r="BF35">
        <v>0</v>
      </c>
      <c r="BG35">
        <v>0</v>
      </c>
      <c r="BH35">
        <v>1</v>
      </c>
      <c r="BI35">
        <v>1</v>
      </c>
      <c r="BJ35">
        <v>0.2</v>
      </c>
      <c r="BK35">
        <v>1</v>
      </c>
      <c r="BL35">
        <v>69.5</v>
      </c>
      <c r="BM35">
        <v>10.43</v>
      </c>
      <c r="BN35">
        <v>79.930000000000007</v>
      </c>
      <c r="BO35">
        <v>79.930000000000007</v>
      </c>
      <c r="BQ35" t="s">
        <v>205</v>
      </c>
      <c r="BR35" t="s">
        <v>206</v>
      </c>
      <c r="BS35" s="3">
        <v>45813</v>
      </c>
      <c r="BT35" s="4">
        <v>0.41666666666666669</v>
      </c>
      <c r="BU35" t="s">
        <v>118</v>
      </c>
      <c r="BV35" t="s">
        <v>96</v>
      </c>
      <c r="BY35">
        <v>1200</v>
      </c>
      <c r="BZ35" t="s">
        <v>86</v>
      </c>
      <c r="CA35" t="s">
        <v>119</v>
      </c>
      <c r="CC35" t="s">
        <v>80</v>
      </c>
      <c r="CD35">
        <v>2091</v>
      </c>
      <c r="CE35" t="s">
        <v>98</v>
      </c>
      <c r="CF35" s="3">
        <v>45814</v>
      </c>
      <c r="CI35">
        <v>1</v>
      </c>
      <c r="CJ35">
        <v>1</v>
      </c>
      <c r="CK35">
        <v>21</v>
      </c>
      <c r="CL35" t="s">
        <v>88</v>
      </c>
    </row>
    <row r="36" spans="1:90" x14ac:dyDescent="0.3">
      <c r="A36" t="s">
        <v>72</v>
      </c>
      <c r="B36" t="s">
        <v>73</v>
      </c>
      <c r="C36" t="s">
        <v>74</v>
      </c>
      <c r="E36" t="str">
        <f>"080011531942"</f>
        <v>080011531942</v>
      </c>
      <c r="F36" s="3">
        <v>45813</v>
      </c>
      <c r="G36">
        <v>202603</v>
      </c>
      <c r="H36" t="s">
        <v>137</v>
      </c>
      <c r="I36" t="s">
        <v>138</v>
      </c>
      <c r="J36" t="s">
        <v>207</v>
      </c>
      <c r="K36" t="s">
        <v>78</v>
      </c>
      <c r="L36" t="s">
        <v>79</v>
      </c>
      <c r="M36" t="s">
        <v>80</v>
      </c>
      <c r="N36" t="s">
        <v>81</v>
      </c>
      <c r="O36" t="s">
        <v>82</v>
      </c>
      <c r="P36" t="str">
        <f>"-                             "</f>
        <v xml:space="preserve">-                             </v>
      </c>
      <c r="Q36">
        <v>0</v>
      </c>
      <c r="R36">
        <v>0</v>
      </c>
      <c r="S36">
        <v>0</v>
      </c>
      <c r="T36">
        <v>0</v>
      </c>
      <c r="U36">
        <v>0</v>
      </c>
      <c r="V36">
        <v>0</v>
      </c>
      <c r="W36">
        <v>0</v>
      </c>
      <c r="X36">
        <v>0</v>
      </c>
      <c r="Y36">
        <v>0</v>
      </c>
      <c r="Z36">
        <v>0</v>
      </c>
      <c r="AA36">
        <v>0</v>
      </c>
      <c r="AB36">
        <v>0</v>
      </c>
      <c r="AC36">
        <v>0</v>
      </c>
      <c r="AD36">
        <v>0</v>
      </c>
      <c r="AE36">
        <v>0</v>
      </c>
      <c r="AF36">
        <v>0</v>
      </c>
      <c r="AG36">
        <v>0</v>
      </c>
      <c r="AH36">
        <v>0</v>
      </c>
      <c r="AI36">
        <v>0</v>
      </c>
      <c r="AJ36">
        <v>0</v>
      </c>
      <c r="AK36">
        <v>0</v>
      </c>
      <c r="AL36">
        <v>0</v>
      </c>
      <c r="AM36">
        <v>0</v>
      </c>
      <c r="AN36">
        <v>0</v>
      </c>
      <c r="AO36">
        <v>0</v>
      </c>
      <c r="AP36">
        <v>0</v>
      </c>
      <c r="AQ36">
        <v>20.9</v>
      </c>
      <c r="AR36">
        <v>0</v>
      </c>
      <c r="AS36">
        <v>0</v>
      </c>
      <c r="AT36">
        <v>0</v>
      </c>
      <c r="AU36">
        <v>0</v>
      </c>
      <c r="AV36">
        <v>0</v>
      </c>
      <c r="AW36">
        <v>0</v>
      </c>
      <c r="AX36">
        <v>0</v>
      </c>
      <c r="AY36">
        <v>0</v>
      </c>
      <c r="AZ36">
        <v>0</v>
      </c>
      <c r="BA36">
        <v>0</v>
      </c>
      <c r="BB36">
        <v>0</v>
      </c>
      <c r="BC36">
        <v>0</v>
      </c>
      <c r="BD36">
        <v>0</v>
      </c>
      <c r="BE36">
        <v>0</v>
      </c>
      <c r="BF36">
        <v>0</v>
      </c>
      <c r="BG36">
        <v>0</v>
      </c>
      <c r="BH36">
        <v>1</v>
      </c>
      <c r="BI36">
        <v>0.4</v>
      </c>
      <c r="BJ36">
        <v>0.9</v>
      </c>
      <c r="BK36">
        <v>1</v>
      </c>
      <c r="BL36">
        <v>69.5</v>
      </c>
      <c r="BM36">
        <v>10.43</v>
      </c>
      <c r="BN36">
        <v>79.930000000000007</v>
      </c>
      <c r="BO36">
        <v>79.930000000000007</v>
      </c>
      <c r="BP36" t="s">
        <v>83</v>
      </c>
      <c r="BQ36" t="s">
        <v>84</v>
      </c>
      <c r="BR36" t="s">
        <v>85</v>
      </c>
      <c r="BS36" s="3">
        <v>45814</v>
      </c>
      <c r="BT36" s="4">
        <v>0.41666666666666669</v>
      </c>
      <c r="BU36" t="s">
        <v>118</v>
      </c>
      <c r="BV36" t="s">
        <v>96</v>
      </c>
      <c r="BY36">
        <v>4393.4799999999996</v>
      </c>
      <c r="BZ36" t="s">
        <v>86</v>
      </c>
      <c r="CA36" t="s">
        <v>119</v>
      </c>
      <c r="CC36" t="s">
        <v>80</v>
      </c>
      <c r="CD36">
        <v>2013</v>
      </c>
      <c r="CE36" t="s">
        <v>87</v>
      </c>
      <c r="CF36" s="3">
        <v>45815</v>
      </c>
      <c r="CI36">
        <v>1</v>
      </c>
      <c r="CJ36">
        <v>1</v>
      </c>
      <c r="CK36">
        <v>21</v>
      </c>
      <c r="CL36" t="s">
        <v>88</v>
      </c>
    </row>
    <row r="37" spans="1:90" x14ac:dyDescent="0.3">
      <c r="A37" t="s">
        <v>72</v>
      </c>
      <c r="B37" t="s">
        <v>73</v>
      </c>
      <c r="C37" t="s">
        <v>74</v>
      </c>
      <c r="E37" t="str">
        <f>"009944655655"</f>
        <v>009944655655</v>
      </c>
      <c r="F37" s="3">
        <v>45814</v>
      </c>
      <c r="G37">
        <v>202603</v>
      </c>
      <c r="H37" t="s">
        <v>75</v>
      </c>
      <c r="I37" t="s">
        <v>76</v>
      </c>
      <c r="J37" t="s">
        <v>134</v>
      </c>
      <c r="K37" t="s">
        <v>78</v>
      </c>
      <c r="L37" t="s">
        <v>79</v>
      </c>
      <c r="M37" t="s">
        <v>80</v>
      </c>
      <c r="N37" t="s">
        <v>81</v>
      </c>
      <c r="O37" t="s">
        <v>82</v>
      </c>
      <c r="P37" t="str">
        <f>"PATSY MOOROOGAS               "</f>
        <v xml:space="preserve">PATSY MOOROOGAS               </v>
      </c>
      <c r="Q37">
        <v>0</v>
      </c>
      <c r="R37">
        <v>0</v>
      </c>
      <c r="S37">
        <v>0</v>
      </c>
      <c r="T37">
        <v>0</v>
      </c>
      <c r="U37">
        <v>0</v>
      </c>
      <c r="V37">
        <v>0</v>
      </c>
      <c r="W37">
        <v>0</v>
      </c>
      <c r="X37">
        <v>0</v>
      </c>
      <c r="Y37">
        <v>0</v>
      </c>
      <c r="Z37">
        <v>0</v>
      </c>
      <c r="AA37">
        <v>0</v>
      </c>
      <c r="AB37">
        <v>0</v>
      </c>
      <c r="AC37">
        <v>0</v>
      </c>
      <c r="AD37">
        <v>0</v>
      </c>
      <c r="AE37">
        <v>0</v>
      </c>
      <c r="AF37">
        <v>0</v>
      </c>
      <c r="AG37">
        <v>0</v>
      </c>
      <c r="AH37">
        <v>0</v>
      </c>
      <c r="AI37">
        <v>0</v>
      </c>
      <c r="AJ37">
        <v>0</v>
      </c>
      <c r="AK37">
        <v>0</v>
      </c>
      <c r="AL37">
        <v>0</v>
      </c>
      <c r="AM37">
        <v>0</v>
      </c>
      <c r="AN37">
        <v>0</v>
      </c>
      <c r="AO37">
        <v>0</v>
      </c>
      <c r="AP37">
        <v>0</v>
      </c>
      <c r="AQ37">
        <v>99.2</v>
      </c>
      <c r="AR37">
        <v>0</v>
      </c>
      <c r="AS37">
        <v>0</v>
      </c>
      <c r="AT37">
        <v>0</v>
      </c>
      <c r="AU37">
        <v>0</v>
      </c>
      <c r="AV37">
        <v>0</v>
      </c>
      <c r="AW37">
        <v>0</v>
      </c>
      <c r="AX37">
        <v>0</v>
      </c>
      <c r="AY37">
        <v>0</v>
      </c>
      <c r="AZ37">
        <v>0</v>
      </c>
      <c r="BA37">
        <v>0</v>
      </c>
      <c r="BB37">
        <v>0</v>
      </c>
      <c r="BC37">
        <v>0</v>
      </c>
      <c r="BD37">
        <v>0</v>
      </c>
      <c r="BE37">
        <v>0</v>
      </c>
      <c r="BF37">
        <v>0</v>
      </c>
      <c r="BG37">
        <v>0</v>
      </c>
      <c r="BH37">
        <v>1</v>
      </c>
      <c r="BI37">
        <v>4</v>
      </c>
      <c r="BJ37">
        <v>9.3000000000000007</v>
      </c>
      <c r="BK37">
        <v>9.5</v>
      </c>
      <c r="BL37">
        <v>329.9</v>
      </c>
      <c r="BM37">
        <v>49.49</v>
      </c>
      <c r="BN37">
        <v>379.39</v>
      </c>
      <c r="BO37">
        <v>379.39</v>
      </c>
      <c r="BQ37" t="s">
        <v>208</v>
      </c>
      <c r="BR37" t="s">
        <v>94</v>
      </c>
      <c r="BS37" s="3">
        <v>45817</v>
      </c>
      <c r="BT37" s="4">
        <v>0.42708333333333331</v>
      </c>
      <c r="BU37" t="s">
        <v>209</v>
      </c>
      <c r="BV37" t="s">
        <v>96</v>
      </c>
      <c r="BY37">
        <v>46620</v>
      </c>
      <c r="BZ37" t="s">
        <v>86</v>
      </c>
      <c r="CA37" t="s">
        <v>119</v>
      </c>
      <c r="CC37" t="s">
        <v>80</v>
      </c>
      <c r="CD37">
        <v>2013</v>
      </c>
      <c r="CE37" t="s">
        <v>98</v>
      </c>
      <c r="CF37" s="3">
        <v>45818</v>
      </c>
      <c r="CI37">
        <v>1</v>
      </c>
      <c r="CJ37">
        <v>1</v>
      </c>
      <c r="CK37">
        <v>21</v>
      </c>
      <c r="CL37" t="s">
        <v>88</v>
      </c>
    </row>
    <row r="38" spans="1:90" x14ac:dyDescent="0.3">
      <c r="A38" t="s">
        <v>72</v>
      </c>
      <c r="B38" t="s">
        <v>73</v>
      </c>
      <c r="C38" t="s">
        <v>74</v>
      </c>
      <c r="E38" t="str">
        <f>"009944655721"</f>
        <v>009944655721</v>
      </c>
      <c r="F38" s="3">
        <v>45814</v>
      </c>
      <c r="G38">
        <v>202603</v>
      </c>
      <c r="H38" t="s">
        <v>149</v>
      </c>
      <c r="I38" t="s">
        <v>150</v>
      </c>
      <c r="J38" t="s">
        <v>81</v>
      </c>
      <c r="K38" t="s">
        <v>78</v>
      </c>
      <c r="L38" t="s">
        <v>79</v>
      </c>
      <c r="M38" t="s">
        <v>80</v>
      </c>
      <c r="N38" t="s">
        <v>210</v>
      </c>
      <c r="O38" t="s">
        <v>82</v>
      </c>
      <c r="P38" t="str">
        <f>"CHARMAINE                     "</f>
        <v xml:space="preserve">CHARMAINE                     </v>
      </c>
      <c r="Q38">
        <v>0</v>
      </c>
      <c r="R38">
        <v>0</v>
      </c>
      <c r="S38">
        <v>0</v>
      </c>
      <c r="T38">
        <v>0</v>
      </c>
      <c r="U38">
        <v>0</v>
      </c>
      <c r="V38">
        <v>0</v>
      </c>
      <c r="W38">
        <v>0</v>
      </c>
      <c r="X38">
        <v>0</v>
      </c>
      <c r="Y38">
        <v>0</v>
      </c>
      <c r="Z38">
        <v>0</v>
      </c>
      <c r="AA38">
        <v>0</v>
      </c>
      <c r="AB38">
        <v>0</v>
      </c>
      <c r="AC38">
        <v>0</v>
      </c>
      <c r="AD38">
        <v>0</v>
      </c>
      <c r="AE38">
        <v>0</v>
      </c>
      <c r="AF38">
        <v>0</v>
      </c>
      <c r="AG38">
        <v>0</v>
      </c>
      <c r="AH38">
        <v>0</v>
      </c>
      <c r="AI38">
        <v>0</v>
      </c>
      <c r="AJ38">
        <v>0</v>
      </c>
      <c r="AK38">
        <v>0</v>
      </c>
      <c r="AL38">
        <v>0</v>
      </c>
      <c r="AM38">
        <v>0</v>
      </c>
      <c r="AN38">
        <v>0</v>
      </c>
      <c r="AO38">
        <v>0</v>
      </c>
      <c r="AP38">
        <v>0</v>
      </c>
      <c r="AQ38">
        <v>20.9</v>
      </c>
      <c r="AR38">
        <v>0</v>
      </c>
      <c r="AS38">
        <v>0</v>
      </c>
      <c r="AT38">
        <v>0</v>
      </c>
      <c r="AU38">
        <v>0</v>
      </c>
      <c r="AV38">
        <v>0</v>
      </c>
      <c r="AW38">
        <v>0</v>
      </c>
      <c r="AX38">
        <v>0</v>
      </c>
      <c r="AY38">
        <v>0</v>
      </c>
      <c r="AZ38">
        <v>0</v>
      </c>
      <c r="BA38">
        <v>0</v>
      </c>
      <c r="BB38">
        <v>0</v>
      </c>
      <c r="BC38">
        <v>0</v>
      </c>
      <c r="BD38">
        <v>0</v>
      </c>
      <c r="BE38">
        <v>0</v>
      </c>
      <c r="BF38">
        <v>0</v>
      </c>
      <c r="BG38">
        <v>0</v>
      </c>
      <c r="BH38">
        <v>1</v>
      </c>
      <c r="BI38">
        <v>1</v>
      </c>
      <c r="BJ38">
        <v>0.2</v>
      </c>
      <c r="BK38">
        <v>1</v>
      </c>
      <c r="BL38">
        <v>69.5</v>
      </c>
      <c r="BM38">
        <v>10.43</v>
      </c>
      <c r="BN38">
        <v>79.930000000000007</v>
      </c>
      <c r="BO38">
        <v>79.930000000000007</v>
      </c>
      <c r="BQ38" t="s">
        <v>211</v>
      </c>
      <c r="BR38" t="s">
        <v>212</v>
      </c>
      <c r="BS38" s="3">
        <v>45817</v>
      </c>
      <c r="BT38" s="4">
        <v>0.4375</v>
      </c>
      <c r="BU38" t="s">
        <v>213</v>
      </c>
      <c r="BV38" t="s">
        <v>96</v>
      </c>
      <c r="BY38">
        <v>1200</v>
      </c>
      <c r="BZ38" t="s">
        <v>86</v>
      </c>
      <c r="CA38" t="s">
        <v>214</v>
      </c>
      <c r="CC38" t="s">
        <v>80</v>
      </c>
      <c r="CD38">
        <v>2000</v>
      </c>
      <c r="CE38" t="s">
        <v>98</v>
      </c>
      <c r="CF38" s="3">
        <v>45817</v>
      </c>
      <c r="CI38">
        <v>1</v>
      </c>
      <c r="CJ38">
        <v>1</v>
      </c>
      <c r="CK38">
        <v>21</v>
      </c>
      <c r="CL38" t="s">
        <v>88</v>
      </c>
    </row>
    <row r="39" spans="1:90" x14ac:dyDescent="0.3">
      <c r="A39" t="s">
        <v>72</v>
      </c>
      <c r="B39" t="s">
        <v>73</v>
      </c>
      <c r="C39" t="s">
        <v>74</v>
      </c>
      <c r="E39" t="str">
        <f>"009944888142"</f>
        <v>009944888142</v>
      </c>
      <c r="F39" s="3">
        <v>45814</v>
      </c>
      <c r="G39">
        <v>202603</v>
      </c>
      <c r="H39" t="s">
        <v>79</v>
      </c>
      <c r="I39" t="s">
        <v>80</v>
      </c>
      <c r="J39" t="s">
        <v>99</v>
      </c>
      <c r="K39" t="s">
        <v>78</v>
      </c>
      <c r="L39" t="s">
        <v>149</v>
      </c>
      <c r="M39" t="s">
        <v>150</v>
      </c>
      <c r="N39" t="s">
        <v>81</v>
      </c>
      <c r="O39" t="s">
        <v>82</v>
      </c>
      <c r="P39" t="str">
        <f>"N A                           "</f>
        <v xml:space="preserve">N A                           </v>
      </c>
      <c r="Q39">
        <v>0</v>
      </c>
      <c r="R39">
        <v>0</v>
      </c>
      <c r="S39">
        <v>0</v>
      </c>
      <c r="T39">
        <v>0</v>
      </c>
      <c r="U39">
        <v>0</v>
      </c>
      <c r="V39">
        <v>0</v>
      </c>
      <c r="W39">
        <v>0</v>
      </c>
      <c r="X39">
        <v>0</v>
      </c>
      <c r="Y39">
        <v>0</v>
      </c>
      <c r="Z39">
        <v>0</v>
      </c>
      <c r="AA39">
        <v>0</v>
      </c>
      <c r="AB39">
        <v>0</v>
      </c>
      <c r="AC39">
        <v>0</v>
      </c>
      <c r="AD39">
        <v>0</v>
      </c>
      <c r="AE39">
        <v>0</v>
      </c>
      <c r="AF39">
        <v>0</v>
      </c>
      <c r="AG39">
        <v>0</v>
      </c>
      <c r="AH39">
        <v>0</v>
      </c>
      <c r="AI39">
        <v>0</v>
      </c>
      <c r="AJ39">
        <v>0</v>
      </c>
      <c r="AK39">
        <v>0</v>
      </c>
      <c r="AL39">
        <v>0</v>
      </c>
      <c r="AM39">
        <v>0</v>
      </c>
      <c r="AN39">
        <v>0</v>
      </c>
      <c r="AO39">
        <v>0</v>
      </c>
      <c r="AP39">
        <v>0</v>
      </c>
      <c r="AQ39">
        <v>67.88</v>
      </c>
      <c r="AR39">
        <v>0</v>
      </c>
      <c r="AS39">
        <v>0</v>
      </c>
      <c r="AT39">
        <v>0</v>
      </c>
      <c r="AU39">
        <v>0</v>
      </c>
      <c r="AV39">
        <v>0</v>
      </c>
      <c r="AW39">
        <v>0</v>
      </c>
      <c r="AX39">
        <v>0</v>
      </c>
      <c r="AY39">
        <v>0</v>
      </c>
      <c r="AZ39">
        <v>0</v>
      </c>
      <c r="BA39">
        <v>0</v>
      </c>
      <c r="BB39">
        <v>0</v>
      </c>
      <c r="BC39">
        <v>0</v>
      </c>
      <c r="BD39">
        <v>0</v>
      </c>
      <c r="BE39">
        <v>0</v>
      </c>
      <c r="BF39">
        <v>0</v>
      </c>
      <c r="BG39">
        <v>0</v>
      </c>
      <c r="BH39">
        <v>1</v>
      </c>
      <c r="BI39">
        <v>4.0999999999999996</v>
      </c>
      <c r="BJ39">
        <v>6.4</v>
      </c>
      <c r="BK39">
        <v>6.5</v>
      </c>
      <c r="BL39">
        <v>225.74</v>
      </c>
      <c r="BM39">
        <v>33.86</v>
      </c>
      <c r="BN39">
        <v>259.60000000000002</v>
      </c>
      <c r="BO39">
        <v>259.60000000000002</v>
      </c>
      <c r="BQ39" t="s">
        <v>215</v>
      </c>
      <c r="BR39" t="s">
        <v>216</v>
      </c>
      <c r="BS39" s="3">
        <v>45817</v>
      </c>
      <c r="BT39" s="4">
        <v>0.35486111111111113</v>
      </c>
      <c r="BU39" t="s">
        <v>217</v>
      </c>
      <c r="BV39" t="s">
        <v>96</v>
      </c>
      <c r="BY39">
        <v>31785.599999999999</v>
      </c>
      <c r="BZ39" t="s">
        <v>86</v>
      </c>
      <c r="CA39" t="s">
        <v>196</v>
      </c>
      <c r="CC39" t="s">
        <v>150</v>
      </c>
      <c r="CD39">
        <v>4319</v>
      </c>
      <c r="CE39" t="s">
        <v>98</v>
      </c>
      <c r="CF39" s="3">
        <v>45817</v>
      </c>
      <c r="CI39">
        <v>1</v>
      </c>
      <c r="CJ39">
        <v>1</v>
      </c>
      <c r="CK39">
        <v>21</v>
      </c>
      <c r="CL39" t="s">
        <v>88</v>
      </c>
    </row>
    <row r="40" spans="1:90" x14ac:dyDescent="0.3">
      <c r="A40" t="s">
        <v>72</v>
      </c>
      <c r="B40" t="s">
        <v>73</v>
      </c>
      <c r="C40" t="s">
        <v>74</v>
      </c>
      <c r="E40" t="str">
        <f>"080011536187"</f>
        <v>080011536187</v>
      </c>
      <c r="F40" s="3">
        <v>45815</v>
      </c>
      <c r="G40">
        <v>202603</v>
      </c>
      <c r="H40" t="s">
        <v>75</v>
      </c>
      <c r="I40" t="s">
        <v>76</v>
      </c>
      <c r="J40" t="s">
        <v>218</v>
      </c>
      <c r="K40" t="s">
        <v>78</v>
      </c>
      <c r="L40" t="s">
        <v>79</v>
      </c>
      <c r="M40" t="s">
        <v>80</v>
      </c>
      <c r="N40" t="s">
        <v>219</v>
      </c>
      <c r="O40" t="s">
        <v>103</v>
      </c>
      <c r="P40" t="str">
        <f>"-                             "</f>
        <v xml:space="preserve">-                             </v>
      </c>
      <c r="Q40">
        <v>0</v>
      </c>
      <c r="R40">
        <v>0</v>
      </c>
      <c r="S40">
        <v>0</v>
      </c>
      <c r="T40">
        <v>0</v>
      </c>
      <c r="U40">
        <v>0</v>
      </c>
      <c r="V40">
        <v>0</v>
      </c>
      <c r="W40">
        <v>0</v>
      </c>
      <c r="X40">
        <v>0</v>
      </c>
      <c r="Y40">
        <v>0</v>
      </c>
      <c r="Z40">
        <v>0</v>
      </c>
      <c r="AA40">
        <v>0</v>
      </c>
      <c r="AB40">
        <v>0</v>
      </c>
      <c r="AC40">
        <v>0</v>
      </c>
      <c r="AD40">
        <v>0</v>
      </c>
      <c r="AE40">
        <v>0</v>
      </c>
      <c r="AF40">
        <v>0</v>
      </c>
      <c r="AG40">
        <v>5.57</v>
      </c>
      <c r="AH40">
        <v>0</v>
      </c>
      <c r="AI40">
        <v>0</v>
      </c>
      <c r="AJ40">
        <v>0</v>
      </c>
      <c r="AK40">
        <v>0</v>
      </c>
      <c r="AL40">
        <v>0</v>
      </c>
      <c r="AM40">
        <v>0</v>
      </c>
      <c r="AN40">
        <v>0</v>
      </c>
      <c r="AO40">
        <v>0</v>
      </c>
      <c r="AP40">
        <v>0</v>
      </c>
      <c r="AQ40">
        <v>212.26</v>
      </c>
      <c r="AR40">
        <v>0</v>
      </c>
      <c r="AS40">
        <v>0</v>
      </c>
      <c r="AT40">
        <v>0</v>
      </c>
      <c r="AU40">
        <v>0</v>
      </c>
      <c r="AV40">
        <v>0</v>
      </c>
      <c r="AW40">
        <v>0</v>
      </c>
      <c r="AX40">
        <v>0</v>
      </c>
      <c r="AY40">
        <v>0</v>
      </c>
      <c r="AZ40">
        <v>0</v>
      </c>
      <c r="BA40">
        <v>0</v>
      </c>
      <c r="BB40">
        <v>0</v>
      </c>
      <c r="BC40">
        <v>0</v>
      </c>
      <c r="BD40">
        <v>0</v>
      </c>
      <c r="BE40">
        <v>0</v>
      </c>
      <c r="BF40">
        <v>0</v>
      </c>
      <c r="BG40">
        <v>0</v>
      </c>
      <c r="BH40">
        <v>1</v>
      </c>
      <c r="BI40">
        <v>40</v>
      </c>
      <c r="BJ40">
        <v>117.4</v>
      </c>
      <c r="BK40">
        <v>118</v>
      </c>
      <c r="BL40">
        <v>711.45</v>
      </c>
      <c r="BM40">
        <v>106.72</v>
      </c>
      <c r="BN40">
        <v>818.17</v>
      </c>
      <c r="BO40">
        <v>818.17</v>
      </c>
      <c r="BP40" t="s">
        <v>220</v>
      </c>
      <c r="BQ40" t="s">
        <v>221</v>
      </c>
      <c r="BR40" t="s">
        <v>222</v>
      </c>
      <c r="BS40" t="s">
        <v>83</v>
      </c>
      <c r="BY40">
        <v>586800</v>
      </c>
      <c r="BZ40" t="s">
        <v>109</v>
      </c>
      <c r="CC40" t="s">
        <v>80</v>
      </c>
      <c r="CD40">
        <v>2192</v>
      </c>
      <c r="CE40" t="s">
        <v>223</v>
      </c>
      <c r="CI40">
        <v>1</v>
      </c>
      <c r="CJ40" t="s">
        <v>83</v>
      </c>
      <c r="CK40">
        <v>41</v>
      </c>
      <c r="CL40" t="s">
        <v>88</v>
      </c>
    </row>
    <row r="41" spans="1:90" x14ac:dyDescent="0.3">
      <c r="A41" t="s">
        <v>72</v>
      </c>
      <c r="B41" t="s">
        <v>73</v>
      </c>
      <c r="C41" t="s">
        <v>74</v>
      </c>
      <c r="E41" t="str">
        <f>"009943993892"</f>
        <v>009943993892</v>
      </c>
      <c r="F41" s="3">
        <v>45819</v>
      </c>
      <c r="G41">
        <v>202603</v>
      </c>
      <c r="H41" t="s">
        <v>178</v>
      </c>
      <c r="I41" t="s">
        <v>179</v>
      </c>
      <c r="J41" t="s">
        <v>224</v>
      </c>
      <c r="K41" t="s">
        <v>78</v>
      </c>
      <c r="L41" t="s">
        <v>79</v>
      </c>
      <c r="M41" t="s">
        <v>80</v>
      </c>
      <c r="N41" t="s">
        <v>81</v>
      </c>
      <c r="O41" t="s">
        <v>82</v>
      </c>
      <c r="P41" t="str">
        <f>"NOREF                         "</f>
        <v xml:space="preserve">NOREF                         </v>
      </c>
      <c r="Q41">
        <v>0</v>
      </c>
      <c r="R41">
        <v>0</v>
      </c>
      <c r="S41">
        <v>0</v>
      </c>
      <c r="T41">
        <v>0</v>
      </c>
      <c r="U41">
        <v>0</v>
      </c>
      <c r="V41">
        <v>0</v>
      </c>
      <c r="W41">
        <v>0</v>
      </c>
      <c r="X41">
        <v>0</v>
      </c>
      <c r="Y41">
        <v>0</v>
      </c>
      <c r="Z41">
        <v>0</v>
      </c>
      <c r="AA41">
        <v>0</v>
      </c>
      <c r="AB41">
        <v>0</v>
      </c>
      <c r="AC41">
        <v>0</v>
      </c>
      <c r="AD41">
        <v>0</v>
      </c>
      <c r="AE41">
        <v>0</v>
      </c>
      <c r="AF41">
        <v>0</v>
      </c>
      <c r="AG41">
        <v>0</v>
      </c>
      <c r="AH41">
        <v>0</v>
      </c>
      <c r="AI41">
        <v>0</v>
      </c>
      <c r="AJ41">
        <v>0</v>
      </c>
      <c r="AK41">
        <v>0</v>
      </c>
      <c r="AL41">
        <v>0</v>
      </c>
      <c r="AM41">
        <v>0</v>
      </c>
      <c r="AN41">
        <v>0</v>
      </c>
      <c r="AO41">
        <v>0</v>
      </c>
      <c r="AP41">
        <v>0</v>
      </c>
      <c r="AQ41">
        <v>20.9</v>
      </c>
      <c r="AR41">
        <v>0</v>
      </c>
      <c r="AS41">
        <v>0</v>
      </c>
      <c r="AT41">
        <v>0</v>
      </c>
      <c r="AU41">
        <v>0</v>
      </c>
      <c r="AV41">
        <v>0</v>
      </c>
      <c r="AW41">
        <v>0</v>
      </c>
      <c r="AX41">
        <v>0</v>
      </c>
      <c r="AY41">
        <v>0</v>
      </c>
      <c r="AZ41">
        <v>0</v>
      </c>
      <c r="BA41">
        <v>0</v>
      </c>
      <c r="BB41">
        <v>0</v>
      </c>
      <c r="BC41">
        <v>0</v>
      </c>
      <c r="BD41">
        <v>0</v>
      </c>
      <c r="BE41">
        <v>0</v>
      </c>
      <c r="BF41">
        <v>0</v>
      </c>
      <c r="BG41">
        <v>0</v>
      </c>
      <c r="BH41">
        <v>1</v>
      </c>
      <c r="BI41">
        <v>1</v>
      </c>
      <c r="BJ41">
        <v>0.1</v>
      </c>
      <c r="BK41">
        <v>1</v>
      </c>
      <c r="BL41">
        <v>69.5</v>
      </c>
      <c r="BM41">
        <v>10.43</v>
      </c>
      <c r="BN41">
        <v>79.930000000000007</v>
      </c>
      <c r="BO41">
        <v>79.930000000000007</v>
      </c>
      <c r="BQ41" t="s">
        <v>225</v>
      </c>
      <c r="BR41" t="s">
        <v>226</v>
      </c>
      <c r="BS41" t="s">
        <v>83</v>
      </c>
      <c r="BV41" t="s">
        <v>88</v>
      </c>
      <c r="BY41">
        <v>600</v>
      </c>
      <c r="BZ41" t="s">
        <v>86</v>
      </c>
      <c r="CC41" t="s">
        <v>80</v>
      </c>
      <c r="CD41">
        <v>2091</v>
      </c>
      <c r="CE41" t="s">
        <v>98</v>
      </c>
      <c r="CI41">
        <v>1</v>
      </c>
      <c r="CJ41" t="s">
        <v>83</v>
      </c>
      <c r="CK41">
        <v>21</v>
      </c>
      <c r="CL41" t="s">
        <v>88</v>
      </c>
    </row>
    <row r="42" spans="1:90" x14ac:dyDescent="0.3">
      <c r="A42" t="s">
        <v>72</v>
      </c>
      <c r="B42" t="s">
        <v>73</v>
      </c>
      <c r="C42" t="s">
        <v>74</v>
      </c>
      <c r="E42" t="str">
        <f>"009944963689"</f>
        <v>009944963689</v>
      </c>
      <c r="F42" s="3">
        <v>45819</v>
      </c>
      <c r="G42">
        <v>202603</v>
      </c>
      <c r="H42" t="s">
        <v>137</v>
      </c>
      <c r="I42" t="s">
        <v>138</v>
      </c>
      <c r="J42" t="s">
        <v>157</v>
      </c>
      <c r="K42" t="s">
        <v>78</v>
      </c>
      <c r="L42" t="s">
        <v>79</v>
      </c>
      <c r="M42" t="s">
        <v>80</v>
      </c>
      <c r="N42" t="s">
        <v>81</v>
      </c>
      <c r="O42" t="s">
        <v>103</v>
      </c>
      <c r="P42" t="str">
        <f>"NA                            "</f>
        <v xml:space="preserve">NA                            </v>
      </c>
      <c r="Q42">
        <v>0</v>
      </c>
      <c r="R42">
        <v>0</v>
      </c>
      <c r="S42">
        <v>0</v>
      </c>
      <c r="T42">
        <v>0</v>
      </c>
      <c r="U42">
        <v>0</v>
      </c>
      <c r="V42">
        <v>0</v>
      </c>
      <c r="W42">
        <v>0</v>
      </c>
      <c r="X42">
        <v>0</v>
      </c>
      <c r="Y42">
        <v>0</v>
      </c>
      <c r="Z42">
        <v>0</v>
      </c>
      <c r="AA42">
        <v>0</v>
      </c>
      <c r="AB42">
        <v>0</v>
      </c>
      <c r="AC42">
        <v>0</v>
      </c>
      <c r="AD42">
        <v>0</v>
      </c>
      <c r="AE42">
        <v>0</v>
      </c>
      <c r="AF42">
        <v>0</v>
      </c>
      <c r="AG42">
        <v>5.57</v>
      </c>
      <c r="AH42">
        <v>0</v>
      </c>
      <c r="AI42">
        <v>0</v>
      </c>
      <c r="AJ42">
        <v>0</v>
      </c>
      <c r="AK42">
        <v>0</v>
      </c>
      <c r="AL42">
        <v>0</v>
      </c>
      <c r="AM42">
        <v>0</v>
      </c>
      <c r="AN42">
        <v>0</v>
      </c>
      <c r="AO42">
        <v>0</v>
      </c>
      <c r="AP42">
        <v>0</v>
      </c>
      <c r="AQ42">
        <v>40.409999999999997</v>
      </c>
      <c r="AR42">
        <v>0</v>
      </c>
      <c r="AS42">
        <v>0</v>
      </c>
      <c r="AT42">
        <v>0</v>
      </c>
      <c r="AU42">
        <v>0</v>
      </c>
      <c r="AV42">
        <v>0</v>
      </c>
      <c r="AW42">
        <v>0</v>
      </c>
      <c r="AX42">
        <v>0</v>
      </c>
      <c r="AY42">
        <v>0</v>
      </c>
      <c r="AZ42">
        <v>0</v>
      </c>
      <c r="BA42">
        <v>0</v>
      </c>
      <c r="BB42">
        <v>0</v>
      </c>
      <c r="BC42">
        <v>0</v>
      </c>
      <c r="BD42">
        <v>0</v>
      </c>
      <c r="BE42">
        <v>0</v>
      </c>
      <c r="BF42">
        <v>0</v>
      </c>
      <c r="BG42">
        <v>0</v>
      </c>
      <c r="BH42">
        <v>1</v>
      </c>
      <c r="BI42">
        <v>0.2</v>
      </c>
      <c r="BJ42">
        <v>0.7</v>
      </c>
      <c r="BK42">
        <v>1</v>
      </c>
      <c r="BL42">
        <v>139.96</v>
      </c>
      <c r="BM42">
        <v>20.99</v>
      </c>
      <c r="BN42">
        <v>160.94999999999999</v>
      </c>
      <c r="BO42">
        <v>160.94999999999999</v>
      </c>
      <c r="BQ42" t="s">
        <v>165</v>
      </c>
      <c r="BR42" t="s">
        <v>227</v>
      </c>
      <c r="BS42" t="s">
        <v>83</v>
      </c>
      <c r="BV42" t="s">
        <v>88</v>
      </c>
      <c r="BY42">
        <v>3747.84</v>
      </c>
      <c r="BZ42" t="s">
        <v>109</v>
      </c>
      <c r="CC42" t="s">
        <v>80</v>
      </c>
      <c r="CD42">
        <v>2016</v>
      </c>
      <c r="CE42" t="s">
        <v>98</v>
      </c>
      <c r="CI42">
        <v>3</v>
      </c>
      <c r="CJ42" t="s">
        <v>83</v>
      </c>
      <c r="CK42">
        <v>41</v>
      </c>
      <c r="CL42" t="s">
        <v>88</v>
      </c>
    </row>
    <row r="43" spans="1:90" x14ac:dyDescent="0.3">
      <c r="A43" t="s">
        <v>72</v>
      </c>
      <c r="B43" t="s">
        <v>73</v>
      </c>
      <c r="C43" t="s">
        <v>74</v>
      </c>
      <c r="E43" t="str">
        <f>"009944888111"</f>
        <v>009944888111</v>
      </c>
      <c r="F43" s="3">
        <v>45817</v>
      </c>
      <c r="G43">
        <v>202603</v>
      </c>
      <c r="H43" t="s">
        <v>79</v>
      </c>
      <c r="I43" t="s">
        <v>80</v>
      </c>
      <c r="J43" t="s">
        <v>99</v>
      </c>
      <c r="K43" t="s">
        <v>78</v>
      </c>
      <c r="L43" t="s">
        <v>149</v>
      </c>
      <c r="M43" t="s">
        <v>150</v>
      </c>
      <c r="N43" t="s">
        <v>190</v>
      </c>
      <c r="O43" t="s">
        <v>103</v>
      </c>
      <c r="P43" t="str">
        <f>"N A                           "</f>
        <v xml:space="preserve">N A                           </v>
      </c>
      <c r="Q43">
        <v>0</v>
      </c>
      <c r="R43">
        <v>0</v>
      </c>
      <c r="S43">
        <v>0</v>
      </c>
      <c r="T43">
        <v>0</v>
      </c>
      <c r="U43">
        <v>0</v>
      </c>
      <c r="V43">
        <v>0</v>
      </c>
      <c r="W43">
        <v>0</v>
      </c>
      <c r="X43">
        <v>0</v>
      </c>
      <c r="Y43">
        <v>0</v>
      </c>
      <c r="Z43">
        <v>0</v>
      </c>
      <c r="AA43">
        <v>0</v>
      </c>
      <c r="AB43">
        <v>0</v>
      </c>
      <c r="AC43">
        <v>0</v>
      </c>
      <c r="AD43">
        <v>0</v>
      </c>
      <c r="AE43">
        <v>0</v>
      </c>
      <c r="AF43">
        <v>0</v>
      </c>
      <c r="AG43">
        <v>5.57</v>
      </c>
      <c r="AH43">
        <v>0</v>
      </c>
      <c r="AI43">
        <v>0</v>
      </c>
      <c r="AJ43">
        <v>0</v>
      </c>
      <c r="AK43">
        <v>0</v>
      </c>
      <c r="AL43">
        <v>0</v>
      </c>
      <c r="AM43">
        <v>0</v>
      </c>
      <c r="AN43">
        <v>0</v>
      </c>
      <c r="AO43">
        <v>0</v>
      </c>
      <c r="AP43">
        <v>0</v>
      </c>
      <c r="AQ43">
        <v>93.8</v>
      </c>
      <c r="AR43">
        <v>0</v>
      </c>
      <c r="AS43">
        <v>0</v>
      </c>
      <c r="AT43">
        <v>0</v>
      </c>
      <c r="AU43">
        <v>0</v>
      </c>
      <c r="AV43">
        <v>0</v>
      </c>
      <c r="AW43">
        <v>0</v>
      </c>
      <c r="AX43">
        <v>0</v>
      </c>
      <c r="AY43">
        <v>0</v>
      </c>
      <c r="AZ43">
        <v>0</v>
      </c>
      <c r="BA43">
        <v>0</v>
      </c>
      <c r="BB43">
        <v>0</v>
      </c>
      <c r="BC43">
        <v>0</v>
      </c>
      <c r="BD43">
        <v>0</v>
      </c>
      <c r="BE43">
        <v>0</v>
      </c>
      <c r="BF43">
        <v>0</v>
      </c>
      <c r="BG43">
        <v>0</v>
      </c>
      <c r="BH43">
        <v>1</v>
      </c>
      <c r="BI43">
        <v>9.6999999999999993</v>
      </c>
      <c r="BJ43">
        <v>46.7</v>
      </c>
      <c r="BK43">
        <v>47</v>
      </c>
      <c r="BL43">
        <v>317.51</v>
      </c>
      <c r="BM43">
        <v>47.63</v>
      </c>
      <c r="BN43">
        <v>365.14</v>
      </c>
      <c r="BO43">
        <v>365.14</v>
      </c>
      <c r="BQ43" t="s">
        <v>228</v>
      </c>
      <c r="BR43" t="s">
        <v>105</v>
      </c>
      <c r="BS43" s="3">
        <v>45818</v>
      </c>
      <c r="BT43" s="4">
        <v>0.44374999999999998</v>
      </c>
      <c r="BU43" t="s">
        <v>229</v>
      </c>
      <c r="BV43" t="s">
        <v>96</v>
      </c>
      <c r="BY43">
        <v>233500.89</v>
      </c>
      <c r="BZ43" t="s">
        <v>109</v>
      </c>
      <c r="CA43" t="s">
        <v>230</v>
      </c>
      <c r="CC43" t="s">
        <v>150</v>
      </c>
      <c r="CD43">
        <v>4319</v>
      </c>
      <c r="CE43" t="s">
        <v>98</v>
      </c>
      <c r="CF43" s="3">
        <v>45818</v>
      </c>
      <c r="CI43">
        <v>1</v>
      </c>
      <c r="CJ43">
        <v>1</v>
      </c>
      <c r="CK43">
        <v>41</v>
      </c>
      <c r="CL43" t="s">
        <v>88</v>
      </c>
    </row>
    <row r="44" spans="1:90" x14ac:dyDescent="0.3">
      <c r="A44" t="s">
        <v>72</v>
      </c>
      <c r="B44" t="s">
        <v>73</v>
      </c>
      <c r="C44" t="s">
        <v>74</v>
      </c>
      <c r="E44" t="str">
        <f>"009944921325"</f>
        <v>009944921325</v>
      </c>
      <c r="F44" s="3">
        <v>45817</v>
      </c>
      <c r="G44">
        <v>202603</v>
      </c>
      <c r="H44" t="s">
        <v>79</v>
      </c>
      <c r="I44" t="s">
        <v>80</v>
      </c>
      <c r="J44" t="s">
        <v>81</v>
      </c>
      <c r="K44" t="s">
        <v>78</v>
      </c>
      <c r="L44" t="s">
        <v>149</v>
      </c>
      <c r="M44" t="s">
        <v>150</v>
      </c>
      <c r="N44" t="s">
        <v>81</v>
      </c>
      <c r="O44" t="s">
        <v>103</v>
      </c>
      <c r="P44" t="str">
        <f>"N A                           "</f>
        <v xml:space="preserve">N A                           </v>
      </c>
      <c r="Q44">
        <v>0</v>
      </c>
      <c r="R44">
        <v>0</v>
      </c>
      <c r="S44">
        <v>0</v>
      </c>
      <c r="T44">
        <v>0</v>
      </c>
      <c r="U44">
        <v>0</v>
      </c>
      <c r="V44">
        <v>0</v>
      </c>
      <c r="W44">
        <v>0</v>
      </c>
      <c r="X44">
        <v>0</v>
      </c>
      <c r="Y44">
        <v>0</v>
      </c>
      <c r="Z44">
        <v>0</v>
      </c>
      <c r="AA44">
        <v>0</v>
      </c>
      <c r="AB44">
        <v>0</v>
      </c>
      <c r="AC44">
        <v>0</v>
      </c>
      <c r="AD44">
        <v>0</v>
      </c>
      <c r="AE44">
        <v>0</v>
      </c>
      <c r="AF44">
        <v>0</v>
      </c>
      <c r="AG44">
        <v>5.57</v>
      </c>
      <c r="AH44">
        <v>0</v>
      </c>
      <c r="AI44">
        <v>0</v>
      </c>
      <c r="AJ44">
        <v>0</v>
      </c>
      <c r="AK44">
        <v>0</v>
      </c>
      <c r="AL44">
        <v>0</v>
      </c>
      <c r="AM44">
        <v>0</v>
      </c>
      <c r="AN44">
        <v>0</v>
      </c>
      <c r="AO44">
        <v>0</v>
      </c>
      <c r="AP44">
        <v>0</v>
      </c>
      <c r="AQ44">
        <v>40.409999999999997</v>
      </c>
      <c r="AR44">
        <v>0</v>
      </c>
      <c r="AS44">
        <v>0</v>
      </c>
      <c r="AT44">
        <v>0</v>
      </c>
      <c r="AU44">
        <v>0</v>
      </c>
      <c r="AV44">
        <v>0</v>
      </c>
      <c r="AW44">
        <v>0</v>
      </c>
      <c r="AX44">
        <v>0</v>
      </c>
      <c r="AY44">
        <v>0</v>
      </c>
      <c r="AZ44">
        <v>0</v>
      </c>
      <c r="BA44">
        <v>0</v>
      </c>
      <c r="BB44">
        <v>0</v>
      </c>
      <c r="BC44">
        <v>0</v>
      </c>
      <c r="BD44">
        <v>0</v>
      </c>
      <c r="BE44">
        <v>0</v>
      </c>
      <c r="BF44">
        <v>0</v>
      </c>
      <c r="BG44">
        <v>0</v>
      </c>
      <c r="BH44">
        <v>1</v>
      </c>
      <c r="BI44">
        <v>12</v>
      </c>
      <c r="BJ44">
        <v>4.5999999999999996</v>
      </c>
      <c r="BK44">
        <v>12</v>
      </c>
      <c r="BL44">
        <v>139.96</v>
      </c>
      <c r="BM44">
        <v>20.99</v>
      </c>
      <c r="BN44">
        <v>160.94999999999999</v>
      </c>
      <c r="BO44">
        <v>160.94999999999999</v>
      </c>
      <c r="BQ44" t="s">
        <v>148</v>
      </c>
      <c r="BR44" t="s">
        <v>148</v>
      </c>
      <c r="BS44" s="3">
        <v>45818</v>
      </c>
      <c r="BT44" s="4">
        <v>0.44444444444444442</v>
      </c>
      <c r="BU44" t="s">
        <v>229</v>
      </c>
      <c r="BV44" t="s">
        <v>96</v>
      </c>
      <c r="BY44">
        <v>23143.05</v>
      </c>
      <c r="BZ44" t="s">
        <v>109</v>
      </c>
      <c r="CA44" t="s">
        <v>230</v>
      </c>
      <c r="CC44" t="s">
        <v>150</v>
      </c>
      <c r="CD44">
        <v>4319</v>
      </c>
      <c r="CE44" t="s">
        <v>98</v>
      </c>
      <c r="CF44" s="3">
        <v>45818</v>
      </c>
      <c r="CI44">
        <v>1</v>
      </c>
      <c r="CJ44">
        <v>1</v>
      </c>
      <c r="CK44">
        <v>41</v>
      </c>
      <c r="CL44" t="s">
        <v>88</v>
      </c>
    </row>
    <row r="45" spans="1:90" x14ac:dyDescent="0.3">
      <c r="A45" t="s">
        <v>72</v>
      </c>
      <c r="B45" t="s">
        <v>73</v>
      </c>
      <c r="C45" t="s">
        <v>74</v>
      </c>
      <c r="E45" t="str">
        <f>"009944921327"</f>
        <v>009944921327</v>
      </c>
      <c r="F45" s="3">
        <v>45817</v>
      </c>
      <c r="G45">
        <v>202603</v>
      </c>
      <c r="H45" t="s">
        <v>79</v>
      </c>
      <c r="I45" t="s">
        <v>80</v>
      </c>
      <c r="J45" t="s">
        <v>81</v>
      </c>
      <c r="K45" t="s">
        <v>78</v>
      </c>
      <c r="L45" t="s">
        <v>149</v>
      </c>
      <c r="M45" t="s">
        <v>150</v>
      </c>
      <c r="N45" t="s">
        <v>81</v>
      </c>
      <c r="O45" t="s">
        <v>103</v>
      </c>
      <c r="P45" t="str">
        <f>"N A                           "</f>
        <v xml:space="preserve">N A                           </v>
      </c>
      <c r="Q45">
        <v>0</v>
      </c>
      <c r="R45">
        <v>0</v>
      </c>
      <c r="S45">
        <v>0</v>
      </c>
      <c r="T45">
        <v>0</v>
      </c>
      <c r="U45">
        <v>0</v>
      </c>
      <c r="V45">
        <v>0</v>
      </c>
      <c r="W45">
        <v>0</v>
      </c>
      <c r="X45">
        <v>0</v>
      </c>
      <c r="Y45">
        <v>0</v>
      </c>
      <c r="Z45">
        <v>0</v>
      </c>
      <c r="AA45">
        <v>0</v>
      </c>
      <c r="AB45">
        <v>0</v>
      </c>
      <c r="AC45">
        <v>0</v>
      </c>
      <c r="AD45">
        <v>0</v>
      </c>
      <c r="AE45">
        <v>0</v>
      </c>
      <c r="AF45">
        <v>0</v>
      </c>
      <c r="AG45">
        <v>5.57</v>
      </c>
      <c r="AH45">
        <v>0</v>
      </c>
      <c r="AI45">
        <v>0</v>
      </c>
      <c r="AJ45">
        <v>0</v>
      </c>
      <c r="AK45">
        <v>0</v>
      </c>
      <c r="AL45">
        <v>0</v>
      </c>
      <c r="AM45">
        <v>0</v>
      </c>
      <c r="AN45">
        <v>0</v>
      </c>
      <c r="AO45">
        <v>0</v>
      </c>
      <c r="AP45">
        <v>0</v>
      </c>
      <c r="AQ45">
        <v>40.409999999999997</v>
      </c>
      <c r="AR45">
        <v>0</v>
      </c>
      <c r="AS45">
        <v>0</v>
      </c>
      <c r="AT45">
        <v>0</v>
      </c>
      <c r="AU45">
        <v>0</v>
      </c>
      <c r="AV45">
        <v>0</v>
      </c>
      <c r="AW45">
        <v>0</v>
      </c>
      <c r="AX45">
        <v>0</v>
      </c>
      <c r="AY45">
        <v>0</v>
      </c>
      <c r="AZ45">
        <v>0</v>
      </c>
      <c r="BA45">
        <v>0</v>
      </c>
      <c r="BB45">
        <v>0</v>
      </c>
      <c r="BC45">
        <v>0</v>
      </c>
      <c r="BD45">
        <v>0</v>
      </c>
      <c r="BE45">
        <v>0</v>
      </c>
      <c r="BF45">
        <v>0</v>
      </c>
      <c r="BG45">
        <v>0</v>
      </c>
      <c r="BH45">
        <v>1</v>
      </c>
      <c r="BI45">
        <v>2</v>
      </c>
      <c r="BJ45">
        <v>0.5</v>
      </c>
      <c r="BK45">
        <v>2</v>
      </c>
      <c r="BL45">
        <v>139.96</v>
      </c>
      <c r="BM45">
        <v>20.99</v>
      </c>
      <c r="BN45">
        <v>160.94999999999999</v>
      </c>
      <c r="BO45">
        <v>160.94999999999999</v>
      </c>
      <c r="BQ45" t="s">
        <v>148</v>
      </c>
      <c r="BR45" t="s">
        <v>148</v>
      </c>
      <c r="BS45" s="3">
        <v>45818</v>
      </c>
      <c r="BT45" s="4">
        <v>0.34305555555555556</v>
      </c>
      <c r="BU45" t="s">
        <v>193</v>
      </c>
      <c r="BV45" t="s">
        <v>96</v>
      </c>
      <c r="BY45">
        <v>2700</v>
      </c>
      <c r="BZ45" t="s">
        <v>109</v>
      </c>
      <c r="CA45" t="s">
        <v>196</v>
      </c>
      <c r="CC45" t="s">
        <v>150</v>
      </c>
      <c r="CD45">
        <v>4319</v>
      </c>
      <c r="CE45" t="s">
        <v>98</v>
      </c>
      <c r="CF45" s="3">
        <v>45818</v>
      </c>
      <c r="CI45">
        <v>1</v>
      </c>
      <c r="CJ45">
        <v>1</v>
      </c>
      <c r="CK45">
        <v>41</v>
      </c>
      <c r="CL45" t="s">
        <v>88</v>
      </c>
    </row>
    <row r="46" spans="1:90" x14ac:dyDescent="0.3">
      <c r="A46" t="s">
        <v>72</v>
      </c>
      <c r="B46" t="s">
        <v>73</v>
      </c>
      <c r="C46" t="s">
        <v>74</v>
      </c>
      <c r="E46" t="str">
        <f>"080011537825"</f>
        <v>080011537825</v>
      </c>
      <c r="F46" s="3">
        <v>45818</v>
      </c>
      <c r="G46">
        <v>202603</v>
      </c>
      <c r="H46" t="s">
        <v>75</v>
      </c>
      <c r="I46" t="s">
        <v>76</v>
      </c>
      <c r="J46" t="s">
        <v>218</v>
      </c>
      <c r="K46" t="s">
        <v>78</v>
      </c>
      <c r="L46" t="s">
        <v>137</v>
      </c>
      <c r="M46" t="s">
        <v>138</v>
      </c>
      <c r="N46" t="s">
        <v>81</v>
      </c>
      <c r="O46" t="s">
        <v>103</v>
      </c>
      <c r="P46" t="str">
        <f>"Stand                         "</f>
        <v xml:space="preserve">Stand                         </v>
      </c>
      <c r="Q46">
        <v>0</v>
      </c>
      <c r="R46">
        <v>0</v>
      </c>
      <c r="S46">
        <v>0</v>
      </c>
      <c r="T46">
        <v>0</v>
      </c>
      <c r="U46">
        <v>0</v>
      </c>
      <c r="V46">
        <v>0</v>
      </c>
      <c r="W46">
        <v>0</v>
      </c>
      <c r="X46">
        <v>0</v>
      </c>
      <c r="Y46">
        <v>0</v>
      </c>
      <c r="Z46">
        <v>0</v>
      </c>
      <c r="AA46">
        <v>0</v>
      </c>
      <c r="AB46">
        <v>0</v>
      </c>
      <c r="AC46">
        <v>0</v>
      </c>
      <c r="AD46">
        <v>0</v>
      </c>
      <c r="AE46">
        <v>0</v>
      </c>
      <c r="AF46">
        <v>0</v>
      </c>
      <c r="AG46">
        <v>5.57</v>
      </c>
      <c r="AH46">
        <v>0</v>
      </c>
      <c r="AI46">
        <v>0</v>
      </c>
      <c r="AJ46">
        <v>0</v>
      </c>
      <c r="AK46">
        <v>0</v>
      </c>
      <c r="AL46">
        <v>0</v>
      </c>
      <c r="AM46">
        <v>0</v>
      </c>
      <c r="AN46">
        <v>0</v>
      </c>
      <c r="AO46">
        <v>0</v>
      </c>
      <c r="AP46">
        <v>0</v>
      </c>
      <c r="AQ46">
        <v>711.11</v>
      </c>
      <c r="AR46">
        <v>0</v>
      </c>
      <c r="AS46">
        <v>0</v>
      </c>
      <c r="AT46">
        <v>0</v>
      </c>
      <c r="AU46">
        <v>0</v>
      </c>
      <c r="AV46">
        <v>0</v>
      </c>
      <c r="AW46">
        <v>0</v>
      </c>
      <c r="AX46">
        <v>0</v>
      </c>
      <c r="AY46">
        <v>0</v>
      </c>
      <c r="AZ46">
        <v>0</v>
      </c>
      <c r="BA46">
        <v>0</v>
      </c>
      <c r="BB46">
        <v>0</v>
      </c>
      <c r="BC46">
        <v>0</v>
      </c>
      <c r="BD46">
        <v>0</v>
      </c>
      <c r="BE46">
        <v>0</v>
      </c>
      <c r="BF46">
        <v>0</v>
      </c>
      <c r="BG46">
        <v>0</v>
      </c>
      <c r="BH46">
        <v>15</v>
      </c>
      <c r="BI46">
        <v>360</v>
      </c>
      <c r="BJ46">
        <v>416.3</v>
      </c>
      <c r="BK46">
        <v>417</v>
      </c>
      <c r="BL46">
        <v>2370.42</v>
      </c>
      <c r="BM46">
        <v>355.56</v>
      </c>
      <c r="BN46">
        <v>2725.98</v>
      </c>
      <c r="BO46">
        <v>2725.98</v>
      </c>
      <c r="BP46" t="s">
        <v>231</v>
      </c>
      <c r="BQ46" t="s">
        <v>232</v>
      </c>
      <c r="BR46" t="s">
        <v>222</v>
      </c>
      <c r="BS46" t="s">
        <v>83</v>
      </c>
      <c r="BY46">
        <v>574975.80000000005</v>
      </c>
      <c r="BZ46" t="s">
        <v>109</v>
      </c>
      <c r="CC46" t="s">
        <v>138</v>
      </c>
      <c r="CD46">
        <v>7441</v>
      </c>
      <c r="CE46" t="s">
        <v>233</v>
      </c>
      <c r="CI46">
        <v>3</v>
      </c>
      <c r="CJ46" t="s">
        <v>83</v>
      </c>
      <c r="CK46">
        <v>41</v>
      </c>
      <c r="CL46" t="s">
        <v>88</v>
      </c>
    </row>
    <row r="47" spans="1:90" x14ac:dyDescent="0.3">
      <c r="A47" t="s">
        <v>72</v>
      </c>
      <c r="B47" t="s">
        <v>73</v>
      </c>
      <c r="C47" t="s">
        <v>74</v>
      </c>
      <c r="E47" t="str">
        <f>"080011538184"</f>
        <v>080011538184</v>
      </c>
      <c r="F47" s="3">
        <v>45818</v>
      </c>
      <c r="G47">
        <v>202603</v>
      </c>
      <c r="H47" t="s">
        <v>122</v>
      </c>
      <c r="I47" t="s">
        <v>123</v>
      </c>
      <c r="J47" t="s">
        <v>124</v>
      </c>
      <c r="K47" t="s">
        <v>78</v>
      </c>
      <c r="L47" t="s">
        <v>79</v>
      </c>
      <c r="M47" t="s">
        <v>80</v>
      </c>
      <c r="N47" t="s">
        <v>81</v>
      </c>
      <c r="O47" t="s">
        <v>82</v>
      </c>
      <c r="P47" t="str">
        <f t="shared" ref="P47:P52" si="2">"Paperwork                     "</f>
        <v xml:space="preserve">Paperwork                     </v>
      </c>
      <c r="Q47">
        <v>0</v>
      </c>
      <c r="R47">
        <v>0</v>
      </c>
      <c r="S47">
        <v>0</v>
      </c>
      <c r="T47">
        <v>0</v>
      </c>
      <c r="U47">
        <v>0</v>
      </c>
      <c r="V47">
        <v>0</v>
      </c>
      <c r="W47">
        <v>0</v>
      </c>
      <c r="X47">
        <v>0</v>
      </c>
      <c r="Y47">
        <v>0</v>
      </c>
      <c r="Z47">
        <v>0</v>
      </c>
      <c r="AA47">
        <v>0</v>
      </c>
      <c r="AB47">
        <v>0</v>
      </c>
      <c r="AC47">
        <v>0</v>
      </c>
      <c r="AD47">
        <v>0</v>
      </c>
      <c r="AE47">
        <v>0</v>
      </c>
      <c r="AF47">
        <v>0</v>
      </c>
      <c r="AG47">
        <v>0</v>
      </c>
      <c r="AH47">
        <v>0</v>
      </c>
      <c r="AI47">
        <v>0</v>
      </c>
      <c r="AJ47">
        <v>0</v>
      </c>
      <c r="AK47">
        <v>0</v>
      </c>
      <c r="AL47">
        <v>0</v>
      </c>
      <c r="AM47">
        <v>0</v>
      </c>
      <c r="AN47">
        <v>0</v>
      </c>
      <c r="AO47">
        <v>0</v>
      </c>
      <c r="AP47">
        <v>0</v>
      </c>
      <c r="AQ47">
        <v>16.32</v>
      </c>
      <c r="AR47">
        <v>0</v>
      </c>
      <c r="AS47">
        <v>0</v>
      </c>
      <c r="AT47">
        <v>0</v>
      </c>
      <c r="AU47">
        <v>0</v>
      </c>
      <c r="AV47">
        <v>0</v>
      </c>
      <c r="AW47">
        <v>0</v>
      </c>
      <c r="AX47">
        <v>0</v>
      </c>
      <c r="AY47">
        <v>0</v>
      </c>
      <c r="AZ47">
        <v>0</v>
      </c>
      <c r="BA47">
        <v>0</v>
      </c>
      <c r="BB47">
        <v>0</v>
      </c>
      <c r="BC47">
        <v>0</v>
      </c>
      <c r="BD47">
        <v>0</v>
      </c>
      <c r="BE47">
        <v>0</v>
      </c>
      <c r="BF47">
        <v>0</v>
      </c>
      <c r="BG47">
        <v>0</v>
      </c>
      <c r="BH47">
        <v>1</v>
      </c>
      <c r="BI47">
        <v>1</v>
      </c>
      <c r="BJ47">
        <v>0.3</v>
      </c>
      <c r="BK47">
        <v>1</v>
      </c>
      <c r="BL47">
        <v>54.28</v>
      </c>
      <c r="BM47">
        <v>8.14</v>
      </c>
      <c r="BN47">
        <v>62.42</v>
      </c>
      <c r="BO47">
        <v>62.42</v>
      </c>
      <c r="BP47" t="s">
        <v>83</v>
      </c>
      <c r="BQ47" t="s">
        <v>84</v>
      </c>
      <c r="BR47" t="s">
        <v>85</v>
      </c>
      <c r="BS47" s="3">
        <v>45819</v>
      </c>
      <c r="BT47" s="4">
        <v>0.35416666666666669</v>
      </c>
      <c r="BU47" t="s">
        <v>118</v>
      </c>
      <c r="BV47" t="s">
        <v>96</v>
      </c>
      <c r="BY47">
        <v>1656</v>
      </c>
      <c r="BZ47" t="s">
        <v>86</v>
      </c>
      <c r="CA47" t="s">
        <v>119</v>
      </c>
      <c r="CC47" t="s">
        <v>80</v>
      </c>
      <c r="CD47">
        <v>2013</v>
      </c>
      <c r="CE47" t="s">
        <v>87</v>
      </c>
      <c r="CF47" s="3">
        <v>45820</v>
      </c>
      <c r="CI47">
        <v>1</v>
      </c>
      <c r="CJ47">
        <v>1</v>
      </c>
      <c r="CK47">
        <v>22</v>
      </c>
      <c r="CL47" t="s">
        <v>88</v>
      </c>
    </row>
    <row r="48" spans="1:90" x14ac:dyDescent="0.3">
      <c r="A48" t="s">
        <v>72</v>
      </c>
      <c r="B48" t="s">
        <v>73</v>
      </c>
      <c r="C48" t="s">
        <v>74</v>
      </c>
      <c r="E48" t="str">
        <f>"080011538194"</f>
        <v>080011538194</v>
      </c>
      <c r="F48" s="3">
        <v>45818</v>
      </c>
      <c r="G48">
        <v>202603</v>
      </c>
      <c r="H48" t="s">
        <v>100</v>
      </c>
      <c r="I48" t="s">
        <v>101</v>
      </c>
      <c r="J48" t="s">
        <v>125</v>
      </c>
      <c r="K48" t="s">
        <v>78</v>
      </c>
      <c r="L48" t="s">
        <v>79</v>
      </c>
      <c r="M48" t="s">
        <v>80</v>
      </c>
      <c r="N48" t="s">
        <v>81</v>
      </c>
      <c r="O48" t="s">
        <v>82</v>
      </c>
      <c r="P48" t="str">
        <f t="shared" si="2"/>
        <v xml:space="preserve">Paperwork                     </v>
      </c>
      <c r="Q48">
        <v>0</v>
      </c>
      <c r="R48">
        <v>0</v>
      </c>
      <c r="S48">
        <v>0</v>
      </c>
      <c r="T48">
        <v>0</v>
      </c>
      <c r="U48">
        <v>0</v>
      </c>
      <c r="V48">
        <v>0</v>
      </c>
      <c r="W48">
        <v>0</v>
      </c>
      <c r="X48">
        <v>0</v>
      </c>
      <c r="Y48">
        <v>0</v>
      </c>
      <c r="Z48">
        <v>0</v>
      </c>
      <c r="AA48">
        <v>0</v>
      </c>
      <c r="AB48">
        <v>0</v>
      </c>
      <c r="AC48">
        <v>0</v>
      </c>
      <c r="AD48">
        <v>0</v>
      </c>
      <c r="AE48">
        <v>0</v>
      </c>
      <c r="AF48">
        <v>0</v>
      </c>
      <c r="AG48">
        <v>0</v>
      </c>
      <c r="AH48">
        <v>0</v>
      </c>
      <c r="AI48">
        <v>0</v>
      </c>
      <c r="AJ48">
        <v>0</v>
      </c>
      <c r="AK48">
        <v>0</v>
      </c>
      <c r="AL48">
        <v>0</v>
      </c>
      <c r="AM48">
        <v>0</v>
      </c>
      <c r="AN48">
        <v>0</v>
      </c>
      <c r="AO48">
        <v>0</v>
      </c>
      <c r="AP48">
        <v>0</v>
      </c>
      <c r="AQ48">
        <v>20.9</v>
      </c>
      <c r="AR48">
        <v>0</v>
      </c>
      <c r="AS48">
        <v>0</v>
      </c>
      <c r="AT48">
        <v>0</v>
      </c>
      <c r="AU48">
        <v>0</v>
      </c>
      <c r="AV48">
        <v>0</v>
      </c>
      <c r="AW48">
        <v>0</v>
      </c>
      <c r="AX48">
        <v>0</v>
      </c>
      <c r="AY48">
        <v>0</v>
      </c>
      <c r="AZ48">
        <v>0</v>
      </c>
      <c r="BA48">
        <v>0</v>
      </c>
      <c r="BB48">
        <v>0</v>
      </c>
      <c r="BC48">
        <v>0</v>
      </c>
      <c r="BD48">
        <v>0</v>
      </c>
      <c r="BE48">
        <v>0</v>
      </c>
      <c r="BF48">
        <v>0</v>
      </c>
      <c r="BG48">
        <v>0</v>
      </c>
      <c r="BH48">
        <v>1</v>
      </c>
      <c r="BI48">
        <v>1</v>
      </c>
      <c r="BJ48">
        <v>1.2</v>
      </c>
      <c r="BK48">
        <v>1.5</v>
      </c>
      <c r="BL48">
        <v>69.5</v>
      </c>
      <c r="BM48">
        <v>10.43</v>
      </c>
      <c r="BN48">
        <v>79.930000000000007</v>
      </c>
      <c r="BO48">
        <v>79.930000000000007</v>
      </c>
      <c r="BP48" t="s">
        <v>83</v>
      </c>
      <c r="BQ48" t="s">
        <v>84</v>
      </c>
      <c r="BR48" t="s">
        <v>85</v>
      </c>
      <c r="BS48" s="3">
        <v>45819</v>
      </c>
      <c r="BT48" s="4">
        <v>0.35416666666666669</v>
      </c>
      <c r="BU48" t="s">
        <v>118</v>
      </c>
      <c r="BV48" t="s">
        <v>96</v>
      </c>
      <c r="BY48">
        <v>6000</v>
      </c>
      <c r="BZ48" t="s">
        <v>86</v>
      </c>
      <c r="CA48" t="s">
        <v>119</v>
      </c>
      <c r="CC48" t="s">
        <v>80</v>
      </c>
      <c r="CD48">
        <v>2013</v>
      </c>
      <c r="CE48" t="s">
        <v>87</v>
      </c>
      <c r="CF48" s="3">
        <v>45820</v>
      </c>
      <c r="CI48">
        <v>1</v>
      </c>
      <c r="CJ48">
        <v>1</v>
      </c>
      <c r="CK48">
        <v>21</v>
      </c>
      <c r="CL48" t="s">
        <v>88</v>
      </c>
    </row>
    <row r="49" spans="1:90" x14ac:dyDescent="0.3">
      <c r="A49" t="s">
        <v>72</v>
      </c>
      <c r="B49" t="s">
        <v>73</v>
      </c>
      <c r="C49" t="s">
        <v>74</v>
      </c>
      <c r="E49" t="str">
        <f>"080011538211"</f>
        <v>080011538211</v>
      </c>
      <c r="F49" s="3">
        <v>45818</v>
      </c>
      <c r="G49">
        <v>202603</v>
      </c>
      <c r="H49" t="s">
        <v>126</v>
      </c>
      <c r="I49" t="s">
        <v>127</v>
      </c>
      <c r="J49" t="s">
        <v>128</v>
      </c>
      <c r="K49" t="s">
        <v>78</v>
      </c>
      <c r="L49" t="s">
        <v>79</v>
      </c>
      <c r="M49" t="s">
        <v>80</v>
      </c>
      <c r="N49" t="s">
        <v>81</v>
      </c>
      <c r="O49" t="s">
        <v>82</v>
      </c>
      <c r="P49" t="str">
        <f t="shared" si="2"/>
        <v xml:space="preserve">Paperwork                     </v>
      </c>
      <c r="Q49">
        <v>0</v>
      </c>
      <c r="R49">
        <v>0</v>
      </c>
      <c r="S49">
        <v>0</v>
      </c>
      <c r="T49">
        <v>0</v>
      </c>
      <c r="U49">
        <v>0</v>
      </c>
      <c r="V49">
        <v>0</v>
      </c>
      <c r="W49">
        <v>0</v>
      </c>
      <c r="X49">
        <v>0</v>
      </c>
      <c r="Y49">
        <v>0</v>
      </c>
      <c r="Z49">
        <v>0</v>
      </c>
      <c r="AA49">
        <v>0</v>
      </c>
      <c r="AB49">
        <v>0</v>
      </c>
      <c r="AC49">
        <v>0</v>
      </c>
      <c r="AD49">
        <v>0</v>
      </c>
      <c r="AE49">
        <v>0</v>
      </c>
      <c r="AF49">
        <v>0</v>
      </c>
      <c r="AG49">
        <v>0</v>
      </c>
      <c r="AH49">
        <v>0</v>
      </c>
      <c r="AI49">
        <v>0</v>
      </c>
      <c r="AJ49">
        <v>0</v>
      </c>
      <c r="AK49">
        <v>0</v>
      </c>
      <c r="AL49">
        <v>0</v>
      </c>
      <c r="AM49">
        <v>0</v>
      </c>
      <c r="AN49">
        <v>0</v>
      </c>
      <c r="AO49">
        <v>0</v>
      </c>
      <c r="AP49">
        <v>0</v>
      </c>
      <c r="AQ49">
        <v>40.49</v>
      </c>
      <c r="AR49">
        <v>0</v>
      </c>
      <c r="AS49">
        <v>0</v>
      </c>
      <c r="AT49">
        <v>0</v>
      </c>
      <c r="AU49">
        <v>0</v>
      </c>
      <c r="AV49">
        <v>0</v>
      </c>
      <c r="AW49">
        <v>0</v>
      </c>
      <c r="AX49">
        <v>0</v>
      </c>
      <c r="AY49">
        <v>0</v>
      </c>
      <c r="AZ49">
        <v>0</v>
      </c>
      <c r="BA49">
        <v>0</v>
      </c>
      <c r="BB49">
        <v>0</v>
      </c>
      <c r="BC49">
        <v>0</v>
      </c>
      <c r="BD49">
        <v>0</v>
      </c>
      <c r="BE49">
        <v>0</v>
      </c>
      <c r="BF49">
        <v>0</v>
      </c>
      <c r="BG49">
        <v>0</v>
      </c>
      <c r="BH49">
        <v>1</v>
      </c>
      <c r="BI49">
        <v>1</v>
      </c>
      <c r="BJ49">
        <v>0.6</v>
      </c>
      <c r="BK49">
        <v>1</v>
      </c>
      <c r="BL49">
        <v>134.65</v>
      </c>
      <c r="BM49">
        <v>20.2</v>
      </c>
      <c r="BN49">
        <v>154.85</v>
      </c>
      <c r="BO49">
        <v>154.85</v>
      </c>
      <c r="BP49" t="s">
        <v>83</v>
      </c>
      <c r="BQ49" t="s">
        <v>84</v>
      </c>
      <c r="BR49" t="s">
        <v>85</v>
      </c>
      <c r="BS49" s="3">
        <v>45819</v>
      </c>
      <c r="BT49" s="4">
        <v>0.40694444444444444</v>
      </c>
      <c r="BU49" t="s">
        <v>118</v>
      </c>
      <c r="BV49" t="s">
        <v>96</v>
      </c>
      <c r="BY49">
        <v>3000</v>
      </c>
      <c r="BZ49" t="s">
        <v>86</v>
      </c>
      <c r="CA49" t="s">
        <v>119</v>
      </c>
      <c r="CC49" t="s">
        <v>80</v>
      </c>
      <c r="CD49">
        <v>2013</v>
      </c>
      <c r="CE49" t="s">
        <v>87</v>
      </c>
      <c r="CF49" s="3">
        <v>45820</v>
      </c>
      <c r="CI49">
        <v>1</v>
      </c>
      <c r="CJ49">
        <v>1</v>
      </c>
      <c r="CK49">
        <v>23</v>
      </c>
      <c r="CL49" t="s">
        <v>88</v>
      </c>
    </row>
    <row r="50" spans="1:90" x14ac:dyDescent="0.3">
      <c r="A50" t="s">
        <v>72</v>
      </c>
      <c r="B50" t="s">
        <v>73</v>
      </c>
      <c r="C50" t="s">
        <v>74</v>
      </c>
      <c r="E50" t="str">
        <f>"080011538244"</f>
        <v>080011538244</v>
      </c>
      <c r="F50" s="3">
        <v>45818</v>
      </c>
      <c r="G50">
        <v>202603</v>
      </c>
      <c r="H50" t="s">
        <v>115</v>
      </c>
      <c r="I50" t="s">
        <v>116</v>
      </c>
      <c r="J50" t="s">
        <v>117</v>
      </c>
      <c r="K50" t="s">
        <v>78</v>
      </c>
      <c r="L50" t="s">
        <v>79</v>
      </c>
      <c r="M50" t="s">
        <v>80</v>
      </c>
      <c r="N50" t="s">
        <v>81</v>
      </c>
      <c r="O50" t="s">
        <v>82</v>
      </c>
      <c r="P50" t="str">
        <f t="shared" si="2"/>
        <v xml:space="preserve">Paperwork                     </v>
      </c>
      <c r="Q50">
        <v>0</v>
      </c>
      <c r="R50">
        <v>0</v>
      </c>
      <c r="S50">
        <v>0</v>
      </c>
      <c r="T50">
        <v>0</v>
      </c>
      <c r="U50">
        <v>0</v>
      </c>
      <c r="V50">
        <v>0</v>
      </c>
      <c r="W50">
        <v>0</v>
      </c>
      <c r="X50">
        <v>0</v>
      </c>
      <c r="Y50">
        <v>0</v>
      </c>
      <c r="Z50">
        <v>0</v>
      </c>
      <c r="AA50">
        <v>0</v>
      </c>
      <c r="AB50">
        <v>0</v>
      </c>
      <c r="AC50">
        <v>0</v>
      </c>
      <c r="AD50">
        <v>0</v>
      </c>
      <c r="AE50">
        <v>0</v>
      </c>
      <c r="AF50">
        <v>0</v>
      </c>
      <c r="AG50">
        <v>0</v>
      </c>
      <c r="AH50">
        <v>0</v>
      </c>
      <c r="AI50">
        <v>0</v>
      </c>
      <c r="AJ50">
        <v>0</v>
      </c>
      <c r="AK50">
        <v>0</v>
      </c>
      <c r="AL50">
        <v>0</v>
      </c>
      <c r="AM50">
        <v>0</v>
      </c>
      <c r="AN50">
        <v>0</v>
      </c>
      <c r="AO50">
        <v>0</v>
      </c>
      <c r="AP50">
        <v>0</v>
      </c>
      <c r="AQ50">
        <v>20.9</v>
      </c>
      <c r="AR50">
        <v>0</v>
      </c>
      <c r="AS50">
        <v>0</v>
      </c>
      <c r="AT50">
        <v>0</v>
      </c>
      <c r="AU50">
        <v>0</v>
      </c>
      <c r="AV50">
        <v>0</v>
      </c>
      <c r="AW50">
        <v>0</v>
      </c>
      <c r="AX50">
        <v>0</v>
      </c>
      <c r="AY50">
        <v>0</v>
      </c>
      <c r="AZ50">
        <v>0</v>
      </c>
      <c r="BA50">
        <v>0</v>
      </c>
      <c r="BB50">
        <v>0</v>
      </c>
      <c r="BC50">
        <v>0</v>
      </c>
      <c r="BD50">
        <v>0</v>
      </c>
      <c r="BE50">
        <v>0</v>
      </c>
      <c r="BF50">
        <v>0</v>
      </c>
      <c r="BG50">
        <v>0</v>
      </c>
      <c r="BH50">
        <v>1</v>
      </c>
      <c r="BI50">
        <v>1</v>
      </c>
      <c r="BJ50">
        <v>0.6</v>
      </c>
      <c r="BK50">
        <v>1</v>
      </c>
      <c r="BL50">
        <v>69.5</v>
      </c>
      <c r="BM50">
        <v>10.43</v>
      </c>
      <c r="BN50">
        <v>79.930000000000007</v>
      </c>
      <c r="BO50">
        <v>79.930000000000007</v>
      </c>
      <c r="BP50" t="s">
        <v>83</v>
      </c>
      <c r="BQ50" t="s">
        <v>84</v>
      </c>
      <c r="BR50" t="s">
        <v>85</v>
      </c>
      <c r="BS50" s="3">
        <v>45819</v>
      </c>
      <c r="BT50" s="4">
        <v>0.35416666666666669</v>
      </c>
      <c r="BU50" t="s">
        <v>118</v>
      </c>
      <c r="BV50" t="s">
        <v>96</v>
      </c>
      <c r="BY50">
        <v>3000</v>
      </c>
      <c r="BZ50" t="s">
        <v>86</v>
      </c>
      <c r="CA50" t="s">
        <v>119</v>
      </c>
      <c r="CC50" t="s">
        <v>80</v>
      </c>
      <c r="CD50">
        <v>2013</v>
      </c>
      <c r="CE50" t="s">
        <v>87</v>
      </c>
      <c r="CF50" s="3">
        <v>45820</v>
      </c>
      <c r="CI50">
        <v>1</v>
      </c>
      <c r="CJ50">
        <v>1</v>
      </c>
      <c r="CK50">
        <v>21</v>
      </c>
      <c r="CL50" t="s">
        <v>88</v>
      </c>
    </row>
    <row r="51" spans="1:90" x14ac:dyDescent="0.3">
      <c r="A51" t="s">
        <v>72</v>
      </c>
      <c r="B51" t="s">
        <v>73</v>
      </c>
      <c r="C51" t="s">
        <v>74</v>
      </c>
      <c r="E51" t="str">
        <f>"080011538256"</f>
        <v>080011538256</v>
      </c>
      <c r="F51" s="3">
        <v>45818</v>
      </c>
      <c r="G51">
        <v>202603</v>
      </c>
      <c r="H51" t="s">
        <v>75</v>
      </c>
      <c r="I51" t="s">
        <v>76</v>
      </c>
      <c r="J51" t="s">
        <v>121</v>
      </c>
      <c r="K51" t="s">
        <v>78</v>
      </c>
      <c r="L51" t="s">
        <v>79</v>
      </c>
      <c r="M51" t="s">
        <v>80</v>
      </c>
      <c r="N51" t="s">
        <v>81</v>
      </c>
      <c r="O51" t="s">
        <v>82</v>
      </c>
      <c r="P51" t="str">
        <f t="shared" si="2"/>
        <v xml:space="preserve">Paperwork                     </v>
      </c>
      <c r="Q51">
        <v>0</v>
      </c>
      <c r="R51">
        <v>0</v>
      </c>
      <c r="S51">
        <v>0</v>
      </c>
      <c r="T51">
        <v>0</v>
      </c>
      <c r="U51">
        <v>0</v>
      </c>
      <c r="V51">
        <v>0</v>
      </c>
      <c r="W51">
        <v>0</v>
      </c>
      <c r="X51">
        <v>0</v>
      </c>
      <c r="Y51">
        <v>0</v>
      </c>
      <c r="Z51">
        <v>0</v>
      </c>
      <c r="AA51">
        <v>0</v>
      </c>
      <c r="AB51">
        <v>0</v>
      </c>
      <c r="AC51">
        <v>0</v>
      </c>
      <c r="AD51">
        <v>0</v>
      </c>
      <c r="AE51">
        <v>0</v>
      </c>
      <c r="AF51">
        <v>0</v>
      </c>
      <c r="AG51">
        <v>0</v>
      </c>
      <c r="AH51">
        <v>0</v>
      </c>
      <c r="AI51">
        <v>0</v>
      </c>
      <c r="AJ51">
        <v>0</v>
      </c>
      <c r="AK51">
        <v>0</v>
      </c>
      <c r="AL51">
        <v>0</v>
      </c>
      <c r="AM51">
        <v>0</v>
      </c>
      <c r="AN51">
        <v>0</v>
      </c>
      <c r="AO51">
        <v>0</v>
      </c>
      <c r="AP51">
        <v>0</v>
      </c>
      <c r="AQ51">
        <v>20.9</v>
      </c>
      <c r="AR51">
        <v>0</v>
      </c>
      <c r="AS51">
        <v>0</v>
      </c>
      <c r="AT51">
        <v>0</v>
      </c>
      <c r="AU51">
        <v>0</v>
      </c>
      <c r="AV51">
        <v>0</v>
      </c>
      <c r="AW51">
        <v>0</v>
      </c>
      <c r="AX51">
        <v>0</v>
      </c>
      <c r="AY51">
        <v>0</v>
      </c>
      <c r="AZ51">
        <v>0</v>
      </c>
      <c r="BA51">
        <v>0</v>
      </c>
      <c r="BB51">
        <v>0</v>
      </c>
      <c r="BC51">
        <v>0</v>
      </c>
      <c r="BD51">
        <v>0</v>
      </c>
      <c r="BE51">
        <v>0</v>
      </c>
      <c r="BF51">
        <v>0</v>
      </c>
      <c r="BG51">
        <v>0</v>
      </c>
      <c r="BH51">
        <v>1</v>
      </c>
      <c r="BI51">
        <v>1</v>
      </c>
      <c r="BJ51">
        <v>0.6</v>
      </c>
      <c r="BK51">
        <v>1</v>
      </c>
      <c r="BL51">
        <v>69.5</v>
      </c>
      <c r="BM51">
        <v>10.43</v>
      </c>
      <c r="BN51">
        <v>79.930000000000007</v>
      </c>
      <c r="BO51">
        <v>79.930000000000007</v>
      </c>
      <c r="BP51" t="s">
        <v>83</v>
      </c>
      <c r="BQ51" t="s">
        <v>84</v>
      </c>
      <c r="BR51" t="s">
        <v>85</v>
      </c>
      <c r="BS51" s="3">
        <v>45819</v>
      </c>
      <c r="BT51" s="4">
        <v>0.3576388888888889</v>
      </c>
      <c r="BU51" t="s">
        <v>234</v>
      </c>
      <c r="BV51" t="s">
        <v>96</v>
      </c>
      <c r="BY51">
        <v>3000</v>
      </c>
      <c r="BZ51" t="s">
        <v>86</v>
      </c>
      <c r="CA51" t="s">
        <v>119</v>
      </c>
      <c r="CC51" t="s">
        <v>80</v>
      </c>
      <c r="CD51">
        <v>2013</v>
      </c>
      <c r="CE51" t="s">
        <v>87</v>
      </c>
      <c r="CF51" s="3">
        <v>45820</v>
      </c>
      <c r="CI51">
        <v>1</v>
      </c>
      <c r="CJ51">
        <v>1</v>
      </c>
      <c r="CK51">
        <v>21</v>
      </c>
      <c r="CL51" t="s">
        <v>88</v>
      </c>
    </row>
    <row r="52" spans="1:90" x14ac:dyDescent="0.3">
      <c r="A52" t="s">
        <v>72</v>
      </c>
      <c r="B52" t="s">
        <v>73</v>
      </c>
      <c r="C52" t="s">
        <v>74</v>
      </c>
      <c r="E52" t="str">
        <f>"080011538305"</f>
        <v>080011538305</v>
      </c>
      <c r="F52" s="3">
        <v>45818</v>
      </c>
      <c r="G52">
        <v>202603</v>
      </c>
      <c r="H52" t="s">
        <v>137</v>
      </c>
      <c r="I52" t="s">
        <v>138</v>
      </c>
      <c r="J52" t="s">
        <v>185</v>
      </c>
      <c r="K52" t="s">
        <v>78</v>
      </c>
      <c r="L52" t="s">
        <v>79</v>
      </c>
      <c r="M52" t="s">
        <v>80</v>
      </c>
      <c r="N52" t="s">
        <v>81</v>
      </c>
      <c r="O52" t="s">
        <v>82</v>
      </c>
      <c r="P52" t="str">
        <f t="shared" si="2"/>
        <v xml:space="preserve">Paperwork                     </v>
      </c>
      <c r="Q52">
        <v>0</v>
      </c>
      <c r="R52">
        <v>0</v>
      </c>
      <c r="S52">
        <v>0</v>
      </c>
      <c r="T52">
        <v>0</v>
      </c>
      <c r="U52">
        <v>0</v>
      </c>
      <c r="V52">
        <v>0</v>
      </c>
      <c r="W52">
        <v>0</v>
      </c>
      <c r="X52">
        <v>0</v>
      </c>
      <c r="Y52">
        <v>0</v>
      </c>
      <c r="Z52">
        <v>0</v>
      </c>
      <c r="AA52">
        <v>0</v>
      </c>
      <c r="AB52">
        <v>0</v>
      </c>
      <c r="AC52">
        <v>0</v>
      </c>
      <c r="AD52">
        <v>0</v>
      </c>
      <c r="AE52">
        <v>0</v>
      </c>
      <c r="AF52">
        <v>0</v>
      </c>
      <c r="AG52">
        <v>0</v>
      </c>
      <c r="AH52">
        <v>0</v>
      </c>
      <c r="AI52">
        <v>0</v>
      </c>
      <c r="AJ52">
        <v>0</v>
      </c>
      <c r="AK52">
        <v>0</v>
      </c>
      <c r="AL52">
        <v>0</v>
      </c>
      <c r="AM52">
        <v>0</v>
      </c>
      <c r="AN52">
        <v>0</v>
      </c>
      <c r="AO52">
        <v>0</v>
      </c>
      <c r="AP52">
        <v>0</v>
      </c>
      <c r="AQ52">
        <v>20.9</v>
      </c>
      <c r="AR52">
        <v>0</v>
      </c>
      <c r="AS52">
        <v>0</v>
      </c>
      <c r="AT52">
        <v>0</v>
      </c>
      <c r="AU52">
        <v>0</v>
      </c>
      <c r="AV52">
        <v>0</v>
      </c>
      <c r="AW52">
        <v>0</v>
      </c>
      <c r="AX52">
        <v>0</v>
      </c>
      <c r="AY52">
        <v>0</v>
      </c>
      <c r="AZ52">
        <v>0</v>
      </c>
      <c r="BA52">
        <v>0</v>
      </c>
      <c r="BB52">
        <v>0</v>
      </c>
      <c r="BC52">
        <v>0</v>
      </c>
      <c r="BD52">
        <v>0</v>
      </c>
      <c r="BE52">
        <v>0</v>
      </c>
      <c r="BF52">
        <v>0</v>
      </c>
      <c r="BG52">
        <v>0</v>
      </c>
      <c r="BH52">
        <v>1</v>
      </c>
      <c r="BI52">
        <v>0.4</v>
      </c>
      <c r="BJ52">
        <v>0.8</v>
      </c>
      <c r="BK52">
        <v>1</v>
      </c>
      <c r="BL52">
        <v>69.5</v>
      </c>
      <c r="BM52">
        <v>10.43</v>
      </c>
      <c r="BN52">
        <v>79.930000000000007</v>
      </c>
      <c r="BO52">
        <v>79.930000000000007</v>
      </c>
      <c r="BP52" t="s">
        <v>83</v>
      </c>
      <c r="BQ52" t="s">
        <v>84</v>
      </c>
      <c r="BR52" t="s">
        <v>85</v>
      </c>
      <c r="BS52" s="3">
        <v>45819</v>
      </c>
      <c r="BT52" s="4">
        <v>0.35416666666666669</v>
      </c>
      <c r="BU52" t="s">
        <v>234</v>
      </c>
      <c r="BV52" t="s">
        <v>96</v>
      </c>
      <c r="BY52">
        <v>3923.85</v>
      </c>
      <c r="BZ52" t="s">
        <v>86</v>
      </c>
      <c r="CA52" t="s">
        <v>119</v>
      </c>
      <c r="CC52" t="s">
        <v>80</v>
      </c>
      <c r="CD52">
        <v>2013</v>
      </c>
      <c r="CE52" t="s">
        <v>87</v>
      </c>
      <c r="CF52" s="3">
        <v>45820</v>
      </c>
      <c r="CI52">
        <v>1</v>
      </c>
      <c r="CJ52">
        <v>1</v>
      </c>
      <c r="CK52">
        <v>21</v>
      </c>
      <c r="CL52" t="s">
        <v>88</v>
      </c>
    </row>
    <row r="53" spans="1:90" x14ac:dyDescent="0.3">
      <c r="A53" t="s">
        <v>72</v>
      </c>
      <c r="B53" t="s">
        <v>73</v>
      </c>
      <c r="C53" t="s">
        <v>74</v>
      </c>
      <c r="E53" t="str">
        <f>"R080011523069"</f>
        <v>R080011523069</v>
      </c>
      <c r="F53" s="3">
        <v>45818</v>
      </c>
      <c r="G53">
        <v>202603</v>
      </c>
      <c r="H53" t="s">
        <v>75</v>
      </c>
      <c r="I53" t="s">
        <v>76</v>
      </c>
      <c r="J53" t="s">
        <v>235</v>
      </c>
      <c r="K53" t="s">
        <v>78</v>
      </c>
      <c r="L53" t="s">
        <v>236</v>
      </c>
      <c r="M53" t="s">
        <v>237</v>
      </c>
      <c r="N53" t="s">
        <v>238</v>
      </c>
      <c r="O53" t="s">
        <v>103</v>
      </c>
      <c r="P53" t="str">
        <f>"                              "</f>
        <v xml:space="preserve">                              </v>
      </c>
      <c r="Q53">
        <v>0</v>
      </c>
      <c r="R53">
        <v>0</v>
      </c>
      <c r="S53">
        <v>0</v>
      </c>
      <c r="T53">
        <v>0</v>
      </c>
      <c r="U53">
        <v>0</v>
      </c>
      <c r="V53">
        <v>0</v>
      </c>
      <c r="W53">
        <v>0</v>
      </c>
      <c r="X53">
        <v>0</v>
      </c>
      <c r="Y53">
        <v>0</v>
      </c>
      <c r="Z53">
        <v>0</v>
      </c>
      <c r="AA53">
        <v>0</v>
      </c>
      <c r="AB53">
        <v>0</v>
      </c>
      <c r="AC53">
        <v>0</v>
      </c>
      <c r="AD53">
        <v>0</v>
      </c>
      <c r="AE53">
        <v>0</v>
      </c>
      <c r="AF53">
        <v>0</v>
      </c>
      <c r="AG53">
        <v>5.57</v>
      </c>
      <c r="AH53">
        <v>0</v>
      </c>
      <c r="AI53">
        <v>0</v>
      </c>
      <c r="AJ53">
        <v>0</v>
      </c>
      <c r="AK53">
        <v>0</v>
      </c>
      <c r="AL53">
        <v>0</v>
      </c>
      <c r="AM53">
        <v>0</v>
      </c>
      <c r="AN53">
        <v>0</v>
      </c>
      <c r="AO53">
        <v>0</v>
      </c>
      <c r="AP53">
        <v>0</v>
      </c>
      <c r="AQ53">
        <v>420.88</v>
      </c>
      <c r="AR53">
        <v>0</v>
      </c>
      <c r="AS53">
        <v>0</v>
      </c>
      <c r="AT53">
        <v>0</v>
      </c>
      <c r="AU53">
        <v>0</v>
      </c>
      <c r="AV53">
        <v>0</v>
      </c>
      <c r="AW53">
        <v>0</v>
      </c>
      <c r="AX53">
        <v>0</v>
      </c>
      <c r="AY53">
        <v>0</v>
      </c>
      <c r="AZ53">
        <v>0</v>
      </c>
      <c r="BA53">
        <v>0</v>
      </c>
      <c r="BB53">
        <v>0</v>
      </c>
      <c r="BC53">
        <v>0</v>
      </c>
      <c r="BD53">
        <v>0</v>
      </c>
      <c r="BE53">
        <v>0</v>
      </c>
      <c r="BF53">
        <v>0</v>
      </c>
      <c r="BG53">
        <v>0</v>
      </c>
      <c r="BH53">
        <v>1</v>
      </c>
      <c r="BI53">
        <v>39</v>
      </c>
      <c r="BJ53">
        <v>139.1</v>
      </c>
      <c r="BK53">
        <v>140</v>
      </c>
      <c r="BL53">
        <v>1405.25</v>
      </c>
      <c r="BM53">
        <v>210.79</v>
      </c>
      <c r="BN53">
        <v>1616.04</v>
      </c>
      <c r="BO53">
        <v>1616.04</v>
      </c>
      <c r="BQ53" t="s">
        <v>239</v>
      </c>
      <c r="BR53" t="s">
        <v>221</v>
      </c>
      <c r="BS53" t="s">
        <v>83</v>
      </c>
      <c r="BY53">
        <v>695625</v>
      </c>
      <c r="BZ53" t="s">
        <v>109</v>
      </c>
      <c r="CC53" t="s">
        <v>237</v>
      </c>
      <c r="CD53">
        <v>1050</v>
      </c>
      <c r="CE53" t="s">
        <v>98</v>
      </c>
      <c r="CI53">
        <v>3</v>
      </c>
      <c r="CJ53" t="s">
        <v>83</v>
      </c>
      <c r="CK53">
        <v>43</v>
      </c>
      <c r="CL53" t="s">
        <v>88</v>
      </c>
    </row>
    <row r="54" spans="1:90" x14ac:dyDescent="0.3">
      <c r="A54" t="s">
        <v>72</v>
      </c>
      <c r="B54" t="s">
        <v>73</v>
      </c>
      <c r="C54" t="s">
        <v>74</v>
      </c>
      <c r="E54" t="str">
        <f>"009944655770"</f>
        <v>009944655770</v>
      </c>
      <c r="F54" s="3">
        <v>45818</v>
      </c>
      <c r="G54">
        <v>202603</v>
      </c>
      <c r="H54" t="s">
        <v>149</v>
      </c>
      <c r="I54" t="s">
        <v>150</v>
      </c>
      <c r="J54" t="s">
        <v>134</v>
      </c>
      <c r="K54" t="s">
        <v>78</v>
      </c>
      <c r="L54" t="s">
        <v>137</v>
      </c>
      <c r="M54" t="s">
        <v>138</v>
      </c>
      <c r="N54" t="s">
        <v>240</v>
      </c>
      <c r="O54" t="s">
        <v>82</v>
      </c>
      <c r="P54" t="str">
        <f>"YOLANDA                       "</f>
        <v xml:space="preserve">YOLANDA                       </v>
      </c>
      <c r="Q54">
        <v>0</v>
      </c>
      <c r="R54">
        <v>0</v>
      </c>
      <c r="S54">
        <v>0</v>
      </c>
      <c r="T54">
        <v>0</v>
      </c>
      <c r="U54">
        <v>0</v>
      </c>
      <c r="V54">
        <v>0</v>
      </c>
      <c r="W54">
        <v>0</v>
      </c>
      <c r="X54">
        <v>0</v>
      </c>
      <c r="Y54">
        <v>0</v>
      </c>
      <c r="Z54">
        <v>0</v>
      </c>
      <c r="AA54">
        <v>0</v>
      </c>
      <c r="AB54">
        <v>0</v>
      </c>
      <c r="AC54">
        <v>0</v>
      </c>
      <c r="AD54">
        <v>0</v>
      </c>
      <c r="AE54">
        <v>0</v>
      </c>
      <c r="AF54">
        <v>0</v>
      </c>
      <c r="AG54">
        <v>0</v>
      </c>
      <c r="AH54">
        <v>0</v>
      </c>
      <c r="AI54">
        <v>0</v>
      </c>
      <c r="AJ54">
        <v>0</v>
      </c>
      <c r="AK54">
        <v>0</v>
      </c>
      <c r="AL54">
        <v>0</v>
      </c>
      <c r="AM54">
        <v>0</v>
      </c>
      <c r="AN54">
        <v>0</v>
      </c>
      <c r="AO54">
        <v>0</v>
      </c>
      <c r="AP54">
        <v>0</v>
      </c>
      <c r="AQ54">
        <v>31.34</v>
      </c>
      <c r="AR54">
        <v>0</v>
      </c>
      <c r="AS54">
        <v>0</v>
      </c>
      <c r="AT54">
        <v>0</v>
      </c>
      <c r="AU54">
        <v>0</v>
      </c>
      <c r="AV54">
        <v>0</v>
      </c>
      <c r="AW54">
        <v>0</v>
      </c>
      <c r="AX54">
        <v>0</v>
      </c>
      <c r="AY54">
        <v>0</v>
      </c>
      <c r="AZ54">
        <v>0</v>
      </c>
      <c r="BA54">
        <v>0</v>
      </c>
      <c r="BB54">
        <v>0</v>
      </c>
      <c r="BC54">
        <v>0</v>
      </c>
      <c r="BD54">
        <v>0</v>
      </c>
      <c r="BE54">
        <v>0</v>
      </c>
      <c r="BF54">
        <v>0</v>
      </c>
      <c r="BG54">
        <v>0</v>
      </c>
      <c r="BH54">
        <v>1</v>
      </c>
      <c r="BI54">
        <v>1</v>
      </c>
      <c r="BJ54">
        <v>2.8</v>
      </c>
      <c r="BK54">
        <v>3</v>
      </c>
      <c r="BL54">
        <v>104.22</v>
      </c>
      <c r="BM54">
        <v>15.63</v>
      </c>
      <c r="BN54">
        <v>119.85</v>
      </c>
      <c r="BO54">
        <v>119.85</v>
      </c>
      <c r="BQ54" t="s">
        <v>241</v>
      </c>
      <c r="BR54" t="s">
        <v>215</v>
      </c>
      <c r="BS54" t="s">
        <v>83</v>
      </c>
      <c r="BV54" t="s">
        <v>88</v>
      </c>
      <c r="BY54">
        <v>13824</v>
      </c>
      <c r="BZ54" t="s">
        <v>86</v>
      </c>
      <c r="CC54" t="s">
        <v>138</v>
      </c>
      <c r="CD54">
        <v>8000</v>
      </c>
      <c r="CE54" t="s">
        <v>98</v>
      </c>
      <c r="CI54">
        <v>2</v>
      </c>
      <c r="CJ54" t="s">
        <v>83</v>
      </c>
      <c r="CK54">
        <v>21</v>
      </c>
      <c r="CL54" t="s">
        <v>88</v>
      </c>
    </row>
    <row r="55" spans="1:90" x14ac:dyDescent="0.3">
      <c r="A55" t="s">
        <v>72</v>
      </c>
      <c r="B55" t="s">
        <v>73</v>
      </c>
      <c r="C55" t="s">
        <v>74</v>
      </c>
      <c r="E55" t="str">
        <f>"009944027604"</f>
        <v>009944027604</v>
      </c>
      <c r="F55" s="3">
        <v>45818</v>
      </c>
      <c r="G55">
        <v>202603</v>
      </c>
      <c r="H55" t="s">
        <v>145</v>
      </c>
      <c r="I55" t="s">
        <v>146</v>
      </c>
      <c r="J55" t="s">
        <v>147</v>
      </c>
      <c r="K55" t="s">
        <v>78</v>
      </c>
      <c r="L55" t="s">
        <v>79</v>
      </c>
      <c r="M55" t="s">
        <v>80</v>
      </c>
      <c r="N55" t="s">
        <v>81</v>
      </c>
      <c r="O55" t="s">
        <v>82</v>
      </c>
      <c r="P55" t="str">
        <f>"N A                           "</f>
        <v xml:space="preserve">N A                           </v>
      </c>
      <c r="Q55">
        <v>0</v>
      </c>
      <c r="R55">
        <v>0</v>
      </c>
      <c r="S55">
        <v>0</v>
      </c>
      <c r="T55">
        <v>0</v>
      </c>
      <c r="U55">
        <v>0</v>
      </c>
      <c r="V55">
        <v>0</v>
      </c>
      <c r="W55">
        <v>0</v>
      </c>
      <c r="X55">
        <v>0</v>
      </c>
      <c r="Y55">
        <v>0</v>
      </c>
      <c r="Z55">
        <v>0</v>
      </c>
      <c r="AA55">
        <v>0</v>
      </c>
      <c r="AB55">
        <v>0</v>
      </c>
      <c r="AC55">
        <v>0</v>
      </c>
      <c r="AD55">
        <v>0</v>
      </c>
      <c r="AE55">
        <v>0</v>
      </c>
      <c r="AF55">
        <v>0</v>
      </c>
      <c r="AG55">
        <v>0</v>
      </c>
      <c r="AH55">
        <v>0</v>
      </c>
      <c r="AI55">
        <v>0</v>
      </c>
      <c r="AJ55">
        <v>0</v>
      </c>
      <c r="AK55">
        <v>0</v>
      </c>
      <c r="AL55">
        <v>0</v>
      </c>
      <c r="AM55">
        <v>0</v>
      </c>
      <c r="AN55">
        <v>0</v>
      </c>
      <c r="AO55">
        <v>0</v>
      </c>
      <c r="AP55">
        <v>0</v>
      </c>
      <c r="AQ55">
        <v>16.32</v>
      </c>
      <c r="AR55">
        <v>0</v>
      </c>
      <c r="AS55">
        <v>0</v>
      </c>
      <c r="AT55">
        <v>0</v>
      </c>
      <c r="AU55">
        <v>0</v>
      </c>
      <c r="AV55">
        <v>0</v>
      </c>
      <c r="AW55">
        <v>0</v>
      </c>
      <c r="AX55">
        <v>0</v>
      </c>
      <c r="AY55">
        <v>0</v>
      </c>
      <c r="AZ55">
        <v>0</v>
      </c>
      <c r="BA55">
        <v>0</v>
      </c>
      <c r="BB55">
        <v>0</v>
      </c>
      <c r="BC55">
        <v>0</v>
      </c>
      <c r="BD55">
        <v>0</v>
      </c>
      <c r="BE55">
        <v>0</v>
      </c>
      <c r="BF55">
        <v>0</v>
      </c>
      <c r="BG55">
        <v>0</v>
      </c>
      <c r="BH55">
        <v>1</v>
      </c>
      <c r="BI55">
        <v>1</v>
      </c>
      <c r="BJ55">
        <v>3.6</v>
      </c>
      <c r="BK55">
        <v>4</v>
      </c>
      <c r="BL55">
        <v>54.28</v>
      </c>
      <c r="BM55">
        <v>8.14</v>
      </c>
      <c r="BN55">
        <v>62.42</v>
      </c>
      <c r="BO55">
        <v>62.42</v>
      </c>
      <c r="BQ55" t="s">
        <v>84</v>
      </c>
      <c r="BR55" t="s">
        <v>148</v>
      </c>
      <c r="BS55" s="3">
        <v>45819</v>
      </c>
      <c r="BT55" s="4">
        <v>0.35416666666666669</v>
      </c>
      <c r="BU55" t="s">
        <v>118</v>
      </c>
      <c r="BV55" t="s">
        <v>96</v>
      </c>
      <c r="BY55">
        <v>18000</v>
      </c>
      <c r="BZ55" t="s">
        <v>86</v>
      </c>
      <c r="CA55" t="s">
        <v>119</v>
      </c>
      <c r="CC55" t="s">
        <v>80</v>
      </c>
      <c r="CD55">
        <v>2013</v>
      </c>
      <c r="CE55" t="s">
        <v>98</v>
      </c>
      <c r="CF55" s="3">
        <v>45820</v>
      </c>
      <c r="CI55">
        <v>1</v>
      </c>
      <c r="CJ55">
        <v>1</v>
      </c>
      <c r="CK55">
        <v>22</v>
      </c>
      <c r="CL55" t="s">
        <v>88</v>
      </c>
    </row>
    <row r="56" spans="1:90" x14ac:dyDescent="0.3">
      <c r="A56" t="s">
        <v>72</v>
      </c>
      <c r="B56" t="s">
        <v>73</v>
      </c>
      <c r="C56" t="s">
        <v>74</v>
      </c>
      <c r="E56" t="str">
        <f>"009944778740"</f>
        <v>009944778740</v>
      </c>
      <c r="F56" s="3">
        <v>45818</v>
      </c>
      <c r="G56">
        <v>202603</v>
      </c>
      <c r="H56" t="s">
        <v>137</v>
      </c>
      <c r="I56" t="s">
        <v>138</v>
      </c>
      <c r="J56" t="s">
        <v>157</v>
      </c>
      <c r="K56" t="s">
        <v>78</v>
      </c>
      <c r="L56" t="s">
        <v>79</v>
      </c>
      <c r="M56" t="s">
        <v>80</v>
      </c>
      <c r="N56" t="s">
        <v>81</v>
      </c>
      <c r="O56" t="s">
        <v>103</v>
      </c>
      <c r="P56" t="str">
        <f>"                              "</f>
        <v xml:space="preserve">                              </v>
      </c>
      <c r="Q56">
        <v>0</v>
      </c>
      <c r="R56">
        <v>0</v>
      </c>
      <c r="S56">
        <v>0</v>
      </c>
      <c r="T56">
        <v>0</v>
      </c>
      <c r="U56">
        <v>0</v>
      </c>
      <c r="V56">
        <v>0</v>
      </c>
      <c r="W56">
        <v>0</v>
      </c>
      <c r="X56">
        <v>0</v>
      </c>
      <c r="Y56">
        <v>0</v>
      </c>
      <c r="Z56">
        <v>0</v>
      </c>
      <c r="AA56">
        <v>0</v>
      </c>
      <c r="AB56">
        <v>0</v>
      </c>
      <c r="AC56">
        <v>0</v>
      </c>
      <c r="AD56">
        <v>0</v>
      </c>
      <c r="AE56">
        <v>0</v>
      </c>
      <c r="AF56">
        <v>0</v>
      </c>
      <c r="AG56">
        <v>5.57</v>
      </c>
      <c r="AH56">
        <v>0</v>
      </c>
      <c r="AI56">
        <v>0</v>
      </c>
      <c r="AJ56">
        <v>0</v>
      </c>
      <c r="AK56">
        <v>0</v>
      </c>
      <c r="AL56">
        <v>0</v>
      </c>
      <c r="AM56">
        <v>0</v>
      </c>
      <c r="AN56">
        <v>0</v>
      </c>
      <c r="AO56">
        <v>0</v>
      </c>
      <c r="AP56">
        <v>0</v>
      </c>
      <c r="AQ56">
        <v>40.409999999999997</v>
      </c>
      <c r="AR56">
        <v>0</v>
      </c>
      <c r="AS56">
        <v>0</v>
      </c>
      <c r="AT56">
        <v>0</v>
      </c>
      <c r="AU56">
        <v>0</v>
      </c>
      <c r="AV56">
        <v>0</v>
      </c>
      <c r="AW56">
        <v>0</v>
      </c>
      <c r="AX56">
        <v>0</v>
      </c>
      <c r="AY56">
        <v>0</v>
      </c>
      <c r="AZ56">
        <v>0</v>
      </c>
      <c r="BA56">
        <v>0</v>
      </c>
      <c r="BB56">
        <v>0</v>
      </c>
      <c r="BC56">
        <v>0</v>
      </c>
      <c r="BD56">
        <v>0</v>
      </c>
      <c r="BE56">
        <v>0</v>
      </c>
      <c r="BF56">
        <v>0</v>
      </c>
      <c r="BG56">
        <v>0</v>
      </c>
      <c r="BH56">
        <v>1</v>
      </c>
      <c r="BI56">
        <v>0.3</v>
      </c>
      <c r="BJ56">
        <v>1</v>
      </c>
      <c r="BK56">
        <v>1</v>
      </c>
      <c r="BL56">
        <v>139.96</v>
      </c>
      <c r="BM56">
        <v>20.99</v>
      </c>
      <c r="BN56">
        <v>160.94999999999999</v>
      </c>
      <c r="BO56">
        <v>160.94999999999999</v>
      </c>
      <c r="BQ56" t="s">
        <v>158</v>
      </c>
      <c r="BR56" t="s">
        <v>159</v>
      </c>
      <c r="BS56" t="s">
        <v>83</v>
      </c>
      <c r="BY56">
        <v>4824.6000000000004</v>
      </c>
      <c r="BZ56" t="s">
        <v>109</v>
      </c>
      <c r="CC56" t="s">
        <v>80</v>
      </c>
      <c r="CD56">
        <v>2013</v>
      </c>
      <c r="CE56" t="s">
        <v>98</v>
      </c>
      <c r="CI56">
        <v>3</v>
      </c>
      <c r="CJ56" t="s">
        <v>83</v>
      </c>
      <c r="CK56">
        <v>41</v>
      </c>
      <c r="CL56" t="s">
        <v>88</v>
      </c>
    </row>
    <row r="57" spans="1:90" x14ac:dyDescent="0.3">
      <c r="A57" t="s">
        <v>72</v>
      </c>
      <c r="B57" t="s">
        <v>73</v>
      </c>
      <c r="C57" t="s">
        <v>74</v>
      </c>
      <c r="E57" t="str">
        <f>"009944107014"</f>
        <v>009944107014</v>
      </c>
      <c r="F57" s="3">
        <v>45818</v>
      </c>
      <c r="G57">
        <v>202603</v>
      </c>
      <c r="H57" t="s">
        <v>79</v>
      </c>
      <c r="I57" t="s">
        <v>80</v>
      </c>
      <c r="J57" t="s">
        <v>242</v>
      </c>
      <c r="K57" t="s">
        <v>78</v>
      </c>
      <c r="L57" t="s">
        <v>79</v>
      </c>
      <c r="M57" t="s">
        <v>80</v>
      </c>
      <c r="N57" t="s">
        <v>81</v>
      </c>
      <c r="O57" t="s">
        <v>82</v>
      </c>
      <c r="P57" t="str">
        <f>"NA                            "</f>
        <v xml:space="preserve">NA                            </v>
      </c>
      <c r="Q57">
        <v>0</v>
      </c>
      <c r="R57">
        <v>0</v>
      </c>
      <c r="S57">
        <v>0</v>
      </c>
      <c r="T57">
        <v>0</v>
      </c>
      <c r="U57">
        <v>0</v>
      </c>
      <c r="V57">
        <v>0</v>
      </c>
      <c r="W57">
        <v>0</v>
      </c>
      <c r="X57">
        <v>0</v>
      </c>
      <c r="Y57">
        <v>0</v>
      </c>
      <c r="Z57">
        <v>0</v>
      </c>
      <c r="AA57">
        <v>0</v>
      </c>
      <c r="AB57">
        <v>0</v>
      </c>
      <c r="AC57">
        <v>0</v>
      </c>
      <c r="AD57">
        <v>0</v>
      </c>
      <c r="AE57">
        <v>0</v>
      </c>
      <c r="AF57">
        <v>0</v>
      </c>
      <c r="AG57">
        <v>0</v>
      </c>
      <c r="AH57">
        <v>0</v>
      </c>
      <c r="AI57">
        <v>0</v>
      </c>
      <c r="AJ57">
        <v>0</v>
      </c>
      <c r="AK57">
        <v>0</v>
      </c>
      <c r="AL57">
        <v>0</v>
      </c>
      <c r="AM57">
        <v>0</v>
      </c>
      <c r="AN57">
        <v>0</v>
      </c>
      <c r="AO57">
        <v>0</v>
      </c>
      <c r="AP57">
        <v>0</v>
      </c>
      <c r="AQ57">
        <v>16.32</v>
      </c>
      <c r="AR57">
        <v>0</v>
      </c>
      <c r="AS57">
        <v>0</v>
      </c>
      <c r="AT57">
        <v>0</v>
      </c>
      <c r="AU57">
        <v>0</v>
      </c>
      <c r="AV57">
        <v>0</v>
      </c>
      <c r="AW57">
        <v>0</v>
      </c>
      <c r="AX57">
        <v>0</v>
      </c>
      <c r="AY57">
        <v>0</v>
      </c>
      <c r="AZ57">
        <v>0</v>
      </c>
      <c r="BA57">
        <v>0</v>
      </c>
      <c r="BB57">
        <v>0</v>
      </c>
      <c r="BC57">
        <v>0</v>
      </c>
      <c r="BD57">
        <v>0</v>
      </c>
      <c r="BE57">
        <v>0</v>
      </c>
      <c r="BF57">
        <v>0</v>
      </c>
      <c r="BG57">
        <v>0</v>
      </c>
      <c r="BH57">
        <v>1</v>
      </c>
      <c r="BI57">
        <v>1</v>
      </c>
      <c r="BJ57">
        <v>3.6</v>
      </c>
      <c r="BK57">
        <v>4</v>
      </c>
      <c r="BL57">
        <v>54.28</v>
      </c>
      <c r="BM57">
        <v>8.14</v>
      </c>
      <c r="BN57">
        <v>62.42</v>
      </c>
      <c r="BO57">
        <v>62.42</v>
      </c>
      <c r="BQ57" t="s">
        <v>84</v>
      </c>
      <c r="BR57" t="s">
        <v>161</v>
      </c>
      <c r="BS57" s="3">
        <v>45819</v>
      </c>
      <c r="BT57" s="4">
        <v>0.35416666666666669</v>
      </c>
      <c r="BU57" t="s">
        <v>118</v>
      </c>
      <c r="BV57" t="s">
        <v>96</v>
      </c>
      <c r="BY57">
        <v>18000</v>
      </c>
      <c r="BZ57" t="s">
        <v>86</v>
      </c>
      <c r="CA57" t="s">
        <v>119</v>
      </c>
      <c r="CC57" t="s">
        <v>80</v>
      </c>
      <c r="CD57">
        <v>2013</v>
      </c>
      <c r="CE57" t="s">
        <v>98</v>
      </c>
      <c r="CF57" s="3">
        <v>45820</v>
      </c>
      <c r="CI57">
        <v>1</v>
      </c>
      <c r="CJ57">
        <v>1</v>
      </c>
      <c r="CK57">
        <v>22</v>
      </c>
      <c r="CL57" t="s">
        <v>88</v>
      </c>
    </row>
    <row r="58" spans="1:90" x14ac:dyDescent="0.3">
      <c r="A58" t="s">
        <v>72</v>
      </c>
      <c r="B58" t="s">
        <v>73</v>
      </c>
      <c r="C58" t="s">
        <v>74</v>
      </c>
      <c r="E58" t="str">
        <f>"009944185157"</f>
        <v>009944185157</v>
      </c>
      <c r="F58" s="3">
        <v>45818</v>
      </c>
      <c r="G58">
        <v>202603</v>
      </c>
      <c r="H58" t="s">
        <v>79</v>
      </c>
      <c r="I58" t="s">
        <v>80</v>
      </c>
      <c r="J58" t="s">
        <v>155</v>
      </c>
      <c r="K58" t="s">
        <v>78</v>
      </c>
      <c r="L58" t="s">
        <v>79</v>
      </c>
      <c r="M58" t="s">
        <v>80</v>
      </c>
      <c r="N58" t="s">
        <v>156</v>
      </c>
      <c r="O58" t="s">
        <v>82</v>
      </c>
      <c r="P58" t="str">
        <f>"N A                           "</f>
        <v xml:space="preserve">N A                           </v>
      </c>
      <c r="Q58">
        <v>0</v>
      </c>
      <c r="R58">
        <v>0</v>
      </c>
      <c r="S58">
        <v>0</v>
      </c>
      <c r="T58">
        <v>0</v>
      </c>
      <c r="U58">
        <v>0</v>
      </c>
      <c r="V58">
        <v>0</v>
      </c>
      <c r="W58">
        <v>0</v>
      </c>
      <c r="X58">
        <v>0</v>
      </c>
      <c r="Y58">
        <v>0</v>
      </c>
      <c r="Z58">
        <v>0</v>
      </c>
      <c r="AA58">
        <v>0</v>
      </c>
      <c r="AB58">
        <v>0</v>
      </c>
      <c r="AC58">
        <v>0</v>
      </c>
      <c r="AD58">
        <v>0</v>
      </c>
      <c r="AE58">
        <v>0</v>
      </c>
      <c r="AF58">
        <v>0</v>
      </c>
      <c r="AG58">
        <v>0</v>
      </c>
      <c r="AH58">
        <v>0</v>
      </c>
      <c r="AI58">
        <v>0</v>
      </c>
      <c r="AJ58">
        <v>0</v>
      </c>
      <c r="AK58">
        <v>0</v>
      </c>
      <c r="AL58">
        <v>0</v>
      </c>
      <c r="AM58">
        <v>0</v>
      </c>
      <c r="AN58">
        <v>0</v>
      </c>
      <c r="AO58">
        <v>0</v>
      </c>
      <c r="AP58">
        <v>0</v>
      </c>
      <c r="AQ58">
        <v>16.32</v>
      </c>
      <c r="AR58">
        <v>0</v>
      </c>
      <c r="AS58">
        <v>0</v>
      </c>
      <c r="AT58">
        <v>0</v>
      </c>
      <c r="AU58">
        <v>0</v>
      </c>
      <c r="AV58">
        <v>0</v>
      </c>
      <c r="AW58">
        <v>0</v>
      </c>
      <c r="AX58">
        <v>0</v>
      </c>
      <c r="AY58">
        <v>0</v>
      </c>
      <c r="AZ58">
        <v>0</v>
      </c>
      <c r="BA58">
        <v>0</v>
      </c>
      <c r="BB58">
        <v>0</v>
      </c>
      <c r="BC58">
        <v>0</v>
      </c>
      <c r="BD58">
        <v>0</v>
      </c>
      <c r="BE58">
        <v>0</v>
      </c>
      <c r="BF58">
        <v>0</v>
      </c>
      <c r="BG58">
        <v>0</v>
      </c>
      <c r="BH58">
        <v>1</v>
      </c>
      <c r="BI58">
        <v>1</v>
      </c>
      <c r="BJ58">
        <v>3.6</v>
      </c>
      <c r="BK58">
        <v>4</v>
      </c>
      <c r="BL58">
        <v>54.28</v>
      </c>
      <c r="BM58">
        <v>8.14</v>
      </c>
      <c r="BN58">
        <v>62.42</v>
      </c>
      <c r="BO58">
        <v>62.42</v>
      </c>
      <c r="BQ58" t="s">
        <v>84</v>
      </c>
      <c r="BR58" t="s">
        <v>85</v>
      </c>
      <c r="BS58" s="3">
        <v>45819</v>
      </c>
      <c r="BT58" s="4">
        <v>0.40625</v>
      </c>
      <c r="BU58" t="s">
        <v>118</v>
      </c>
      <c r="BV58" t="s">
        <v>96</v>
      </c>
      <c r="BY58">
        <v>18000</v>
      </c>
      <c r="BZ58" t="s">
        <v>86</v>
      </c>
      <c r="CA58" t="s">
        <v>119</v>
      </c>
      <c r="CC58" t="s">
        <v>80</v>
      </c>
      <c r="CD58">
        <v>2013</v>
      </c>
      <c r="CE58" t="s">
        <v>98</v>
      </c>
      <c r="CF58" s="3">
        <v>45820</v>
      </c>
      <c r="CI58">
        <v>1</v>
      </c>
      <c r="CJ58">
        <v>1</v>
      </c>
      <c r="CK58">
        <v>22</v>
      </c>
      <c r="CL58" t="s">
        <v>88</v>
      </c>
    </row>
    <row r="59" spans="1:90" x14ac:dyDescent="0.3">
      <c r="A59" t="s">
        <v>72</v>
      </c>
      <c r="B59" t="s">
        <v>73</v>
      </c>
      <c r="C59" t="s">
        <v>74</v>
      </c>
      <c r="E59" t="str">
        <f>"009944167782"</f>
        <v>009944167782</v>
      </c>
      <c r="F59" s="3">
        <v>45818</v>
      </c>
      <c r="G59">
        <v>202603</v>
      </c>
      <c r="H59" t="s">
        <v>79</v>
      </c>
      <c r="I59" t="s">
        <v>80</v>
      </c>
      <c r="J59" t="s">
        <v>168</v>
      </c>
      <c r="K59" t="s">
        <v>78</v>
      </c>
      <c r="L59" t="s">
        <v>79</v>
      </c>
      <c r="M59" t="s">
        <v>80</v>
      </c>
      <c r="N59" t="s">
        <v>81</v>
      </c>
      <c r="O59" t="s">
        <v>82</v>
      </c>
      <c r="P59" t="str">
        <f>"..                            "</f>
        <v xml:space="preserve">..                            </v>
      </c>
      <c r="Q59">
        <v>0</v>
      </c>
      <c r="R59">
        <v>0</v>
      </c>
      <c r="S59">
        <v>0</v>
      </c>
      <c r="T59">
        <v>0</v>
      </c>
      <c r="U59">
        <v>0</v>
      </c>
      <c r="V59">
        <v>0</v>
      </c>
      <c r="W59">
        <v>0</v>
      </c>
      <c r="X59">
        <v>0</v>
      </c>
      <c r="Y59">
        <v>0</v>
      </c>
      <c r="Z59">
        <v>0</v>
      </c>
      <c r="AA59">
        <v>0</v>
      </c>
      <c r="AB59">
        <v>0</v>
      </c>
      <c r="AC59">
        <v>0</v>
      </c>
      <c r="AD59">
        <v>0</v>
      </c>
      <c r="AE59">
        <v>0</v>
      </c>
      <c r="AF59">
        <v>0</v>
      </c>
      <c r="AG59">
        <v>0</v>
      </c>
      <c r="AH59">
        <v>0</v>
      </c>
      <c r="AI59">
        <v>0</v>
      </c>
      <c r="AJ59">
        <v>0</v>
      </c>
      <c r="AK59">
        <v>0</v>
      </c>
      <c r="AL59">
        <v>0</v>
      </c>
      <c r="AM59">
        <v>0</v>
      </c>
      <c r="AN59">
        <v>0</v>
      </c>
      <c r="AO59">
        <v>0</v>
      </c>
      <c r="AP59">
        <v>0</v>
      </c>
      <c r="AQ59">
        <v>16.32</v>
      </c>
      <c r="AR59">
        <v>0</v>
      </c>
      <c r="AS59">
        <v>0</v>
      </c>
      <c r="AT59">
        <v>0</v>
      </c>
      <c r="AU59">
        <v>0</v>
      </c>
      <c r="AV59">
        <v>0</v>
      </c>
      <c r="AW59">
        <v>0</v>
      </c>
      <c r="AX59">
        <v>0</v>
      </c>
      <c r="AY59">
        <v>0</v>
      </c>
      <c r="AZ59">
        <v>0</v>
      </c>
      <c r="BA59">
        <v>0</v>
      </c>
      <c r="BB59">
        <v>0</v>
      </c>
      <c r="BC59">
        <v>0</v>
      </c>
      <c r="BD59">
        <v>0</v>
      </c>
      <c r="BE59">
        <v>0</v>
      </c>
      <c r="BF59">
        <v>0</v>
      </c>
      <c r="BG59">
        <v>0</v>
      </c>
      <c r="BH59">
        <v>1</v>
      </c>
      <c r="BI59">
        <v>1</v>
      </c>
      <c r="BJ59">
        <v>3.6</v>
      </c>
      <c r="BK59">
        <v>4</v>
      </c>
      <c r="BL59">
        <v>54.28</v>
      </c>
      <c r="BM59">
        <v>8.14</v>
      </c>
      <c r="BN59">
        <v>62.42</v>
      </c>
      <c r="BO59">
        <v>62.42</v>
      </c>
      <c r="BQ59" t="s">
        <v>148</v>
      </c>
      <c r="BR59" t="s">
        <v>148</v>
      </c>
      <c r="BS59" s="3">
        <v>45819</v>
      </c>
      <c r="BT59" s="4">
        <v>0.35416666666666669</v>
      </c>
      <c r="BU59" t="s">
        <v>118</v>
      </c>
      <c r="BV59" t="s">
        <v>96</v>
      </c>
      <c r="BY59">
        <v>18000</v>
      </c>
      <c r="BZ59" t="s">
        <v>86</v>
      </c>
      <c r="CA59" t="s">
        <v>119</v>
      </c>
      <c r="CC59" t="s">
        <v>80</v>
      </c>
      <c r="CD59">
        <v>2013</v>
      </c>
      <c r="CE59" t="s">
        <v>98</v>
      </c>
      <c r="CF59" s="3">
        <v>45820</v>
      </c>
      <c r="CI59">
        <v>1</v>
      </c>
      <c r="CJ59">
        <v>1</v>
      </c>
      <c r="CK59">
        <v>22</v>
      </c>
      <c r="CL59" t="s">
        <v>88</v>
      </c>
    </row>
    <row r="60" spans="1:90" x14ac:dyDescent="0.3">
      <c r="A60" t="s">
        <v>72</v>
      </c>
      <c r="B60" t="s">
        <v>73</v>
      </c>
      <c r="C60" t="s">
        <v>74</v>
      </c>
      <c r="E60" t="str">
        <f>"009944354841"</f>
        <v>009944354841</v>
      </c>
      <c r="F60" s="3">
        <v>45818</v>
      </c>
      <c r="G60">
        <v>202603</v>
      </c>
      <c r="H60" t="s">
        <v>79</v>
      </c>
      <c r="I60" t="s">
        <v>80</v>
      </c>
      <c r="J60" t="s">
        <v>243</v>
      </c>
      <c r="K60" t="s">
        <v>78</v>
      </c>
      <c r="L60" t="s">
        <v>79</v>
      </c>
      <c r="M60" t="s">
        <v>80</v>
      </c>
      <c r="N60" t="s">
        <v>81</v>
      </c>
      <c r="O60" t="s">
        <v>82</v>
      </c>
      <c r="P60" t="str">
        <f>"N A                           "</f>
        <v xml:space="preserve">N A                           </v>
      </c>
      <c r="Q60">
        <v>0</v>
      </c>
      <c r="R60">
        <v>0</v>
      </c>
      <c r="S60">
        <v>0</v>
      </c>
      <c r="T60">
        <v>0</v>
      </c>
      <c r="U60">
        <v>0</v>
      </c>
      <c r="V60">
        <v>0</v>
      </c>
      <c r="W60">
        <v>0</v>
      </c>
      <c r="X60">
        <v>0</v>
      </c>
      <c r="Y60">
        <v>0</v>
      </c>
      <c r="Z60">
        <v>0</v>
      </c>
      <c r="AA60">
        <v>0</v>
      </c>
      <c r="AB60">
        <v>0</v>
      </c>
      <c r="AC60">
        <v>0</v>
      </c>
      <c r="AD60">
        <v>0</v>
      </c>
      <c r="AE60">
        <v>0</v>
      </c>
      <c r="AF60">
        <v>0</v>
      </c>
      <c r="AG60">
        <v>0</v>
      </c>
      <c r="AH60">
        <v>0</v>
      </c>
      <c r="AI60">
        <v>0</v>
      </c>
      <c r="AJ60">
        <v>0</v>
      </c>
      <c r="AK60">
        <v>0</v>
      </c>
      <c r="AL60">
        <v>0</v>
      </c>
      <c r="AM60">
        <v>0</v>
      </c>
      <c r="AN60">
        <v>0</v>
      </c>
      <c r="AO60">
        <v>0</v>
      </c>
      <c r="AP60">
        <v>0</v>
      </c>
      <c r="AQ60">
        <v>16.32</v>
      </c>
      <c r="AR60">
        <v>0</v>
      </c>
      <c r="AS60">
        <v>0</v>
      </c>
      <c r="AT60">
        <v>0</v>
      </c>
      <c r="AU60">
        <v>0</v>
      </c>
      <c r="AV60">
        <v>0</v>
      </c>
      <c r="AW60">
        <v>0</v>
      </c>
      <c r="AX60">
        <v>0</v>
      </c>
      <c r="AY60">
        <v>0</v>
      </c>
      <c r="AZ60">
        <v>0</v>
      </c>
      <c r="BA60">
        <v>0</v>
      </c>
      <c r="BB60">
        <v>0</v>
      </c>
      <c r="BC60">
        <v>0</v>
      </c>
      <c r="BD60">
        <v>0</v>
      </c>
      <c r="BE60">
        <v>0</v>
      </c>
      <c r="BF60">
        <v>0</v>
      </c>
      <c r="BG60">
        <v>0</v>
      </c>
      <c r="BH60">
        <v>1</v>
      </c>
      <c r="BI60">
        <v>1</v>
      </c>
      <c r="BJ60">
        <v>3.6</v>
      </c>
      <c r="BK60">
        <v>4</v>
      </c>
      <c r="BL60">
        <v>54.28</v>
      </c>
      <c r="BM60">
        <v>8.14</v>
      </c>
      <c r="BN60">
        <v>62.42</v>
      </c>
      <c r="BO60">
        <v>62.42</v>
      </c>
      <c r="BQ60" t="s">
        <v>84</v>
      </c>
      <c r="BR60" t="s">
        <v>244</v>
      </c>
      <c r="BS60" s="3">
        <v>45819</v>
      </c>
      <c r="BT60" s="4">
        <v>0.35416666666666669</v>
      </c>
      <c r="BU60" t="s">
        <v>118</v>
      </c>
      <c r="BV60" t="s">
        <v>96</v>
      </c>
      <c r="BY60">
        <v>18000</v>
      </c>
      <c r="BZ60" t="s">
        <v>86</v>
      </c>
      <c r="CA60" t="s">
        <v>119</v>
      </c>
      <c r="CC60" t="s">
        <v>80</v>
      </c>
      <c r="CD60">
        <v>2013</v>
      </c>
      <c r="CE60" t="s">
        <v>98</v>
      </c>
      <c r="CF60" s="3">
        <v>45820</v>
      </c>
      <c r="CI60">
        <v>1</v>
      </c>
      <c r="CJ60">
        <v>1</v>
      </c>
      <c r="CK60">
        <v>22</v>
      </c>
      <c r="CL60" t="s">
        <v>88</v>
      </c>
    </row>
    <row r="61" spans="1:90" x14ac:dyDescent="0.3">
      <c r="A61" t="s">
        <v>72</v>
      </c>
      <c r="B61" t="s">
        <v>73</v>
      </c>
      <c r="C61" t="s">
        <v>74</v>
      </c>
      <c r="E61" t="str">
        <f>"009942839978"</f>
        <v>009942839978</v>
      </c>
      <c r="F61" s="3">
        <v>45818</v>
      </c>
      <c r="G61">
        <v>202603</v>
      </c>
      <c r="H61" t="s">
        <v>162</v>
      </c>
      <c r="I61" t="s">
        <v>163</v>
      </c>
      <c r="J61" t="s">
        <v>164</v>
      </c>
      <c r="K61" t="s">
        <v>78</v>
      </c>
      <c r="L61" t="s">
        <v>79</v>
      </c>
      <c r="M61" t="s">
        <v>80</v>
      </c>
      <c r="N61" t="s">
        <v>89</v>
      </c>
      <c r="O61" t="s">
        <v>82</v>
      </c>
      <c r="P61" t="str">
        <f>"NA                            "</f>
        <v xml:space="preserve">NA                            </v>
      </c>
      <c r="Q61">
        <v>0</v>
      </c>
      <c r="R61">
        <v>0</v>
      </c>
      <c r="S61">
        <v>0</v>
      </c>
      <c r="T61">
        <v>0</v>
      </c>
      <c r="U61">
        <v>0</v>
      </c>
      <c r="V61">
        <v>0</v>
      </c>
      <c r="W61">
        <v>0</v>
      </c>
      <c r="X61">
        <v>0</v>
      </c>
      <c r="Y61">
        <v>0</v>
      </c>
      <c r="Z61">
        <v>0</v>
      </c>
      <c r="AA61">
        <v>0</v>
      </c>
      <c r="AB61">
        <v>0</v>
      </c>
      <c r="AC61">
        <v>0</v>
      </c>
      <c r="AD61">
        <v>0</v>
      </c>
      <c r="AE61">
        <v>0</v>
      </c>
      <c r="AF61">
        <v>0</v>
      </c>
      <c r="AG61">
        <v>0</v>
      </c>
      <c r="AH61">
        <v>0</v>
      </c>
      <c r="AI61">
        <v>0</v>
      </c>
      <c r="AJ61">
        <v>0</v>
      </c>
      <c r="AK61">
        <v>0</v>
      </c>
      <c r="AL61">
        <v>0</v>
      </c>
      <c r="AM61">
        <v>0</v>
      </c>
      <c r="AN61">
        <v>0</v>
      </c>
      <c r="AO61">
        <v>0</v>
      </c>
      <c r="AP61">
        <v>0</v>
      </c>
      <c r="AQ61">
        <v>16.32</v>
      </c>
      <c r="AR61">
        <v>0</v>
      </c>
      <c r="AS61">
        <v>0</v>
      </c>
      <c r="AT61">
        <v>0</v>
      </c>
      <c r="AU61">
        <v>0</v>
      </c>
      <c r="AV61">
        <v>0</v>
      </c>
      <c r="AW61">
        <v>0</v>
      </c>
      <c r="AX61">
        <v>0</v>
      </c>
      <c r="AY61">
        <v>0</v>
      </c>
      <c r="AZ61">
        <v>0</v>
      </c>
      <c r="BA61">
        <v>0</v>
      </c>
      <c r="BB61">
        <v>0</v>
      </c>
      <c r="BC61">
        <v>0</v>
      </c>
      <c r="BD61">
        <v>0</v>
      </c>
      <c r="BE61">
        <v>0</v>
      </c>
      <c r="BF61">
        <v>0</v>
      </c>
      <c r="BG61">
        <v>0</v>
      </c>
      <c r="BH61">
        <v>1</v>
      </c>
      <c r="BI61">
        <v>1</v>
      </c>
      <c r="BJ61">
        <v>3.6</v>
      </c>
      <c r="BK61">
        <v>4</v>
      </c>
      <c r="BL61">
        <v>54.28</v>
      </c>
      <c r="BM61">
        <v>8.14</v>
      </c>
      <c r="BN61">
        <v>62.42</v>
      </c>
      <c r="BO61">
        <v>62.42</v>
      </c>
      <c r="BQ61" t="s">
        <v>165</v>
      </c>
      <c r="BR61" t="s">
        <v>166</v>
      </c>
      <c r="BS61" s="3">
        <v>45819</v>
      </c>
      <c r="BT61" s="4">
        <v>0.35416666666666669</v>
      </c>
      <c r="BU61" t="s">
        <v>118</v>
      </c>
      <c r="BV61" t="s">
        <v>96</v>
      </c>
      <c r="BY61">
        <v>18000</v>
      </c>
      <c r="BZ61" t="s">
        <v>86</v>
      </c>
      <c r="CA61" t="s">
        <v>119</v>
      </c>
      <c r="CC61" t="s">
        <v>80</v>
      </c>
      <c r="CD61">
        <v>2013</v>
      </c>
      <c r="CE61" t="s">
        <v>98</v>
      </c>
      <c r="CF61" s="3">
        <v>45820</v>
      </c>
      <c r="CI61">
        <v>1</v>
      </c>
      <c r="CJ61">
        <v>1</v>
      </c>
      <c r="CK61">
        <v>22</v>
      </c>
      <c r="CL61" t="s">
        <v>88</v>
      </c>
    </row>
    <row r="62" spans="1:90" x14ac:dyDescent="0.3">
      <c r="A62" t="s">
        <v>72</v>
      </c>
      <c r="B62" t="s">
        <v>73</v>
      </c>
      <c r="C62" t="s">
        <v>74</v>
      </c>
      <c r="E62" t="str">
        <f>"009944977564"</f>
        <v>009944977564</v>
      </c>
      <c r="F62" s="3">
        <v>45818</v>
      </c>
      <c r="G62">
        <v>202603</v>
      </c>
      <c r="H62" t="s">
        <v>171</v>
      </c>
      <c r="I62" t="s">
        <v>172</v>
      </c>
      <c r="J62" t="s">
        <v>173</v>
      </c>
      <c r="K62" t="s">
        <v>78</v>
      </c>
      <c r="L62" t="s">
        <v>79</v>
      </c>
      <c r="M62" t="s">
        <v>80</v>
      </c>
      <c r="N62" t="s">
        <v>245</v>
      </c>
      <c r="O62" t="s">
        <v>82</v>
      </c>
      <c r="P62" t="str">
        <f>"N A                           "</f>
        <v xml:space="preserve">N A                           </v>
      </c>
      <c r="Q62">
        <v>0</v>
      </c>
      <c r="R62">
        <v>0</v>
      </c>
      <c r="S62">
        <v>0</v>
      </c>
      <c r="T62">
        <v>0</v>
      </c>
      <c r="U62">
        <v>0</v>
      </c>
      <c r="V62">
        <v>0</v>
      </c>
      <c r="W62">
        <v>0</v>
      </c>
      <c r="X62">
        <v>0</v>
      </c>
      <c r="Y62">
        <v>0</v>
      </c>
      <c r="Z62">
        <v>0</v>
      </c>
      <c r="AA62">
        <v>0</v>
      </c>
      <c r="AB62">
        <v>0</v>
      </c>
      <c r="AC62">
        <v>0</v>
      </c>
      <c r="AD62">
        <v>0</v>
      </c>
      <c r="AE62">
        <v>0</v>
      </c>
      <c r="AF62">
        <v>0</v>
      </c>
      <c r="AG62">
        <v>0</v>
      </c>
      <c r="AH62">
        <v>0</v>
      </c>
      <c r="AI62">
        <v>0</v>
      </c>
      <c r="AJ62">
        <v>0</v>
      </c>
      <c r="AK62">
        <v>0</v>
      </c>
      <c r="AL62">
        <v>0</v>
      </c>
      <c r="AM62">
        <v>0</v>
      </c>
      <c r="AN62">
        <v>0</v>
      </c>
      <c r="AO62">
        <v>0</v>
      </c>
      <c r="AP62">
        <v>0</v>
      </c>
      <c r="AQ62">
        <v>16.32</v>
      </c>
      <c r="AR62">
        <v>0</v>
      </c>
      <c r="AS62">
        <v>0</v>
      </c>
      <c r="AT62">
        <v>0</v>
      </c>
      <c r="AU62">
        <v>0</v>
      </c>
      <c r="AV62">
        <v>0</v>
      </c>
      <c r="AW62">
        <v>0</v>
      </c>
      <c r="AX62">
        <v>0</v>
      </c>
      <c r="AY62">
        <v>0</v>
      </c>
      <c r="AZ62">
        <v>0</v>
      </c>
      <c r="BA62">
        <v>0</v>
      </c>
      <c r="BB62">
        <v>0</v>
      </c>
      <c r="BC62">
        <v>0</v>
      </c>
      <c r="BD62">
        <v>0</v>
      </c>
      <c r="BE62">
        <v>0</v>
      </c>
      <c r="BF62">
        <v>0</v>
      </c>
      <c r="BG62">
        <v>0</v>
      </c>
      <c r="BH62">
        <v>1</v>
      </c>
      <c r="BI62">
        <v>1</v>
      </c>
      <c r="BJ62">
        <v>3.6</v>
      </c>
      <c r="BK62">
        <v>4</v>
      </c>
      <c r="BL62">
        <v>54.28</v>
      </c>
      <c r="BM62">
        <v>8.14</v>
      </c>
      <c r="BN62">
        <v>62.42</v>
      </c>
      <c r="BO62">
        <v>62.42</v>
      </c>
      <c r="BQ62" t="s">
        <v>148</v>
      </c>
      <c r="BR62" t="s">
        <v>85</v>
      </c>
      <c r="BS62" s="3">
        <v>45819</v>
      </c>
      <c r="BT62" s="4">
        <v>0.42569444444444443</v>
      </c>
      <c r="BU62" t="s">
        <v>118</v>
      </c>
      <c r="BV62" t="s">
        <v>96</v>
      </c>
      <c r="BY62">
        <v>18000</v>
      </c>
      <c r="BZ62" t="s">
        <v>86</v>
      </c>
      <c r="CA62" t="s">
        <v>119</v>
      </c>
      <c r="CC62" t="s">
        <v>80</v>
      </c>
      <c r="CD62">
        <v>2013</v>
      </c>
      <c r="CE62" t="s">
        <v>98</v>
      </c>
      <c r="CF62" s="3">
        <v>45820</v>
      </c>
      <c r="CI62">
        <v>1</v>
      </c>
      <c r="CJ62">
        <v>1</v>
      </c>
      <c r="CK62">
        <v>22</v>
      </c>
      <c r="CL62" t="s">
        <v>88</v>
      </c>
    </row>
    <row r="63" spans="1:90" x14ac:dyDescent="0.3">
      <c r="A63" t="s">
        <v>72</v>
      </c>
      <c r="B63" t="s">
        <v>73</v>
      </c>
      <c r="C63" t="s">
        <v>74</v>
      </c>
      <c r="E63" t="str">
        <f>"009944162400"</f>
        <v>009944162400</v>
      </c>
      <c r="F63" s="3">
        <v>45818</v>
      </c>
      <c r="G63">
        <v>202603</v>
      </c>
      <c r="H63" t="s">
        <v>174</v>
      </c>
      <c r="I63" t="s">
        <v>175</v>
      </c>
      <c r="J63" t="s">
        <v>176</v>
      </c>
      <c r="K63" t="s">
        <v>78</v>
      </c>
      <c r="L63" t="s">
        <v>79</v>
      </c>
      <c r="M63" t="s">
        <v>80</v>
      </c>
      <c r="N63" t="s">
        <v>81</v>
      </c>
      <c r="O63" t="s">
        <v>82</v>
      </c>
      <c r="P63" t="str">
        <f>"NA                            "</f>
        <v xml:space="preserve">NA                            </v>
      </c>
      <c r="Q63">
        <v>0</v>
      </c>
      <c r="R63">
        <v>0</v>
      </c>
      <c r="S63">
        <v>0</v>
      </c>
      <c r="T63">
        <v>0</v>
      </c>
      <c r="U63">
        <v>0</v>
      </c>
      <c r="V63">
        <v>0</v>
      </c>
      <c r="W63">
        <v>0</v>
      </c>
      <c r="X63">
        <v>0</v>
      </c>
      <c r="Y63">
        <v>0</v>
      </c>
      <c r="Z63">
        <v>0</v>
      </c>
      <c r="AA63">
        <v>0</v>
      </c>
      <c r="AB63">
        <v>0</v>
      </c>
      <c r="AC63">
        <v>0</v>
      </c>
      <c r="AD63">
        <v>0</v>
      </c>
      <c r="AE63">
        <v>0</v>
      </c>
      <c r="AF63">
        <v>0</v>
      </c>
      <c r="AG63">
        <v>0</v>
      </c>
      <c r="AH63">
        <v>0</v>
      </c>
      <c r="AI63">
        <v>0</v>
      </c>
      <c r="AJ63">
        <v>0</v>
      </c>
      <c r="AK63">
        <v>0</v>
      </c>
      <c r="AL63">
        <v>0</v>
      </c>
      <c r="AM63">
        <v>0</v>
      </c>
      <c r="AN63">
        <v>0</v>
      </c>
      <c r="AO63">
        <v>0</v>
      </c>
      <c r="AP63">
        <v>0</v>
      </c>
      <c r="AQ63">
        <v>16.32</v>
      </c>
      <c r="AR63">
        <v>0</v>
      </c>
      <c r="AS63">
        <v>0</v>
      </c>
      <c r="AT63">
        <v>0</v>
      </c>
      <c r="AU63">
        <v>0</v>
      </c>
      <c r="AV63">
        <v>0</v>
      </c>
      <c r="AW63">
        <v>0</v>
      </c>
      <c r="AX63">
        <v>0</v>
      </c>
      <c r="AY63">
        <v>0</v>
      </c>
      <c r="AZ63">
        <v>0</v>
      </c>
      <c r="BA63">
        <v>0</v>
      </c>
      <c r="BB63">
        <v>0</v>
      </c>
      <c r="BC63">
        <v>0</v>
      </c>
      <c r="BD63">
        <v>0</v>
      </c>
      <c r="BE63">
        <v>0</v>
      </c>
      <c r="BF63">
        <v>0</v>
      </c>
      <c r="BG63">
        <v>0</v>
      </c>
      <c r="BH63">
        <v>1</v>
      </c>
      <c r="BI63">
        <v>1</v>
      </c>
      <c r="BJ63">
        <v>3.6</v>
      </c>
      <c r="BK63">
        <v>4</v>
      </c>
      <c r="BL63">
        <v>54.28</v>
      </c>
      <c r="BM63">
        <v>8.14</v>
      </c>
      <c r="BN63">
        <v>62.42</v>
      </c>
      <c r="BO63">
        <v>62.42</v>
      </c>
      <c r="BQ63" t="s">
        <v>165</v>
      </c>
      <c r="BR63" t="s">
        <v>148</v>
      </c>
      <c r="BS63" s="3">
        <v>45819</v>
      </c>
      <c r="BT63" s="4">
        <v>0.35416666666666669</v>
      </c>
      <c r="BU63" t="s">
        <v>118</v>
      </c>
      <c r="BV63" t="s">
        <v>96</v>
      </c>
      <c r="BY63">
        <v>18000</v>
      </c>
      <c r="BZ63" t="s">
        <v>86</v>
      </c>
      <c r="CA63" t="s">
        <v>119</v>
      </c>
      <c r="CC63" t="s">
        <v>80</v>
      </c>
      <c r="CD63">
        <v>2013</v>
      </c>
      <c r="CE63" t="s">
        <v>98</v>
      </c>
      <c r="CF63" s="3">
        <v>45820</v>
      </c>
      <c r="CI63">
        <v>1</v>
      </c>
      <c r="CJ63">
        <v>1</v>
      </c>
      <c r="CK63">
        <v>22</v>
      </c>
      <c r="CL63" t="s">
        <v>88</v>
      </c>
    </row>
    <row r="64" spans="1:90" x14ac:dyDescent="0.3">
      <c r="A64" t="s">
        <v>72</v>
      </c>
      <c r="B64" t="s">
        <v>73</v>
      </c>
      <c r="C64" t="s">
        <v>74</v>
      </c>
      <c r="E64" t="str">
        <f>"080011538251"</f>
        <v>080011538251</v>
      </c>
      <c r="F64" s="3">
        <v>45819</v>
      </c>
      <c r="G64">
        <v>202603</v>
      </c>
      <c r="H64" t="s">
        <v>75</v>
      </c>
      <c r="I64" t="s">
        <v>76</v>
      </c>
      <c r="J64" t="s">
        <v>77</v>
      </c>
      <c r="K64" t="s">
        <v>78</v>
      </c>
      <c r="L64" t="s">
        <v>79</v>
      </c>
      <c r="M64" t="s">
        <v>80</v>
      </c>
      <c r="N64" t="s">
        <v>81</v>
      </c>
      <c r="O64" t="s">
        <v>82</v>
      </c>
      <c r="P64" t="str">
        <f t="shared" ref="P64:P70" si="3">"Paperwork                     "</f>
        <v xml:space="preserve">Paperwork                     </v>
      </c>
      <c r="Q64">
        <v>0</v>
      </c>
      <c r="R64">
        <v>0</v>
      </c>
      <c r="S64">
        <v>0</v>
      </c>
      <c r="T64">
        <v>0</v>
      </c>
      <c r="U64">
        <v>0</v>
      </c>
      <c r="V64">
        <v>0</v>
      </c>
      <c r="W64">
        <v>0</v>
      </c>
      <c r="X64">
        <v>0</v>
      </c>
      <c r="Y64">
        <v>0</v>
      </c>
      <c r="Z64">
        <v>0</v>
      </c>
      <c r="AA64">
        <v>0</v>
      </c>
      <c r="AB64">
        <v>0</v>
      </c>
      <c r="AC64">
        <v>0</v>
      </c>
      <c r="AD64">
        <v>0</v>
      </c>
      <c r="AE64">
        <v>0</v>
      </c>
      <c r="AF64">
        <v>0</v>
      </c>
      <c r="AG64">
        <v>0</v>
      </c>
      <c r="AH64">
        <v>0</v>
      </c>
      <c r="AI64">
        <v>0</v>
      </c>
      <c r="AJ64">
        <v>0</v>
      </c>
      <c r="AK64">
        <v>0</v>
      </c>
      <c r="AL64">
        <v>0</v>
      </c>
      <c r="AM64">
        <v>0</v>
      </c>
      <c r="AN64">
        <v>0</v>
      </c>
      <c r="AO64">
        <v>0</v>
      </c>
      <c r="AP64">
        <v>0</v>
      </c>
      <c r="AQ64">
        <v>20.9</v>
      </c>
      <c r="AR64">
        <v>0</v>
      </c>
      <c r="AS64">
        <v>0</v>
      </c>
      <c r="AT64">
        <v>0</v>
      </c>
      <c r="AU64">
        <v>0</v>
      </c>
      <c r="AV64">
        <v>0</v>
      </c>
      <c r="AW64">
        <v>0</v>
      </c>
      <c r="AX64">
        <v>0</v>
      </c>
      <c r="AY64">
        <v>0</v>
      </c>
      <c r="AZ64">
        <v>0</v>
      </c>
      <c r="BA64">
        <v>0</v>
      </c>
      <c r="BB64">
        <v>0</v>
      </c>
      <c r="BC64">
        <v>0</v>
      </c>
      <c r="BD64">
        <v>0</v>
      </c>
      <c r="BE64">
        <v>0</v>
      </c>
      <c r="BF64">
        <v>0</v>
      </c>
      <c r="BG64">
        <v>0</v>
      </c>
      <c r="BH64">
        <v>1</v>
      </c>
      <c r="BI64">
        <v>1</v>
      </c>
      <c r="BJ64">
        <v>0.6</v>
      </c>
      <c r="BK64">
        <v>1</v>
      </c>
      <c r="BL64">
        <v>69.5</v>
      </c>
      <c r="BM64">
        <v>10.43</v>
      </c>
      <c r="BN64">
        <v>79.930000000000007</v>
      </c>
      <c r="BO64">
        <v>79.930000000000007</v>
      </c>
      <c r="BP64" t="s">
        <v>83</v>
      </c>
      <c r="BQ64" t="s">
        <v>84</v>
      </c>
      <c r="BR64" t="s">
        <v>85</v>
      </c>
      <c r="BS64" s="3">
        <v>45819</v>
      </c>
      <c r="BT64" s="4">
        <v>0.35416666666666669</v>
      </c>
      <c r="BU64" t="s">
        <v>118</v>
      </c>
      <c r="BV64" t="s">
        <v>96</v>
      </c>
      <c r="BY64">
        <v>3000</v>
      </c>
      <c r="BZ64" t="s">
        <v>86</v>
      </c>
      <c r="CA64" t="s">
        <v>119</v>
      </c>
      <c r="CC64" t="s">
        <v>80</v>
      </c>
      <c r="CD64">
        <v>2013</v>
      </c>
      <c r="CE64" t="s">
        <v>87</v>
      </c>
      <c r="CF64" s="3">
        <v>45820</v>
      </c>
      <c r="CI64">
        <v>1</v>
      </c>
      <c r="CJ64">
        <v>1</v>
      </c>
      <c r="CK64">
        <v>21</v>
      </c>
      <c r="CL64" t="s">
        <v>88</v>
      </c>
    </row>
    <row r="65" spans="1:90" x14ac:dyDescent="0.3">
      <c r="A65" t="s">
        <v>72</v>
      </c>
      <c r="B65" t="s">
        <v>73</v>
      </c>
      <c r="C65" t="s">
        <v>74</v>
      </c>
      <c r="E65" t="str">
        <f>"080011538361"</f>
        <v>080011538361</v>
      </c>
      <c r="F65" s="3">
        <v>45819</v>
      </c>
      <c r="G65">
        <v>202603</v>
      </c>
      <c r="H65" t="s">
        <v>181</v>
      </c>
      <c r="I65" t="s">
        <v>182</v>
      </c>
      <c r="J65" t="s">
        <v>183</v>
      </c>
      <c r="K65" t="s">
        <v>78</v>
      </c>
      <c r="L65" t="s">
        <v>79</v>
      </c>
      <c r="M65" t="s">
        <v>80</v>
      </c>
      <c r="N65" t="s">
        <v>81</v>
      </c>
      <c r="O65" t="s">
        <v>82</v>
      </c>
      <c r="P65" t="str">
        <f t="shared" si="3"/>
        <v xml:space="preserve">Paperwork                     </v>
      </c>
      <c r="Q65">
        <v>0</v>
      </c>
      <c r="R65">
        <v>0</v>
      </c>
      <c r="S65">
        <v>0</v>
      </c>
      <c r="T65">
        <v>0</v>
      </c>
      <c r="U65">
        <v>0</v>
      </c>
      <c r="V65">
        <v>0</v>
      </c>
      <c r="W65">
        <v>0</v>
      </c>
      <c r="X65">
        <v>0</v>
      </c>
      <c r="Y65">
        <v>0</v>
      </c>
      <c r="Z65">
        <v>0</v>
      </c>
      <c r="AA65">
        <v>0</v>
      </c>
      <c r="AB65">
        <v>0</v>
      </c>
      <c r="AC65">
        <v>0</v>
      </c>
      <c r="AD65">
        <v>0</v>
      </c>
      <c r="AE65">
        <v>0</v>
      </c>
      <c r="AF65">
        <v>0</v>
      </c>
      <c r="AG65">
        <v>0</v>
      </c>
      <c r="AH65">
        <v>0</v>
      </c>
      <c r="AI65">
        <v>0</v>
      </c>
      <c r="AJ65">
        <v>0</v>
      </c>
      <c r="AK65">
        <v>0</v>
      </c>
      <c r="AL65">
        <v>0</v>
      </c>
      <c r="AM65">
        <v>0</v>
      </c>
      <c r="AN65">
        <v>0</v>
      </c>
      <c r="AO65">
        <v>0</v>
      </c>
      <c r="AP65">
        <v>0</v>
      </c>
      <c r="AQ65">
        <v>20.9</v>
      </c>
      <c r="AR65">
        <v>0</v>
      </c>
      <c r="AS65">
        <v>0</v>
      </c>
      <c r="AT65">
        <v>0</v>
      </c>
      <c r="AU65">
        <v>0</v>
      </c>
      <c r="AV65">
        <v>0</v>
      </c>
      <c r="AW65">
        <v>0</v>
      </c>
      <c r="AX65">
        <v>0</v>
      </c>
      <c r="AY65">
        <v>0</v>
      </c>
      <c r="AZ65">
        <v>0</v>
      </c>
      <c r="BA65">
        <v>0</v>
      </c>
      <c r="BB65">
        <v>0</v>
      </c>
      <c r="BC65">
        <v>0</v>
      </c>
      <c r="BD65">
        <v>0</v>
      </c>
      <c r="BE65">
        <v>0</v>
      </c>
      <c r="BF65">
        <v>0</v>
      </c>
      <c r="BG65">
        <v>0</v>
      </c>
      <c r="BH65">
        <v>1</v>
      </c>
      <c r="BI65">
        <v>1</v>
      </c>
      <c r="BJ65">
        <v>0.2</v>
      </c>
      <c r="BK65">
        <v>1</v>
      </c>
      <c r="BL65">
        <v>69.5</v>
      </c>
      <c r="BM65">
        <v>10.43</v>
      </c>
      <c r="BN65">
        <v>79.930000000000007</v>
      </c>
      <c r="BO65">
        <v>79.930000000000007</v>
      </c>
      <c r="BP65" t="s">
        <v>83</v>
      </c>
      <c r="BQ65" t="s">
        <v>84</v>
      </c>
      <c r="BR65" t="s">
        <v>85</v>
      </c>
      <c r="BS65" t="s">
        <v>83</v>
      </c>
      <c r="BV65" t="s">
        <v>88</v>
      </c>
      <c r="BY65">
        <v>1200</v>
      </c>
      <c r="BZ65" t="s">
        <v>86</v>
      </c>
      <c r="CC65" t="s">
        <v>80</v>
      </c>
      <c r="CD65">
        <v>2013</v>
      </c>
      <c r="CE65" t="s">
        <v>87</v>
      </c>
      <c r="CI65">
        <v>1</v>
      </c>
      <c r="CJ65" t="s">
        <v>83</v>
      </c>
      <c r="CK65">
        <v>21</v>
      </c>
      <c r="CL65" t="s">
        <v>88</v>
      </c>
    </row>
    <row r="66" spans="1:90" x14ac:dyDescent="0.3">
      <c r="A66" t="s">
        <v>72</v>
      </c>
      <c r="B66" t="s">
        <v>73</v>
      </c>
      <c r="C66" t="s">
        <v>74</v>
      </c>
      <c r="E66" t="str">
        <f>"080011538237"</f>
        <v>080011538237</v>
      </c>
      <c r="F66" s="3">
        <v>45819</v>
      </c>
      <c r="G66">
        <v>202603</v>
      </c>
      <c r="H66" t="s">
        <v>149</v>
      </c>
      <c r="I66" t="s">
        <v>150</v>
      </c>
      <c r="J66" t="s">
        <v>177</v>
      </c>
      <c r="K66" t="s">
        <v>78</v>
      </c>
      <c r="L66" t="s">
        <v>79</v>
      </c>
      <c r="M66" t="s">
        <v>80</v>
      </c>
      <c r="N66" t="s">
        <v>81</v>
      </c>
      <c r="O66" t="s">
        <v>82</v>
      </c>
      <c r="P66" t="str">
        <f t="shared" si="3"/>
        <v xml:space="preserve">Paperwork                     </v>
      </c>
      <c r="Q66">
        <v>0</v>
      </c>
      <c r="R66">
        <v>0</v>
      </c>
      <c r="S66">
        <v>0</v>
      </c>
      <c r="T66">
        <v>0</v>
      </c>
      <c r="U66">
        <v>0</v>
      </c>
      <c r="V66">
        <v>0</v>
      </c>
      <c r="W66">
        <v>0</v>
      </c>
      <c r="X66">
        <v>0</v>
      </c>
      <c r="Y66">
        <v>0</v>
      </c>
      <c r="Z66">
        <v>0</v>
      </c>
      <c r="AA66">
        <v>0</v>
      </c>
      <c r="AB66">
        <v>0</v>
      </c>
      <c r="AC66">
        <v>0</v>
      </c>
      <c r="AD66">
        <v>0</v>
      </c>
      <c r="AE66">
        <v>0</v>
      </c>
      <c r="AF66">
        <v>0</v>
      </c>
      <c r="AG66">
        <v>0</v>
      </c>
      <c r="AH66">
        <v>0</v>
      </c>
      <c r="AI66">
        <v>0</v>
      </c>
      <c r="AJ66">
        <v>0</v>
      </c>
      <c r="AK66">
        <v>0</v>
      </c>
      <c r="AL66">
        <v>0</v>
      </c>
      <c r="AM66">
        <v>0</v>
      </c>
      <c r="AN66">
        <v>0</v>
      </c>
      <c r="AO66">
        <v>0</v>
      </c>
      <c r="AP66">
        <v>0</v>
      </c>
      <c r="AQ66">
        <v>20.9</v>
      </c>
      <c r="AR66">
        <v>0</v>
      </c>
      <c r="AS66">
        <v>0</v>
      </c>
      <c r="AT66">
        <v>0</v>
      </c>
      <c r="AU66">
        <v>0</v>
      </c>
      <c r="AV66">
        <v>0</v>
      </c>
      <c r="AW66">
        <v>0</v>
      </c>
      <c r="AX66">
        <v>0</v>
      </c>
      <c r="AY66">
        <v>0</v>
      </c>
      <c r="AZ66">
        <v>0</v>
      </c>
      <c r="BA66">
        <v>0</v>
      </c>
      <c r="BB66">
        <v>0</v>
      </c>
      <c r="BC66">
        <v>0</v>
      </c>
      <c r="BD66">
        <v>0</v>
      </c>
      <c r="BE66">
        <v>0</v>
      </c>
      <c r="BF66">
        <v>0</v>
      </c>
      <c r="BG66">
        <v>0</v>
      </c>
      <c r="BH66">
        <v>1</v>
      </c>
      <c r="BI66">
        <v>1</v>
      </c>
      <c r="BJ66">
        <v>0.6</v>
      </c>
      <c r="BK66">
        <v>1</v>
      </c>
      <c r="BL66">
        <v>69.5</v>
      </c>
      <c r="BM66">
        <v>10.43</v>
      </c>
      <c r="BN66">
        <v>79.930000000000007</v>
      </c>
      <c r="BO66">
        <v>79.930000000000007</v>
      </c>
      <c r="BP66" t="s">
        <v>83</v>
      </c>
      <c r="BQ66" t="s">
        <v>84</v>
      </c>
      <c r="BR66" t="s">
        <v>85</v>
      </c>
      <c r="BS66" t="s">
        <v>83</v>
      </c>
      <c r="BV66" t="s">
        <v>88</v>
      </c>
      <c r="BY66">
        <v>3000</v>
      </c>
      <c r="BZ66" t="s">
        <v>86</v>
      </c>
      <c r="CC66" t="s">
        <v>80</v>
      </c>
      <c r="CD66">
        <v>2013</v>
      </c>
      <c r="CE66" t="s">
        <v>87</v>
      </c>
      <c r="CI66">
        <v>1</v>
      </c>
      <c r="CJ66" t="s">
        <v>83</v>
      </c>
      <c r="CK66">
        <v>21</v>
      </c>
      <c r="CL66" t="s">
        <v>88</v>
      </c>
    </row>
    <row r="67" spans="1:90" x14ac:dyDescent="0.3">
      <c r="A67" t="s">
        <v>72</v>
      </c>
      <c r="B67" t="s">
        <v>73</v>
      </c>
      <c r="C67" t="s">
        <v>74</v>
      </c>
      <c r="E67" t="str">
        <f>"080011538296"</f>
        <v>080011538296</v>
      </c>
      <c r="F67" s="3">
        <v>45819</v>
      </c>
      <c r="G67">
        <v>202603</v>
      </c>
      <c r="H67" t="s">
        <v>137</v>
      </c>
      <c r="I67" t="s">
        <v>138</v>
      </c>
      <c r="J67" t="s">
        <v>184</v>
      </c>
      <c r="K67" t="s">
        <v>78</v>
      </c>
      <c r="L67" t="s">
        <v>79</v>
      </c>
      <c r="M67" t="s">
        <v>80</v>
      </c>
      <c r="N67" t="s">
        <v>81</v>
      </c>
      <c r="O67" t="s">
        <v>82</v>
      </c>
      <c r="P67" t="str">
        <f t="shared" si="3"/>
        <v xml:space="preserve">Paperwork                     </v>
      </c>
      <c r="Q67">
        <v>0</v>
      </c>
      <c r="R67">
        <v>0</v>
      </c>
      <c r="S67">
        <v>0</v>
      </c>
      <c r="T67">
        <v>0</v>
      </c>
      <c r="U67">
        <v>0</v>
      </c>
      <c r="V67">
        <v>0</v>
      </c>
      <c r="W67">
        <v>0</v>
      </c>
      <c r="X67">
        <v>0</v>
      </c>
      <c r="Y67">
        <v>0</v>
      </c>
      <c r="Z67">
        <v>0</v>
      </c>
      <c r="AA67">
        <v>0</v>
      </c>
      <c r="AB67">
        <v>0</v>
      </c>
      <c r="AC67">
        <v>0</v>
      </c>
      <c r="AD67">
        <v>0</v>
      </c>
      <c r="AE67">
        <v>0</v>
      </c>
      <c r="AF67">
        <v>0</v>
      </c>
      <c r="AG67">
        <v>0</v>
      </c>
      <c r="AH67">
        <v>0</v>
      </c>
      <c r="AI67">
        <v>0</v>
      </c>
      <c r="AJ67">
        <v>0</v>
      </c>
      <c r="AK67">
        <v>0</v>
      </c>
      <c r="AL67">
        <v>0</v>
      </c>
      <c r="AM67">
        <v>0</v>
      </c>
      <c r="AN67">
        <v>0</v>
      </c>
      <c r="AO67">
        <v>0</v>
      </c>
      <c r="AP67">
        <v>0</v>
      </c>
      <c r="AQ67">
        <v>20.9</v>
      </c>
      <c r="AR67">
        <v>0</v>
      </c>
      <c r="AS67">
        <v>0</v>
      </c>
      <c r="AT67">
        <v>0</v>
      </c>
      <c r="AU67">
        <v>0</v>
      </c>
      <c r="AV67">
        <v>0</v>
      </c>
      <c r="AW67">
        <v>0</v>
      </c>
      <c r="AX67">
        <v>0</v>
      </c>
      <c r="AY67">
        <v>0</v>
      </c>
      <c r="AZ67">
        <v>0</v>
      </c>
      <c r="BA67">
        <v>0</v>
      </c>
      <c r="BB67">
        <v>0</v>
      </c>
      <c r="BC67">
        <v>0</v>
      </c>
      <c r="BD67">
        <v>0</v>
      </c>
      <c r="BE67">
        <v>0</v>
      </c>
      <c r="BF67">
        <v>0</v>
      </c>
      <c r="BG67">
        <v>0</v>
      </c>
      <c r="BH67">
        <v>1</v>
      </c>
      <c r="BI67">
        <v>0.2</v>
      </c>
      <c r="BJ67">
        <v>1.8</v>
      </c>
      <c r="BK67">
        <v>2</v>
      </c>
      <c r="BL67">
        <v>69.5</v>
      </c>
      <c r="BM67">
        <v>10.43</v>
      </c>
      <c r="BN67">
        <v>79.930000000000007</v>
      </c>
      <c r="BO67">
        <v>79.930000000000007</v>
      </c>
      <c r="BP67" t="s">
        <v>83</v>
      </c>
      <c r="BQ67" t="s">
        <v>84</v>
      </c>
      <c r="BR67" t="s">
        <v>85</v>
      </c>
      <c r="BS67" t="s">
        <v>83</v>
      </c>
      <c r="BV67" t="s">
        <v>88</v>
      </c>
      <c r="BY67">
        <v>9110.2000000000007</v>
      </c>
      <c r="BZ67" t="s">
        <v>86</v>
      </c>
      <c r="CC67" t="s">
        <v>80</v>
      </c>
      <c r="CD67">
        <v>2013</v>
      </c>
      <c r="CE67" t="s">
        <v>87</v>
      </c>
      <c r="CI67">
        <v>1</v>
      </c>
      <c r="CJ67" t="s">
        <v>83</v>
      </c>
      <c r="CK67">
        <v>21</v>
      </c>
      <c r="CL67" t="s">
        <v>88</v>
      </c>
    </row>
    <row r="68" spans="1:90" x14ac:dyDescent="0.3">
      <c r="A68" t="s">
        <v>72</v>
      </c>
      <c r="B68" t="s">
        <v>73</v>
      </c>
      <c r="C68" t="s">
        <v>74</v>
      </c>
      <c r="E68" t="str">
        <f>"080011538301"</f>
        <v>080011538301</v>
      </c>
      <c r="F68" s="3">
        <v>45819</v>
      </c>
      <c r="G68">
        <v>202603</v>
      </c>
      <c r="H68" t="s">
        <v>137</v>
      </c>
      <c r="I68" t="s">
        <v>138</v>
      </c>
      <c r="J68" t="s">
        <v>207</v>
      </c>
      <c r="K68" t="s">
        <v>78</v>
      </c>
      <c r="L68" t="s">
        <v>79</v>
      </c>
      <c r="M68" t="s">
        <v>80</v>
      </c>
      <c r="N68" t="s">
        <v>81</v>
      </c>
      <c r="O68" t="s">
        <v>82</v>
      </c>
      <c r="P68" t="str">
        <f t="shared" si="3"/>
        <v xml:space="preserve">Paperwork                     </v>
      </c>
      <c r="Q68">
        <v>0</v>
      </c>
      <c r="R68">
        <v>0</v>
      </c>
      <c r="S68">
        <v>0</v>
      </c>
      <c r="T68">
        <v>0</v>
      </c>
      <c r="U68">
        <v>0</v>
      </c>
      <c r="V68">
        <v>0</v>
      </c>
      <c r="W68">
        <v>0</v>
      </c>
      <c r="X68">
        <v>0</v>
      </c>
      <c r="Y68">
        <v>0</v>
      </c>
      <c r="Z68">
        <v>0</v>
      </c>
      <c r="AA68">
        <v>0</v>
      </c>
      <c r="AB68">
        <v>0</v>
      </c>
      <c r="AC68">
        <v>0</v>
      </c>
      <c r="AD68">
        <v>0</v>
      </c>
      <c r="AE68">
        <v>0</v>
      </c>
      <c r="AF68">
        <v>0</v>
      </c>
      <c r="AG68">
        <v>0</v>
      </c>
      <c r="AH68">
        <v>0</v>
      </c>
      <c r="AI68">
        <v>0</v>
      </c>
      <c r="AJ68">
        <v>0</v>
      </c>
      <c r="AK68">
        <v>0</v>
      </c>
      <c r="AL68">
        <v>0</v>
      </c>
      <c r="AM68">
        <v>0</v>
      </c>
      <c r="AN68">
        <v>0</v>
      </c>
      <c r="AO68">
        <v>0</v>
      </c>
      <c r="AP68">
        <v>0</v>
      </c>
      <c r="AQ68">
        <v>20.9</v>
      </c>
      <c r="AR68">
        <v>0</v>
      </c>
      <c r="AS68">
        <v>0</v>
      </c>
      <c r="AT68">
        <v>0</v>
      </c>
      <c r="AU68">
        <v>0</v>
      </c>
      <c r="AV68">
        <v>0</v>
      </c>
      <c r="AW68">
        <v>0</v>
      </c>
      <c r="AX68">
        <v>0</v>
      </c>
      <c r="AY68">
        <v>0</v>
      </c>
      <c r="AZ68">
        <v>0</v>
      </c>
      <c r="BA68">
        <v>0</v>
      </c>
      <c r="BB68">
        <v>0</v>
      </c>
      <c r="BC68">
        <v>0</v>
      </c>
      <c r="BD68">
        <v>0</v>
      </c>
      <c r="BE68">
        <v>0</v>
      </c>
      <c r="BF68">
        <v>0</v>
      </c>
      <c r="BG68">
        <v>0</v>
      </c>
      <c r="BH68">
        <v>1</v>
      </c>
      <c r="BI68">
        <v>1</v>
      </c>
      <c r="BJ68">
        <v>0.2</v>
      </c>
      <c r="BK68">
        <v>1</v>
      </c>
      <c r="BL68">
        <v>69.5</v>
      </c>
      <c r="BM68">
        <v>10.43</v>
      </c>
      <c r="BN68">
        <v>79.930000000000007</v>
      </c>
      <c r="BO68">
        <v>79.930000000000007</v>
      </c>
      <c r="BP68" t="s">
        <v>83</v>
      </c>
      <c r="BQ68" t="s">
        <v>84</v>
      </c>
      <c r="BR68" t="s">
        <v>85</v>
      </c>
      <c r="BS68" t="s">
        <v>83</v>
      </c>
      <c r="BV68" t="s">
        <v>88</v>
      </c>
      <c r="BY68">
        <v>1200</v>
      </c>
      <c r="BZ68" t="s">
        <v>86</v>
      </c>
      <c r="CC68" t="s">
        <v>80</v>
      </c>
      <c r="CD68">
        <v>2013</v>
      </c>
      <c r="CE68" t="s">
        <v>87</v>
      </c>
      <c r="CI68">
        <v>1</v>
      </c>
      <c r="CJ68" t="s">
        <v>83</v>
      </c>
      <c r="CK68">
        <v>21</v>
      </c>
      <c r="CL68" t="s">
        <v>88</v>
      </c>
    </row>
    <row r="69" spans="1:90" x14ac:dyDescent="0.3">
      <c r="A69" t="s">
        <v>72</v>
      </c>
      <c r="B69" t="s">
        <v>73</v>
      </c>
      <c r="C69" t="s">
        <v>74</v>
      </c>
      <c r="E69" t="str">
        <f>"080011538309"</f>
        <v>080011538309</v>
      </c>
      <c r="F69" s="3">
        <v>45819</v>
      </c>
      <c r="G69">
        <v>202603</v>
      </c>
      <c r="H69" t="s">
        <v>137</v>
      </c>
      <c r="I69" t="s">
        <v>138</v>
      </c>
      <c r="J69" t="s">
        <v>187</v>
      </c>
      <c r="K69" t="s">
        <v>78</v>
      </c>
      <c r="L69" t="s">
        <v>79</v>
      </c>
      <c r="M69" t="s">
        <v>80</v>
      </c>
      <c r="N69" t="s">
        <v>81</v>
      </c>
      <c r="O69" t="s">
        <v>82</v>
      </c>
      <c r="P69" t="str">
        <f t="shared" si="3"/>
        <v xml:space="preserve">Paperwork                     </v>
      </c>
      <c r="Q69">
        <v>0</v>
      </c>
      <c r="R69">
        <v>0</v>
      </c>
      <c r="S69">
        <v>0</v>
      </c>
      <c r="T69">
        <v>0</v>
      </c>
      <c r="U69">
        <v>0</v>
      </c>
      <c r="V69">
        <v>0</v>
      </c>
      <c r="W69">
        <v>0</v>
      </c>
      <c r="X69">
        <v>0</v>
      </c>
      <c r="Y69">
        <v>0</v>
      </c>
      <c r="Z69">
        <v>0</v>
      </c>
      <c r="AA69">
        <v>0</v>
      </c>
      <c r="AB69">
        <v>0</v>
      </c>
      <c r="AC69">
        <v>0</v>
      </c>
      <c r="AD69">
        <v>0</v>
      </c>
      <c r="AE69">
        <v>0</v>
      </c>
      <c r="AF69">
        <v>0</v>
      </c>
      <c r="AG69">
        <v>0</v>
      </c>
      <c r="AH69">
        <v>0</v>
      </c>
      <c r="AI69">
        <v>0</v>
      </c>
      <c r="AJ69">
        <v>0</v>
      </c>
      <c r="AK69">
        <v>0</v>
      </c>
      <c r="AL69">
        <v>0</v>
      </c>
      <c r="AM69">
        <v>0</v>
      </c>
      <c r="AN69">
        <v>0</v>
      </c>
      <c r="AO69">
        <v>0</v>
      </c>
      <c r="AP69">
        <v>0</v>
      </c>
      <c r="AQ69">
        <v>20.9</v>
      </c>
      <c r="AR69">
        <v>0</v>
      </c>
      <c r="AS69">
        <v>0</v>
      </c>
      <c r="AT69">
        <v>0</v>
      </c>
      <c r="AU69">
        <v>0</v>
      </c>
      <c r="AV69">
        <v>0</v>
      </c>
      <c r="AW69">
        <v>0</v>
      </c>
      <c r="AX69">
        <v>0</v>
      </c>
      <c r="AY69">
        <v>0</v>
      </c>
      <c r="AZ69">
        <v>0</v>
      </c>
      <c r="BA69">
        <v>0</v>
      </c>
      <c r="BB69">
        <v>0</v>
      </c>
      <c r="BC69">
        <v>0</v>
      </c>
      <c r="BD69">
        <v>0</v>
      </c>
      <c r="BE69">
        <v>0</v>
      </c>
      <c r="BF69">
        <v>0</v>
      </c>
      <c r="BG69">
        <v>0</v>
      </c>
      <c r="BH69">
        <v>1</v>
      </c>
      <c r="BI69">
        <v>0.4</v>
      </c>
      <c r="BJ69">
        <v>1.5</v>
      </c>
      <c r="BK69">
        <v>1.5</v>
      </c>
      <c r="BL69">
        <v>69.5</v>
      </c>
      <c r="BM69">
        <v>10.43</v>
      </c>
      <c r="BN69">
        <v>79.930000000000007</v>
      </c>
      <c r="BO69">
        <v>79.930000000000007</v>
      </c>
      <c r="BP69" t="s">
        <v>83</v>
      </c>
      <c r="BQ69" t="s">
        <v>84</v>
      </c>
      <c r="BR69" t="s">
        <v>85</v>
      </c>
      <c r="BS69" t="s">
        <v>83</v>
      </c>
      <c r="BV69" t="s">
        <v>88</v>
      </c>
      <c r="BY69">
        <v>7527.65</v>
      </c>
      <c r="BZ69" t="s">
        <v>86</v>
      </c>
      <c r="CC69" t="s">
        <v>80</v>
      </c>
      <c r="CD69">
        <v>2013</v>
      </c>
      <c r="CE69" t="s">
        <v>87</v>
      </c>
      <c r="CI69">
        <v>1</v>
      </c>
      <c r="CJ69" t="s">
        <v>83</v>
      </c>
      <c r="CK69">
        <v>21</v>
      </c>
      <c r="CL69" t="s">
        <v>88</v>
      </c>
    </row>
    <row r="70" spans="1:90" x14ac:dyDescent="0.3">
      <c r="A70" t="s">
        <v>72</v>
      </c>
      <c r="B70" t="s">
        <v>73</v>
      </c>
      <c r="C70" t="s">
        <v>74</v>
      </c>
      <c r="E70" t="str">
        <f>"080011538352"</f>
        <v>080011538352</v>
      </c>
      <c r="F70" s="3">
        <v>45819</v>
      </c>
      <c r="G70">
        <v>202603</v>
      </c>
      <c r="H70" t="s">
        <v>178</v>
      </c>
      <c r="I70" t="s">
        <v>179</v>
      </c>
      <c r="J70" t="s">
        <v>180</v>
      </c>
      <c r="K70" t="s">
        <v>78</v>
      </c>
      <c r="L70" t="s">
        <v>79</v>
      </c>
      <c r="M70" t="s">
        <v>80</v>
      </c>
      <c r="N70" t="s">
        <v>81</v>
      </c>
      <c r="O70" t="s">
        <v>82</v>
      </c>
      <c r="P70" t="str">
        <f t="shared" si="3"/>
        <v xml:space="preserve">Paperwork                     </v>
      </c>
      <c r="Q70">
        <v>0</v>
      </c>
      <c r="R70">
        <v>0</v>
      </c>
      <c r="S70">
        <v>0</v>
      </c>
      <c r="T70">
        <v>0</v>
      </c>
      <c r="U70">
        <v>0</v>
      </c>
      <c r="V70">
        <v>0</v>
      </c>
      <c r="W70">
        <v>0</v>
      </c>
      <c r="X70">
        <v>0</v>
      </c>
      <c r="Y70">
        <v>0</v>
      </c>
      <c r="Z70">
        <v>0</v>
      </c>
      <c r="AA70">
        <v>0</v>
      </c>
      <c r="AB70">
        <v>0</v>
      </c>
      <c r="AC70">
        <v>0</v>
      </c>
      <c r="AD70">
        <v>0</v>
      </c>
      <c r="AE70">
        <v>0</v>
      </c>
      <c r="AF70">
        <v>0</v>
      </c>
      <c r="AG70">
        <v>0</v>
      </c>
      <c r="AH70">
        <v>0</v>
      </c>
      <c r="AI70">
        <v>0</v>
      </c>
      <c r="AJ70">
        <v>0</v>
      </c>
      <c r="AK70">
        <v>0</v>
      </c>
      <c r="AL70">
        <v>0</v>
      </c>
      <c r="AM70">
        <v>0</v>
      </c>
      <c r="AN70">
        <v>0</v>
      </c>
      <c r="AO70">
        <v>0</v>
      </c>
      <c r="AP70">
        <v>0</v>
      </c>
      <c r="AQ70">
        <v>20.9</v>
      </c>
      <c r="AR70">
        <v>0</v>
      </c>
      <c r="AS70">
        <v>0</v>
      </c>
      <c r="AT70">
        <v>0</v>
      </c>
      <c r="AU70">
        <v>0</v>
      </c>
      <c r="AV70">
        <v>0</v>
      </c>
      <c r="AW70">
        <v>0</v>
      </c>
      <c r="AX70">
        <v>0</v>
      </c>
      <c r="AY70">
        <v>0</v>
      </c>
      <c r="AZ70">
        <v>0</v>
      </c>
      <c r="BA70">
        <v>0</v>
      </c>
      <c r="BB70">
        <v>0</v>
      </c>
      <c r="BC70">
        <v>0</v>
      </c>
      <c r="BD70">
        <v>0</v>
      </c>
      <c r="BE70">
        <v>0</v>
      </c>
      <c r="BF70">
        <v>0</v>
      </c>
      <c r="BG70">
        <v>0</v>
      </c>
      <c r="BH70">
        <v>1</v>
      </c>
      <c r="BI70">
        <v>1</v>
      </c>
      <c r="BJ70">
        <v>0.1</v>
      </c>
      <c r="BK70">
        <v>1</v>
      </c>
      <c r="BL70">
        <v>69.5</v>
      </c>
      <c r="BM70">
        <v>10.43</v>
      </c>
      <c r="BN70">
        <v>79.930000000000007</v>
      </c>
      <c r="BO70">
        <v>79.930000000000007</v>
      </c>
      <c r="BP70" t="s">
        <v>83</v>
      </c>
      <c r="BQ70" t="s">
        <v>84</v>
      </c>
      <c r="BR70" t="s">
        <v>85</v>
      </c>
      <c r="BS70" t="s">
        <v>83</v>
      </c>
      <c r="BV70" t="s">
        <v>88</v>
      </c>
      <c r="BY70">
        <v>600</v>
      </c>
      <c r="BZ70" t="s">
        <v>86</v>
      </c>
      <c r="CC70" t="s">
        <v>80</v>
      </c>
      <c r="CD70">
        <v>2013</v>
      </c>
      <c r="CE70" t="s">
        <v>87</v>
      </c>
      <c r="CI70">
        <v>1</v>
      </c>
      <c r="CJ70" t="s">
        <v>83</v>
      </c>
      <c r="CK70">
        <v>21</v>
      </c>
      <c r="CL70" t="s">
        <v>88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sdrascd7-IENOMKE131308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Sue Adams</dc:creator>
  <cp:lastModifiedBy>Sue Adams</cp:lastModifiedBy>
  <dcterms:created xsi:type="dcterms:W3CDTF">2025-06-12T07:23:34Z</dcterms:created>
  <dcterms:modified xsi:type="dcterms:W3CDTF">2025-06-12T07:23:52Z</dcterms:modified>
</cp:coreProperties>
</file>