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D06CEF5-3DCF-4F85-BC32-AE2237D0AC25}" xr6:coauthVersionLast="47" xr6:coauthVersionMax="47" xr10:uidLastSave="{00000000-0000-0000-0000-000000000000}"/>
  <bookViews>
    <workbookView xWindow="28680" yWindow="-120" windowWidth="20730" windowHeight="11040" xr2:uid="{5B476C90-B1B4-4117-98AA-65481412A27A}"/>
  </bookViews>
  <sheets>
    <sheet name="sdrascd7-IESANPA13479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6" i="1" l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<sst xmlns="http://schemas.openxmlformats.org/spreadsheetml/2006/main" count="2810" uniqueCount="554">
  <si>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</si>
  <si>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</si>
  <si>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</si>
  <si>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</si>
  <si>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</si>
  <si>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</si>
  <si>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</si>
  <si>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</si>
  <si>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</si>
  <si>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</si>
  <si>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</si>
  <si>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</si>
  <si>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</si>
  <si>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</si>
  <si>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</si>
  <si>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</si>
  <si>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</si>
  <si>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</si>
  <si>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</si>
  <si>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</si>
  <si>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</si>
  <si>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</si>
  <si>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</si>
  <si>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</si>
  <si>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</si>
  <si>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</si>
  <si>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</si>
  <si>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</si>
  <si>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</si>
  <si>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</si>
  <si>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</si>
  <si>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</si>
  <si>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</si>
  <si>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</si>
  <si>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</si>
  <si>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</si>
  <si>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</si>
  <si>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</si>
  <si>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</si>
  <si>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</si>
  <si>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</si>
  <si>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</si>
  <si>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</si>
  <si>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</si>
  <si>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</si>
  <si>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</si>
  <si>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</si>
  <si>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</si>
  <si>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</si>
  <si>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</si>
  <si>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</si>
  <si>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</si>
  <si>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</si>
  <si>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</si>
  <si>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</si>
  <si>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</si>
  <si>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</si>
  <si>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</si>
  <si>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</si>
  <si>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</si>
  <si>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</si>
  <si>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</si>
  <si>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</si>
  <si>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</si>
  <si>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</si>
  <si>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</si>
  <si>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</si>
  <si>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</si>
  <si>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</si>
  <si>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</si>
  <si>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</si>
  <si>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</si>
  <si>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</si>
  <si>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</si>
  <si>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</si>
  <si>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DURBA</t>
  </si>
  <si>
    <t>DURBAN</t>
  </si>
  <si>
    <t xml:space="preserve">NATIONAL BRAND LTD-TEA DEPT        </t>
  </si>
  <si>
    <t xml:space="preserve">                                   </t>
  </si>
  <si>
    <t>CAPET</t>
  </si>
  <si>
    <t>CAPE TOWN</t>
  </si>
  <si>
    <t xml:space="preserve">MICROCHEM LAB                      </t>
  </si>
  <si>
    <t>DBC</t>
  </si>
  <si>
    <t>MBULELO RAMALATA</t>
  </si>
  <si>
    <t>Shannon</t>
  </si>
  <si>
    <t>yes</t>
  </si>
  <si>
    <t>FUE / doc</t>
  </si>
  <si>
    <t>POD received from cell 0746644640 M</t>
  </si>
  <si>
    <t>PARCEL</t>
  </si>
  <si>
    <t>no</t>
  </si>
  <si>
    <t xml:space="preserve">MERIEUX NUTRI SCIENCE              </t>
  </si>
  <si>
    <t>SWIFT LAB</t>
  </si>
  <si>
    <t>rabiah</t>
  </si>
  <si>
    <t>POD received from cell 0660249196 M</t>
  </si>
  <si>
    <t>JOHAN</t>
  </si>
  <si>
    <t>JOHANNESBURG</t>
  </si>
  <si>
    <t xml:space="preserve">AVI                                </t>
  </si>
  <si>
    <t xml:space="preserve">NATIONAL BRANDS LTD                </t>
  </si>
  <si>
    <t>YOGAN MOODLEY</t>
  </si>
  <si>
    <t>MARLON MANUEL</t>
  </si>
  <si>
    <t>anesh</t>
  </si>
  <si>
    <t>POD received from cell 0747980518 M</t>
  </si>
  <si>
    <t xml:space="preserve">I   J HOUSE                        </t>
  </si>
  <si>
    <t>ON1</t>
  </si>
  <si>
    <t>ANITA MANUS</t>
  </si>
  <si>
    <t>THABANG DAU</t>
  </si>
  <si>
    <t>Happiness</t>
  </si>
  <si>
    <t>FUE / DOC</t>
  </si>
  <si>
    <t>POD received from cell 0633442020 M</t>
  </si>
  <si>
    <t>BLOE1</t>
  </si>
  <si>
    <t>BLOEMFONTEIN</t>
  </si>
  <si>
    <t xml:space="preserve">NATIONAL BRANDS LTD BLM            </t>
  </si>
  <si>
    <t>SENATE MOHALE-NEVILLE</t>
  </si>
  <si>
    <t>THABO MAKHUBELE</t>
  </si>
  <si>
    <t>Senate</t>
  </si>
  <si>
    <t>HND / DOC / FUE</t>
  </si>
  <si>
    <t>POD received from cell 0826076201 M</t>
  </si>
  <si>
    <t>PORT3</t>
  </si>
  <si>
    <t>PORT ELIZABETH</t>
  </si>
  <si>
    <t xml:space="preserve">NATIONAL BRANDS FM-PE              </t>
  </si>
  <si>
    <t>CHANTEL MYBURGH TANYA</t>
  </si>
  <si>
    <t>mary</t>
  </si>
  <si>
    <t>POD received from cell 0715494036 M</t>
  </si>
  <si>
    <t xml:space="preserve">AVI FIELD MARKETING                </t>
  </si>
  <si>
    <t xml:space="preserve">INDIGO BRANDS                      </t>
  </si>
  <si>
    <t>ANINA KHAN</t>
  </si>
  <si>
    <t>KARLIEN</t>
  </si>
  <si>
    <t>Vuke</t>
  </si>
  <si>
    <t>POD received from cell 0641377685 M</t>
  </si>
  <si>
    <t>MARIANA REINACH</t>
  </si>
  <si>
    <t>pule</t>
  </si>
  <si>
    <t>POD received from cell 0847533418 M</t>
  </si>
  <si>
    <t>SHIREEN BASTERMNAN</t>
  </si>
  <si>
    <t>THILOSHINI PILLAY</t>
  </si>
  <si>
    <t xml:space="preserve">SOIAJMED                           </t>
  </si>
  <si>
    <t xml:space="preserve">PRIONTEX CAPE                      </t>
  </si>
  <si>
    <t>NA</t>
  </si>
  <si>
    <t>Yolanda</t>
  </si>
  <si>
    <t>POD received from cell 0832159657 M</t>
  </si>
  <si>
    <t>WHITE</t>
  </si>
  <si>
    <t>WHITE RIVER</t>
  </si>
  <si>
    <t xml:space="preserve">AVI FIELDMARKETING                 </t>
  </si>
  <si>
    <t>KEMPT</t>
  </si>
  <si>
    <t>KEMPTON PARK</t>
  </si>
  <si>
    <t xml:space="preserve">AVI FM                             </t>
  </si>
  <si>
    <t>NONHLANHLA</t>
  </si>
  <si>
    <t>CRAYTON</t>
  </si>
  <si>
    <t>Valencia</t>
  </si>
  <si>
    <t>Consignee not available)</t>
  </si>
  <si>
    <t>lbr</t>
  </si>
  <si>
    <t>HND / FUE / DOC</t>
  </si>
  <si>
    <t>POD received from cell 0648984486 M</t>
  </si>
  <si>
    <t xml:space="preserve">CONSTANTIA FLEX                    </t>
  </si>
  <si>
    <t>SAM GREEN RIKESH</t>
  </si>
  <si>
    <t>DINEO</t>
  </si>
  <si>
    <t>Nester</t>
  </si>
  <si>
    <t>POD received from cell 0780771530 M</t>
  </si>
  <si>
    <t xml:space="preserve">BEC                                </t>
  </si>
  <si>
    <t>ESTER LE ROUX</t>
  </si>
  <si>
    <t>NIKITA JANSE VAN VUUREN</t>
  </si>
  <si>
    <t>Juanita</t>
  </si>
  <si>
    <t>EAR / FUE / DOC</t>
  </si>
  <si>
    <t>POD received from cell 0810876320 M</t>
  </si>
  <si>
    <t>VANDE</t>
  </si>
  <si>
    <t>VANDERBIJLPARK</t>
  </si>
  <si>
    <t xml:space="preserve">NA                                 </t>
  </si>
  <si>
    <t>KALLIE KOCK</t>
  </si>
  <si>
    <t>CANDICE MORNE VAN ZIJL</t>
  </si>
  <si>
    <t>S   Kock</t>
  </si>
  <si>
    <t>POD received from cell 0682033819 M</t>
  </si>
  <si>
    <t>j17991</t>
  </si>
  <si>
    <t>GEORG</t>
  </si>
  <si>
    <t>GEORGE</t>
  </si>
  <si>
    <t xml:space="preserve">AVI FIELD MARKET                   </t>
  </si>
  <si>
    <t>CHANTEL</t>
  </si>
  <si>
    <t>TANYA HENTMAN</t>
  </si>
  <si>
    <t>CKO</t>
  </si>
  <si>
    <t>MIKE</t>
  </si>
  <si>
    <t xml:space="preserve">I J TABLE BAY HARBOUR              </t>
  </si>
  <si>
    <t>CLIVE JONES</t>
  </si>
  <si>
    <t>BOTSHELO MASHIANE</t>
  </si>
  <si>
    <t>PORTIA</t>
  </si>
  <si>
    <t>POD received from cell 0616034769 M</t>
  </si>
  <si>
    <t xml:space="preserve">PRIONTEX                           </t>
  </si>
  <si>
    <t xml:space="preserve">WILDLIFE PHARMACEUTICALS           </t>
  </si>
  <si>
    <t>MTHOKOZISI MKAMBULE</t>
  </si>
  <si>
    <t>SHAMIL</t>
  </si>
  <si>
    <t>mthokozisi</t>
  </si>
  <si>
    <t>POD received from cell 0716213301 M</t>
  </si>
  <si>
    <t>SAM GREEN</t>
  </si>
  <si>
    <t>DINEO MASHIANE</t>
  </si>
  <si>
    <t>neston</t>
  </si>
  <si>
    <t>PINET</t>
  </si>
  <si>
    <t>PINETOWN</t>
  </si>
  <si>
    <t>LERINA SAYANNA</t>
  </si>
  <si>
    <t>sizwe</t>
  </si>
  <si>
    <t>Late linehaul</t>
  </si>
  <si>
    <t>sti</t>
  </si>
  <si>
    <t>MIDRA</t>
  </si>
  <si>
    <t>MIDRAND</t>
  </si>
  <si>
    <t xml:space="preserve">PRIONTEX JHB                       </t>
  </si>
  <si>
    <t>ELVIS MASADI-0810186272</t>
  </si>
  <si>
    <t>SINDISWA MABIJA</t>
  </si>
  <si>
    <t>jerry</t>
  </si>
  <si>
    <t>POD received from cell 0833616148 M</t>
  </si>
  <si>
    <t xml:space="preserve">PRINTRUN                           </t>
  </si>
  <si>
    <t xml:space="preserve">AVI DISTRIBUTION                   </t>
  </si>
  <si>
    <t>LOUISA VIEIRA</t>
  </si>
  <si>
    <t>TERRI BROOKS</t>
  </si>
  <si>
    <t>Louise vietra</t>
  </si>
  <si>
    <t>POD received from cell 0832372623 M</t>
  </si>
  <si>
    <t>EAST</t>
  </si>
  <si>
    <t>EAST LONDON</t>
  </si>
  <si>
    <t xml:space="preserve">AVI MARKETING                      </t>
  </si>
  <si>
    <t>MARY</t>
  </si>
  <si>
    <t>LEON</t>
  </si>
  <si>
    <t>NAROSHINI MOODLEY</t>
  </si>
  <si>
    <t>ROMONA KISTEN</t>
  </si>
  <si>
    <t>same</t>
  </si>
  <si>
    <t xml:space="preserve">INDIGO COSMETICS W CAPE            </t>
  </si>
  <si>
    <t>NIVASHNIE GOVENDER</t>
  </si>
  <si>
    <t>THILASHINI PILLAY</t>
  </si>
  <si>
    <t xml:space="preserve">Lunika                        </t>
  </si>
  <si>
    <t xml:space="preserve">POD received from cell 0641377685 M     </t>
  </si>
  <si>
    <t xml:space="preserve">GO-GRAPHICS                        </t>
  </si>
  <si>
    <t>SEBASTIAN NAIDOO</t>
  </si>
  <si>
    <t>ZANELE MASILELA</t>
  </si>
  <si>
    <t>sazi</t>
  </si>
  <si>
    <t>DOC / FUE</t>
  </si>
  <si>
    <t>POD received from cell 0671711975 M</t>
  </si>
  <si>
    <t>PIET1</t>
  </si>
  <si>
    <t>PIETERMARITZBURG</t>
  </si>
  <si>
    <t xml:space="preserve">MEDICLINIC                         </t>
  </si>
  <si>
    <t>TANYA STOFBERG</t>
  </si>
  <si>
    <t>Kash</t>
  </si>
  <si>
    <t>POD received from cell 0782274968 M</t>
  </si>
  <si>
    <t>TONGA</t>
  </si>
  <si>
    <t>TONGAAT</t>
  </si>
  <si>
    <t xml:space="preserve">MEDICLIIC                          </t>
  </si>
  <si>
    <t>NAMASHA RAMLUGGAN</t>
  </si>
  <si>
    <t>MARCELLE GORDON</t>
  </si>
  <si>
    <t>VANESHREE</t>
  </si>
  <si>
    <t>POD received from cell 0642990348 M</t>
  </si>
  <si>
    <t>PIET2</t>
  </si>
  <si>
    <t>PIETERSBURG</t>
  </si>
  <si>
    <t xml:space="preserve">MEDICLINNIC PHARMACY               </t>
  </si>
  <si>
    <t>CAREL ROSSOUW</t>
  </si>
  <si>
    <t>Thompson</t>
  </si>
  <si>
    <t>POD received from cell 0681132319 M</t>
  </si>
  <si>
    <t>0699</t>
  </si>
  <si>
    <t>ZIA ADAMS</t>
  </si>
  <si>
    <t>KATLEGO</t>
  </si>
  <si>
    <t>fiona</t>
  </si>
  <si>
    <t>lev</t>
  </si>
  <si>
    <t>NURESHINI MOODLEY</t>
  </si>
  <si>
    <t>LONDIWE ADAM</t>
  </si>
  <si>
    <t>cherm</t>
  </si>
  <si>
    <t>PORT1</t>
  </si>
  <si>
    <t>PORT ALFRED</t>
  </si>
  <si>
    <t>NICO STRYDOM</t>
  </si>
  <si>
    <t>MULALO</t>
  </si>
  <si>
    <t>jacques</t>
  </si>
  <si>
    <t>Late Linehaul Delayed Beyond Skynet Control</t>
  </si>
  <si>
    <t>uat</t>
  </si>
  <si>
    <t>UMHLA</t>
  </si>
  <si>
    <t>UMHLANGA ROCKS</t>
  </si>
  <si>
    <t>MAGS</t>
  </si>
  <si>
    <t>princess</t>
  </si>
  <si>
    <t xml:space="preserve">NATIONAL BRANDS                    </t>
  </si>
  <si>
    <t>DERRIK</t>
  </si>
  <si>
    <t>MARIANA</t>
  </si>
  <si>
    <t>POD received from cell 0659825059 M</t>
  </si>
  <si>
    <t xml:space="preserve">CIRO BEVERAGE SOLUTIONS            </t>
  </si>
  <si>
    <t>THABO MOKHUBELE</t>
  </si>
  <si>
    <t>sue-anne</t>
  </si>
  <si>
    <t xml:space="preserve">INDUSGO COSMETICS                  </t>
  </si>
  <si>
    <t>CELINE</t>
  </si>
  <si>
    <t>Khayise</t>
  </si>
  <si>
    <t xml:space="preserve">NUTIONAL BRANDS                    </t>
  </si>
  <si>
    <t>SANDILE NGUBANE</t>
  </si>
  <si>
    <t>chett</t>
  </si>
  <si>
    <t xml:space="preserve">I J HOUSE W                        </t>
  </si>
  <si>
    <t>ANITO MANLIS</t>
  </si>
  <si>
    <t>THUBANY DOU</t>
  </si>
  <si>
    <t>agnes</t>
  </si>
  <si>
    <t xml:space="preserve">LATHERINE                          </t>
  </si>
  <si>
    <t>RUESA</t>
  </si>
  <si>
    <t>GABRIEL</t>
  </si>
  <si>
    <t>POD received from cell 0607649891 M</t>
  </si>
  <si>
    <t xml:space="preserve">SNOAKWARTS                         </t>
  </si>
  <si>
    <t>GRIFFIT NGOBESE</t>
  </si>
  <si>
    <t>INNO NTSIMANDE</t>
  </si>
  <si>
    <t xml:space="preserve">NBL ( COFFEE   CREAMER FACTION     </t>
  </si>
  <si>
    <t>LINAWE NDLOVU</t>
  </si>
  <si>
    <t>bambeni</t>
  </si>
  <si>
    <t>RODNEY NORMAN</t>
  </si>
  <si>
    <t>MARLON</t>
  </si>
  <si>
    <t>Silayi</t>
  </si>
  <si>
    <t>SIBONISO ZONDI</t>
  </si>
  <si>
    <t>YAVIWA MOLOTANA</t>
  </si>
  <si>
    <t>Siboniso</t>
  </si>
  <si>
    <t>POD received from cell 0634077877 M</t>
  </si>
  <si>
    <t>FIKI DLAMINI</t>
  </si>
  <si>
    <t>DINEO MA</t>
  </si>
  <si>
    <t>Fiona</t>
  </si>
  <si>
    <t>EDGAR</t>
  </si>
  <si>
    <t>mboneni</t>
  </si>
  <si>
    <t>MOSSE</t>
  </si>
  <si>
    <t>MOSSEL BAY</t>
  </si>
  <si>
    <t xml:space="preserve">BAYVIEW PRIVATE HOSPITAL           </t>
  </si>
  <si>
    <t>JOHAN GREEFF</t>
  </si>
  <si>
    <t>YVONNE</t>
  </si>
  <si>
    <t xml:space="preserve">MAKINI GROUP PTY LTD               </t>
  </si>
  <si>
    <t>LOTI KINGORI</t>
  </si>
  <si>
    <t>belina</t>
  </si>
  <si>
    <t>POD received from cell 0606555504 M</t>
  </si>
  <si>
    <t>MARCEL INGRAM-0724470072</t>
  </si>
  <si>
    <t>SANDISWA MABHIJA</t>
  </si>
  <si>
    <t>Sylvia</t>
  </si>
  <si>
    <t>BERNARD PRETORIUS</t>
  </si>
  <si>
    <t>Ncedie</t>
  </si>
  <si>
    <t xml:space="preserve">NATIONAL BRANDS FM PE              </t>
  </si>
  <si>
    <t>ASHLEY WILCOX</t>
  </si>
  <si>
    <t>NEVILLE RUDMAN</t>
  </si>
  <si>
    <t>Thea</t>
  </si>
  <si>
    <t>DERRICK KNOESEN</t>
  </si>
  <si>
    <t>SIYANDA</t>
  </si>
  <si>
    <t>WINSTON V ANDRE SNYMAN</t>
  </si>
  <si>
    <t>SABASTIAN PETERS</t>
  </si>
  <si>
    <t xml:space="preserve">I J TABLE BAY                      </t>
  </si>
  <si>
    <t>morgan</t>
  </si>
  <si>
    <t xml:space="preserve">MICROCHEM                          </t>
  </si>
  <si>
    <t>SDX</t>
  </si>
  <si>
    <t>LEZOIN</t>
  </si>
  <si>
    <t>LEZAAN</t>
  </si>
  <si>
    <t>DSD / FUE / doc</t>
  </si>
  <si>
    <t>LAZAAN MICHELS</t>
  </si>
  <si>
    <t>FIONA</t>
  </si>
  <si>
    <t>POD received from cell 0682690407 M</t>
  </si>
  <si>
    <t xml:space="preserve">CASSIE S HAIR DESIGN               </t>
  </si>
  <si>
    <t>ON2</t>
  </si>
  <si>
    <t>ANGELIQUE CUPIDO</t>
  </si>
  <si>
    <t>RENE</t>
  </si>
  <si>
    <t>Angelique</t>
  </si>
  <si>
    <t>HND / FUE / doc</t>
  </si>
  <si>
    <t>POD received from cell 0613937665 M</t>
  </si>
  <si>
    <t>EMPAN</t>
  </si>
  <si>
    <t>EMPANGENI</t>
  </si>
  <si>
    <t xml:space="preserve">S PHAMANDLA BUTHELEZI              </t>
  </si>
  <si>
    <t>THULANI</t>
  </si>
  <si>
    <t>POD received from cell 0714373844 M</t>
  </si>
  <si>
    <t>phummy</t>
  </si>
  <si>
    <t>POD received from cell 0744435413 M</t>
  </si>
  <si>
    <t xml:space="preserve">NEW ERA PACKAGING                  </t>
  </si>
  <si>
    <t>PETER HAMMOND</t>
  </si>
  <si>
    <t>Marian</t>
  </si>
  <si>
    <t>POD received from cell 0843672221 M</t>
  </si>
  <si>
    <t>Morgan</t>
  </si>
  <si>
    <t>POD received from cell 0729470949 M</t>
  </si>
  <si>
    <t xml:space="preserve">BRYANY CLACK                       </t>
  </si>
  <si>
    <t xml:space="preserve">STRAUS\CO                          </t>
  </si>
  <si>
    <t>FRANCES</t>
  </si>
  <si>
    <t>BRYANY</t>
  </si>
  <si>
    <t xml:space="preserve">Asanda                        </t>
  </si>
  <si>
    <t xml:space="preserve">POD received from cell 0633442020 M     </t>
  </si>
  <si>
    <t xml:space="preserve">PRIONTEX SA                        </t>
  </si>
  <si>
    <t>JERRY</t>
  </si>
  <si>
    <t xml:space="preserve">NATIONAL BRANDS LTD TEA DIV        </t>
  </si>
  <si>
    <t>?</t>
  </si>
  <si>
    <t>Thembi</t>
  </si>
  <si>
    <t>sami</t>
  </si>
  <si>
    <t>Box</t>
  </si>
  <si>
    <t xml:space="preserve">BEC W CAPE                         </t>
  </si>
  <si>
    <t>NIKITA J VAN VUUREN</t>
  </si>
  <si>
    <t>POD received from cell 0761265903 M</t>
  </si>
  <si>
    <t xml:space="preserve">PVT                                </t>
  </si>
  <si>
    <t>CATHRINE MAKIN</t>
  </si>
  <si>
    <t>c makin</t>
  </si>
  <si>
    <t>SAM CHETTY</t>
  </si>
  <si>
    <t xml:space="preserve">INDIGO COSMETICS                   </t>
  </si>
  <si>
    <t xml:space="preserve">NATIONAL BRANDS FM                 </t>
  </si>
  <si>
    <t>Mary</t>
  </si>
  <si>
    <t>illeg</t>
  </si>
  <si>
    <t xml:space="preserve">AVI LTD                            </t>
  </si>
  <si>
    <t>THILOSHINI</t>
  </si>
  <si>
    <t>Richard</t>
  </si>
  <si>
    <t>POD received from cell 0729564722 M</t>
  </si>
  <si>
    <t xml:space="preserve">AVI HEAD OFFICE                    </t>
  </si>
  <si>
    <t>ZINHLE NOMANDELA</t>
  </si>
  <si>
    <t xml:space="preserve">I AND J TABLE BAY BARBOUR          </t>
  </si>
  <si>
    <t>CLIVE</t>
  </si>
  <si>
    <t xml:space="preserve">NATIONAL BRANDS LTD REDHILL        </t>
  </si>
  <si>
    <t>DERRICK</t>
  </si>
  <si>
    <t>POMONA</t>
  </si>
  <si>
    <t>M Reinach</t>
  </si>
  <si>
    <t xml:space="preserve">NATIONAL BRANDS LTD DURBAN         </t>
  </si>
  <si>
    <t>FIKI</t>
  </si>
  <si>
    <t>aphelele</t>
  </si>
  <si>
    <t xml:space="preserve">FRESENIUS KABI MAN SA              </t>
  </si>
  <si>
    <t>YOLANDA V GREUNEN</t>
  </si>
  <si>
    <t>s celeba</t>
  </si>
  <si>
    <t>PRETO</t>
  </si>
  <si>
    <t>PRETORIA</t>
  </si>
  <si>
    <t xml:space="preserve">ANITA JARDIM                       </t>
  </si>
  <si>
    <t>ANITA</t>
  </si>
  <si>
    <t>ANITA JARDIM</t>
  </si>
  <si>
    <t>POD received from cell 0720506267 M</t>
  </si>
  <si>
    <t>0182</t>
  </si>
  <si>
    <t xml:space="preserve">DISCHEM DISTRIBUTION               </t>
  </si>
  <si>
    <t>NOX BUKULA</t>
  </si>
  <si>
    <t>Brenda</t>
  </si>
  <si>
    <t>POD received from cell 0735871460 M</t>
  </si>
  <si>
    <t>LOUISA</t>
  </si>
  <si>
    <t>THABO</t>
  </si>
  <si>
    <t>ZUKISWA</t>
  </si>
  <si>
    <t xml:space="preserve">NATIONAL BRANDS LTD SNACKWORKS     </t>
  </si>
  <si>
    <t>MORNE</t>
  </si>
  <si>
    <t>KERSHNIE</t>
  </si>
  <si>
    <t>Sindie</t>
  </si>
  <si>
    <t>AHAF</t>
  </si>
  <si>
    <t>ROMONA</t>
  </si>
  <si>
    <t>Missed cutoff</t>
  </si>
  <si>
    <t>jam</t>
  </si>
  <si>
    <t>SIYANDA SECURITY</t>
  </si>
  <si>
    <t>NEVILLE</t>
  </si>
  <si>
    <t>ASHLEY</t>
  </si>
  <si>
    <t xml:space="preserve">INDIGO COSMOTICS                   </t>
  </si>
  <si>
    <t xml:space="preserve">SIYAKHA IMPERIAL PRINTING CO       </t>
  </si>
  <si>
    <t>SIYAKHA CLAUDETTE CHETTY</t>
  </si>
  <si>
    <t xml:space="preserve">GO GROPHICS                        </t>
  </si>
  <si>
    <t>NICLO</t>
  </si>
  <si>
    <t>sazimpeto</t>
  </si>
  <si>
    <t>ANGELO JANSEN</t>
  </si>
  <si>
    <t xml:space="preserve">jerry                         </t>
  </si>
  <si>
    <t xml:space="preserve">POD received from cell 0833616148 M     </t>
  </si>
  <si>
    <t>CLAUDETTE CHETTY</t>
  </si>
  <si>
    <t>precious</t>
  </si>
  <si>
    <t>STANF</t>
  </si>
  <si>
    <t>STANDFORD</t>
  </si>
  <si>
    <t xml:space="preserve">I J LTD GANSBAAI                   </t>
  </si>
  <si>
    <t>LUVUYO SEPTEMBER</t>
  </si>
  <si>
    <t>BERTUS MULLER</t>
  </si>
  <si>
    <t xml:space="preserve">I J HOUSE W CAPE                   </t>
  </si>
  <si>
    <t>SHIREEN BLOWS HOOSEN</t>
  </si>
  <si>
    <t>carelle</t>
  </si>
  <si>
    <t>ABDUL</t>
  </si>
  <si>
    <t>TSHEPISO</t>
  </si>
  <si>
    <t>Rozelle</t>
  </si>
  <si>
    <t>Appointment required</t>
  </si>
  <si>
    <t xml:space="preserve">I J HOUSE                          </t>
  </si>
  <si>
    <t>rvw</t>
  </si>
  <si>
    <t xml:space="preserve">AVI ROSSLYN ISLAND NORTH           </t>
  </si>
  <si>
    <t xml:space="preserve">INDIGO RETURNS                     </t>
  </si>
  <si>
    <t>JUAN SMITH</t>
  </si>
  <si>
    <t>SONAY KAAS</t>
  </si>
  <si>
    <t>Gcali</t>
  </si>
  <si>
    <t xml:space="preserve">PRIONTEX MICRONCLEAN               </t>
  </si>
  <si>
    <t>CARLA</t>
  </si>
  <si>
    <t>Godfrey</t>
  </si>
  <si>
    <t xml:space="preserve">BASSANI MEDICAL                    </t>
  </si>
  <si>
    <t>DARRYL LAIRD</t>
  </si>
  <si>
    <t>April</t>
  </si>
  <si>
    <t>POD received from cell 0692133137 M</t>
  </si>
  <si>
    <t xml:space="preserve">AVI DC                             </t>
  </si>
  <si>
    <t xml:space="preserve">NATIONAL BRANDS EASTERN CAPE       </t>
  </si>
  <si>
    <t>INNOCENT NTULI</t>
  </si>
  <si>
    <t>viginia</t>
  </si>
  <si>
    <t>CSH / FUE / DOC</t>
  </si>
  <si>
    <t>POD received from cell 0637415151 M</t>
  </si>
  <si>
    <t>Romany Rusks</t>
  </si>
  <si>
    <t>Bernard Pretorius</t>
  </si>
  <si>
    <t>Anina Khan</t>
  </si>
  <si>
    <t xml:space="preserve">NATIONAL BRANDS REDHILL            </t>
  </si>
  <si>
    <t>Mariana</t>
  </si>
  <si>
    <t>col</t>
  </si>
  <si>
    <t>CSH / DOC / FUE</t>
  </si>
  <si>
    <t xml:space="preserve">AVI NATIONAL BRANDS                </t>
  </si>
  <si>
    <t>Raeesa Hassim</t>
  </si>
  <si>
    <t xml:space="preserve">Michael Moyeni                </t>
  </si>
  <si>
    <t xml:space="preserve">POD received from cell 0796507598 M     </t>
  </si>
  <si>
    <t xml:space="preserve">GBR -  Kayla Dos Santos            </t>
  </si>
  <si>
    <t>Kayla Dos Santos</t>
  </si>
  <si>
    <t>lisa</t>
  </si>
  <si>
    <t>Split shipment</t>
  </si>
  <si>
    <t>POD received from cell 0670917124 M</t>
  </si>
  <si>
    <t xml:space="preserve">AVI -  Emmett Holmes               </t>
  </si>
  <si>
    <t>Emmett Holmes</t>
  </si>
  <si>
    <t>APHIWE</t>
  </si>
  <si>
    <t>Incorrect route allocation</t>
  </si>
  <si>
    <t>SEF</t>
  </si>
  <si>
    <t>0200</t>
  </si>
  <si>
    <t xml:space="preserve">CIRO                               </t>
  </si>
  <si>
    <t>Adele Pieterse</t>
  </si>
  <si>
    <t>yugesha</t>
  </si>
  <si>
    <t>Kamani Pather</t>
  </si>
  <si>
    <t>Ronald</t>
  </si>
  <si>
    <t>POD received from cell 0716643675 M</t>
  </si>
  <si>
    <t>PLETT</t>
  </si>
  <si>
    <t>PLETTENBERG BAY</t>
  </si>
  <si>
    <t xml:space="preserve">OLIVER RISSIK                      </t>
  </si>
  <si>
    <t xml:space="preserve">Luxco Importers                    </t>
  </si>
  <si>
    <t>Please ask driver to take a flyer with for the collection</t>
  </si>
  <si>
    <t>NICOLA</t>
  </si>
  <si>
    <t>OLIVER RISSIK</t>
  </si>
  <si>
    <t>maria</t>
  </si>
  <si>
    <t>POD received from cell 0797074161 M</t>
  </si>
  <si>
    <t>Flyer</t>
  </si>
  <si>
    <t>YUGAN MOODLEY</t>
  </si>
  <si>
    <t xml:space="preserve">yogan                         </t>
  </si>
  <si>
    <t xml:space="preserve">POD received from cell 0682690407 M     </t>
  </si>
  <si>
    <t xml:space="preserve">AVI -  Neville Rudman              </t>
  </si>
  <si>
    <t>Neville Rudman</t>
  </si>
  <si>
    <t>Thia</t>
  </si>
  <si>
    <t>HND / CSH / DOC / FUE</t>
  </si>
  <si>
    <t xml:space="preserve">Foodzone                           </t>
  </si>
  <si>
    <t>METHEMBE MICHAEL</t>
  </si>
  <si>
    <t>Ester Le Roux</t>
  </si>
  <si>
    <t>methembe</t>
  </si>
  <si>
    <t>CLIVE JONE</t>
  </si>
  <si>
    <t xml:space="preserve">LIMPOPO MEDICLINIC PHY             </t>
  </si>
  <si>
    <t>CAREL</t>
  </si>
  <si>
    <t>NELSP</t>
  </si>
  <si>
    <t>NELSPRUIT</t>
  </si>
  <si>
    <t xml:space="preserve">MEDICLINIC NELSPRUIT PHY           </t>
  </si>
  <si>
    <t xml:space="preserve">BAKERS                             </t>
  </si>
  <si>
    <t>MARICA NAIDOO</t>
  </si>
  <si>
    <t>THEMBELIHLE DHLAMINI</t>
  </si>
  <si>
    <t xml:space="preserve">AVI  HEAD OFFICE                   </t>
  </si>
  <si>
    <t>DINEO MASHAINE</t>
  </si>
  <si>
    <t>BULAN NAIDOO</t>
  </si>
  <si>
    <t>morris</t>
  </si>
  <si>
    <t xml:space="preserve">GBR                                </t>
  </si>
  <si>
    <t>KAYLA DOS SANTOS</t>
  </si>
  <si>
    <t>Lisa</t>
  </si>
  <si>
    <t>KERSHNIE MOODLEY</t>
  </si>
  <si>
    <t>phindile</t>
  </si>
  <si>
    <t xml:space="preserve">Microchem                          </t>
  </si>
  <si>
    <t>Moremi</t>
  </si>
  <si>
    <t>lkazaan</t>
  </si>
  <si>
    <t>CATHERINE</t>
  </si>
  <si>
    <t>RAEESA</t>
  </si>
  <si>
    <t>catherine</t>
  </si>
  <si>
    <t xml:space="preserve">National Brands Snackworks         </t>
  </si>
  <si>
    <t xml:space="preserve">National Brands                    </t>
  </si>
  <si>
    <t>Deneo</t>
  </si>
  <si>
    <t>Mohapi</t>
  </si>
  <si>
    <t>zipho</t>
  </si>
  <si>
    <t>MANGIE PILLAY</t>
  </si>
  <si>
    <t>CATHERINE MAKINI</t>
  </si>
  <si>
    <t>LINDA PHAKEDI</t>
  </si>
  <si>
    <t>KAMANI PATHER</t>
  </si>
  <si>
    <t>Adde</t>
  </si>
  <si>
    <t>MUZI MYEZA</t>
  </si>
  <si>
    <t>SEBASTIAN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</si>
</sst>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55E7-C645-43A0-BE47-B9ED791FA398}">
  <dimension ref="A1:CN136"/>
  <sheetViews>
    <sheetView tabSelected="1" topLeftCell="A125" workbookViewId="0">
      <selection activeCell="A137" sqref="A137:XFD144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"009942939457"</f>
        <v>009942939457</v>
      </c>
      <c r="F2" s="3">
        <v>45323</v>
      </c>
      <c r="G2">
        <v>202411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"031 365 7065                  "</f>
        <v xml:space="preserve">031 365 7065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45.96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140.78</v>
      </c>
      <c r="BM2">
        <v>21.12</v>
      </c>
      <c r="BN2">
        <v>161.9</v>
      </c>
      <c r="BO2">
        <v>161.9</v>
      </c>
      <c r="BR2" t="s">
        <v>83</v>
      </c>
      <c r="BS2" s="3">
        <v>45327</v>
      </c>
      <c r="BT2" s="4">
        <v>0.33680555555555558</v>
      </c>
      <c r="BU2" t="s">
        <v>84</v>
      </c>
      <c r="BV2" t="s">
        <v>85</v>
      </c>
      <c r="BY2">
        <v>1200</v>
      </c>
      <c r="BZ2" t="s">
        <v>86</v>
      </c>
      <c r="CA2" t="s">
        <v>87</v>
      </c>
      <c r="CC2" t="s">
        <v>80</v>
      </c>
      <c r="CD2">
        <v>8001</v>
      </c>
      <c r="CE2" t="s">
        <v>88</v>
      </c>
      <c r="CF2" s="3">
        <v>45328</v>
      </c>
      <c r="CI2">
        <v>3</v>
      </c>
      <c r="CJ2">
        <v>2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"009942939456"</f>
        <v>009942939456</v>
      </c>
      <c r="F3" s="3">
        <v>45323</v>
      </c>
      <c r="G3">
        <v>202411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90</v>
      </c>
      <c r="O3" t="s">
        <v>82</v>
      </c>
      <c r="P3" t="str">
        <f>"031 365 7065                  "</f>
        <v xml:space="preserve">031 365 7065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45.96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140.78</v>
      </c>
      <c r="BM3">
        <v>21.12</v>
      </c>
      <c r="BN3">
        <v>161.9</v>
      </c>
      <c r="BO3">
        <v>161.9</v>
      </c>
      <c r="BQ3" t="s">
        <v>91</v>
      </c>
      <c r="BR3" t="s">
        <v>83</v>
      </c>
      <c r="BS3" s="3">
        <v>45327</v>
      </c>
      <c r="BT3" s="4">
        <v>0.41041666666666665</v>
      </c>
      <c r="BU3" t="s">
        <v>92</v>
      </c>
      <c r="BV3" t="s">
        <v>85</v>
      </c>
      <c r="BY3">
        <v>1200</v>
      </c>
      <c r="BZ3" t="s">
        <v>86</v>
      </c>
      <c r="CA3" t="s">
        <v>93</v>
      </c>
      <c r="CC3" t="s">
        <v>80</v>
      </c>
      <c r="CD3">
        <v>7708</v>
      </c>
      <c r="CE3" t="s">
        <v>88</v>
      </c>
      <c r="CF3" s="3">
        <v>45328</v>
      </c>
      <c r="CI3">
        <v>3</v>
      </c>
      <c r="CJ3">
        <v>2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"009943428836"</f>
        <v>009943428836</v>
      </c>
      <c r="F4" s="3">
        <v>45323</v>
      </c>
      <c r="G4">
        <v>202411</v>
      </c>
      <c r="H4" t="s">
        <v>94</v>
      </c>
      <c r="I4" t="s">
        <v>95</v>
      </c>
      <c r="J4" t="s">
        <v>96</v>
      </c>
      <c r="K4" t="s">
        <v>78</v>
      </c>
      <c r="L4" t="s">
        <v>75</v>
      </c>
      <c r="M4" t="s">
        <v>76</v>
      </c>
      <c r="N4" t="s">
        <v>97</v>
      </c>
      <c r="O4" t="s">
        <v>82</v>
      </c>
      <c r="P4" t="str">
        <f>"11005000BT 402190             "</f>
        <v xml:space="preserve">11005000BT 402190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152.09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9</v>
      </c>
      <c r="BI4">
        <v>53.2</v>
      </c>
      <c r="BJ4">
        <v>70.8</v>
      </c>
      <c r="BK4">
        <v>71</v>
      </c>
      <c r="BL4">
        <v>452.99</v>
      </c>
      <c r="BM4">
        <v>67.95</v>
      </c>
      <c r="BN4">
        <v>520.94000000000005</v>
      </c>
      <c r="BO4">
        <v>520.94000000000005</v>
      </c>
      <c r="BQ4" t="s">
        <v>98</v>
      </c>
      <c r="BR4" t="s">
        <v>99</v>
      </c>
      <c r="BS4" s="3">
        <v>45324</v>
      </c>
      <c r="BT4" s="4">
        <v>0.54236111111111118</v>
      </c>
      <c r="BU4" t="s">
        <v>100</v>
      </c>
      <c r="BV4" t="s">
        <v>85</v>
      </c>
      <c r="BY4">
        <v>174232.29</v>
      </c>
      <c r="BZ4" t="s">
        <v>86</v>
      </c>
      <c r="CA4" t="s">
        <v>101</v>
      </c>
      <c r="CC4" t="s">
        <v>76</v>
      </c>
      <c r="CD4">
        <v>4000</v>
      </c>
      <c r="CE4" t="s">
        <v>88</v>
      </c>
      <c r="CF4" s="3">
        <v>45327</v>
      </c>
      <c r="CI4">
        <v>1</v>
      </c>
      <c r="CJ4">
        <v>1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"009943098896"</f>
        <v>009943098896</v>
      </c>
      <c r="F5" s="3">
        <v>45323</v>
      </c>
      <c r="G5">
        <v>202411</v>
      </c>
      <c r="H5" t="s">
        <v>94</v>
      </c>
      <c r="I5" t="s">
        <v>95</v>
      </c>
      <c r="J5" t="s">
        <v>96</v>
      </c>
      <c r="K5" t="s">
        <v>78</v>
      </c>
      <c r="L5" t="s">
        <v>79</v>
      </c>
      <c r="M5" t="s">
        <v>80</v>
      </c>
      <c r="N5" t="s">
        <v>102</v>
      </c>
      <c r="O5" t="s">
        <v>103</v>
      </c>
      <c r="P5" t="str">
        <f>"11005506HR 460040             "</f>
        <v xml:space="preserve">11005506HR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59.39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4.8</v>
      </c>
      <c r="BJ5">
        <v>2.9</v>
      </c>
      <c r="BK5">
        <v>5</v>
      </c>
      <c r="BL5">
        <v>174.72</v>
      </c>
      <c r="BM5">
        <v>26.21</v>
      </c>
      <c r="BN5">
        <v>200.93</v>
      </c>
      <c r="BO5">
        <v>200.93</v>
      </c>
      <c r="BQ5" t="s">
        <v>104</v>
      </c>
      <c r="BR5" t="s">
        <v>105</v>
      </c>
      <c r="BS5" s="3">
        <v>45324</v>
      </c>
      <c r="BT5" s="4">
        <v>0.375</v>
      </c>
      <c r="BU5" t="s">
        <v>106</v>
      </c>
      <c r="BV5" t="s">
        <v>85</v>
      </c>
      <c r="BY5">
        <v>14327.28</v>
      </c>
      <c r="BZ5" t="s">
        <v>107</v>
      </c>
      <c r="CA5" t="s">
        <v>108</v>
      </c>
      <c r="CC5" t="s">
        <v>80</v>
      </c>
      <c r="CD5">
        <v>7915</v>
      </c>
      <c r="CE5" t="s">
        <v>88</v>
      </c>
      <c r="CF5" s="3">
        <v>45327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"009942837931"</f>
        <v>009942837931</v>
      </c>
      <c r="F6" s="3">
        <v>45323</v>
      </c>
      <c r="G6">
        <v>202411</v>
      </c>
      <c r="H6" t="s">
        <v>94</v>
      </c>
      <c r="I6" t="s">
        <v>95</v>
      </c>
      <c r="J6" t="s">
        <v>96</v>
      </c>
      <c r="K6" t="s">
        <v>78</v>
      </c>
      <c r="L6" t="s">
        <v>109</v>
      </c>
      <c r="M6" t="s">
        <v>110</v>
      </c>
      <c r="N6" t="s">
        <v>111</v>
      </c>
      <c r="O6" t="s">
        <v>103</v>
      </c>
      <c r="P6" t="str">
        <f>"1110235OFS 460040             "</f>
        <v xml:space="preserve">1110235OFS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23.77</v>
      </c>
      <c r="AR6">
        <v>0</v>
      </c>
      <c r="AS6">
        <v>0</v>
      </c>
      <c r="AT6">
        <v>0</v>
      </c>
      <c r="AU6">
        <v>0</v>
      </c>
      <c r="AV6">
        <v>0</v>
      </c>
      <c r="AW6">
        <v>15.9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85.82</v>
      </c>
      <c r="BM6">
        <v>12.87</v>
      </c>
      <c r="BN6">
        <v>98.69</v>
      </c>
      <c r="BO6">
        <v>98.69</v>
      </c>
      <c r="BQ6" t="s">
        <v>112</v>
      </c>
      <c r="BR6" t="s">
        <v>113</v>
      </c>
      <c r="BS6" s="3">
        <v>45324</v>
      </c>
      <c r="BT6" s="4">
        <v>0.4236111111111111</v>
      </c>
      <c r="BU6" t="s">
        <v>114</v>
      </c>
      <c r="BV6" t="s">
        <v>85</v>
      </c>
      <c r="BY6">
        <v>1200</v>
      </c>
      <c r="BZ6" t="s">
        <v>115</v>
      </c>
      <c r="CA6" t="s">
        <v>116</v>
      </c>
      <c r="CC6" t="s">
        <v>110</v>
      </c>
      <c r="CD6">
        <v>9323</v>
      </c>
      <c r="CE6" t="s">
        <v>88</v>
      </c>
      <c r="CF6" s="3">
        <v>45327</v>
      </c>
      <c r="CI6">
        <v>1</v>
      </c>
      <c r="CJ6">
        <v>1</v>
      </c>
      <c r="CK6">
        <v>21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"009943430553"</f>
        <v>009943430553</v>
      </c>
      <c r="F7" s="3">
        <v>45323</v>
      </c>
      <c r="G7">
        <v>202411</v>
      </c>
      <c r="H7" t="s">
        <v>94</v>
      </c>
      <c r="I7" t="s">
        <v>95</v>
      </c>
      <c r="J7" t="s">
        <v>96</v>
      </c>
      <c r="K7" t="s">
        <v>78</v>
      </c>
      <c r="L7" t="s">
        <v>117</v>
      </c>
      <c r="M7" t="s">
        <v>118</v>
      </c>
      <c r="N7" t="s">
        <v>119</v>
      </c>
      <c r="O7" t="s">
        <v>103</v>
      </c>
      <c r="P7" t="str">
        <f>"1191227OFM 460040             "</f>
        <v xml:space="preserve">1191227OFM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23.77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69.92</v>
      </c>
      <c r="BM7">
        <v>10.49</v>
      </c>
      <c r="BN7">
        <v>80.41</v>
      </c>
      <c r="BO7">
        <v>80.41</v>
      </c>
      <c r="BQ7" t="s">
        <v>120</v>
      </c>
      <c r="BR7" t="s">
        <v>113</v>
      </c>
      <c r="BS7" s="3">
        <v>45324</v>
      </c>
      <c r="BT7" s="4">
        <v>0.40625</v>
      </c>
      <c r="BU7" t="s">
        <v>121</v>
      </c>
      <c r="BV7" t="s">
        <v>85</v>
      </c>
      <c r="BY7">
        <v>1200</v>
      </c>
      <c r="BZ7" t="s">
        <v>107</v>
      </c>
      <c r="CA7" t="s">
        <v>122</v>
      </c>
      <c r="CC7" t="s">
        <v>118</v>
      </c>
      <c r="CD7">
        <v>6045</v>
      </c>
      <c r="CE7" t="s">
        <v>88</v>
      </c>
      <c r="CF7" s="3">
        <v>45324</v>
      </c>
      <c r="CI7">
        <v>1</v>
      </c>
      <c r="CJ7">
        <v>1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"009944036164"</f>
        <v>009944036164</v>
      </c>
      <c r="F8" s="3">
        <v>45323</v>
      </c>
      <c r="G8">
        <v>202411</v>
      </c>
      <c r="H8" t="s">
        <v>117</v>
      </c>
      <c r="I8" t="s">
        <v>118</v>
      </c>
      <c r="J8" t="s">
        <v>123</v>
      </c>
      <c r="K8" t="s">
        <v>78</v>
      </c>
      <c r="L8" t="s">
        <v>79</v>
      </c>
      <c r="M8" t="s">
        <v>80</v>
      </c>
      <c r="N8" t="s">
        <v>124</v>
      </c>
      <c r="O8" t="s">
        <v>82</v>
      </c>
      <c r="P8" t="str">
        <f>"11912270 FM                   "</f>
        <v xml:space="preserve">11912270 FM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45.96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3</v>
      </c>
      <c r="BJ8">
        <v>3.5</v>
      </c>
      <c r="BK8">
        <v>4</v>
      </c>
      <c r="BL8">
        <v>140.78</v>
      </c>
      <c r="BM8">
        <v>21.12</v>
      </c>
      <c r="BN8">
        <v>161.9</v>
      </c>
      <c r="BO8">
        <v>161.9</v>
      </c>
      <c r="BQ8" t="s">
        <v>125</v>
      </c>
      <c r="BR8" t="s">
        <v>126</v>
      </c>
      <c r="BS8" s="3">
        <v>45327</v>
      </c>
      <c r="BT8" s="4">
        <v>0.54375000000000007</v>
      </c>
      <c r="BU8" t="s">
        <v>127</v>
      </c>
      <c r="BV8" t="s">
        <v>85</v>
      </c>
      <c r="BY8">
        <v>17360</v>
      </c>
      <c r="BZ8" t="s">
        <v>86</v>
      </c>
      <c r="CA8" t="s">
        <v>128</v>
      </c>
      <c r="CC8" t="s">
        <v>80</v>
      </c>
      <c r="CD8">
        <v>7475</v>
      </c>
      <c r="CE8" t="s">
        <v>88</v>
      </c>
      <c r="CF8" s="3">
        <v>45328</v>
      </c>
      <c r="CI8">
        <v>3</v>
      </c>
      <c r="CJ8">
        <v>2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"009944036165"</f>
        <v>009944036165</v>
      </c>
      <c r="F9" s="3">
        <v>45323</v>
      </c>
      <c r="G9">
        <v>202411</v>
      </c>
      <c r="H9" t="s">
        <v>117</v>
      </c>
      <c r="I9" t="s">
        <v>118</v>
      </c>
      <c r="J9" t="s">
        <v>123</v>
      </c>
      <c r="K9" t="s">
        <v>78</v>
      </c>
      <c r="L9" t="s">
        <v>75</v>
      </c>
      <c r="M9" t="s">
        <v>76</v>
      </c>
      <c r="N9" t="s">
        <v>96</v>
      </c>
      <c r="O9" t="s">
        <v>82</v>
      </c>
      <c r="P9" t="str">
        <f>"11912270 FM                   "</f>
        <v xml:space="preserve">11912270 FM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45.96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1.6</v>
      </c>
      <c r="BK9">
        <v>2</v>
      </c>
      <c r="BL9">
        <v>140.78</v>
      </c>
      <c r="BM9">
        <v>21.12</v>
      </c>
      <c r="BN9">
        <v>161.9</v>
      </c>
      <c r="BO9">
        <v>161.9</v>
      </c>
      <c r="BQ9" t="s">
        <v>129</v>
      </c>
      <c r="BR9" t="s">
        <v>126</v>
      </c>
      <c r="BS9" s="3">
        <v>45327</v>
      </c>
      <c r="BT9" s="4">
        <v>0.4597222222222222</v>
      </c>
      <c r="BU9" t="s">
        <v>130</v>
      </c>
      <c r="BV9" t="s">
        <v>85</v>
      </c>
      <c r="BY9">
        <v>8075</v>
      </c>
      <c r="BZ9" t="s">
        <v>86</v>
      </c>
      <c r="CA9" t="s">
        <v>131</v>
      </c>
      <c r="CC9" t="s">
        <v>76</v>
      </c>
      <c r="CD9">
        <v>4071</v>
      </c>
      <c r="CE9" t="s">
        <v>88</v>
      </c>
      <c r="CF9" s="3">
        <v>45328</v>
      </c>
      <c r="CI9">
        <v>3</v>
      </c>
      <c r="CJ9">
        <v>2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"009943430554"</f>
        <v>009943430554</v>
      </c>
      <c r="F10" s="3">
        <v>45323</v>
      </c>
      <c r="G10">
        <v>202411</v>
      </c>
      <c r="H10" t="s">
        <v>94</v>
      </c>
      <c r="I10" t="s">
        <v>95</v>
      </c>
      <c r="J10" t="s">
        <v>96</v>
      </c>
      <c r="K10" t="s">
        <v>78</v>
      </c>
      <c r="L10" t="s">
        <v>117</v>
      </c>
      <c r="M10" t="s">
        <v>118</v>
      </c>
      <c r="N10" t="s">
        <v>119</v>
      </c>
      <c r="O10" t="s">
        <v>103</v>
      </c>
      <c r="P10" t="str">
        <f>"1191227OFM 460040             "</f>
        <v xml:space="preserve">1191227OFM 460040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23.77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69.92</v>
      </c>
      <c r="BM10">
        <v>10.49</v>
      </c>
      <c r="BN10">
        <v>80.41</v>
      </c>
      <c r="BO10">
        <v>80.41</v>
      </c>
      <c r="BQ10" t="s">
        <v>132</v>
      </c>
      <c r="BR10" t="s">
        <v>133</v>
      </c>
      <c r="BS10" s="3">
        <v>45324</v>
      </c>
      <c r="BT10" s="4">
        <v>0.40625</v>
      </c>
      <c r="BU10" t="s">
        <v>121</v>
      </c>
      <c r="BV10" t="s">
        <v>85</v>
      </c>
      <c r="BY10">
        <v>1200</v>
      </c>
      <c r="BZ10" t="s">
        <v>107</v>
      </c>
      <c r="CA10" t="s">
        <v>122</v>
      </c>
      <c r="CC10" t="s">
        <v>118</v>
      </c>
      <c r="CD10">
        <v>6045</v>
      </c>
      <c r="CE10" t="s">
        <v>88</v>
      </c>
      <c r="CF10" s="3">
        <v>45324</v>
      </c>
      <c r="CI10">
        <v>1</v>
      </c>
      <c r="CJ10">
        <v>1</v>
      </c>
      <c r="CK10">
        <v>21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"009944159315"</f>
        <v>009944159315</v>
      </c>
      <c r="F11" s="3">
        <v>45323</v>
      </c>
      <c r="G11">
        <v>202411</v>
      </c>
      <c r="H11" t="s">
        <v>94</v>
      </c>
      <c r="I11" t="s">
        <v>95</v>
      </c>
      <c r="J11" t="s">
        <v>134</v>
      </c>
      <c r="K11" t="s">
        <v>78</v>
      </c>
      <c r="L11" t="s">
        <v>79</v>
      </c>
      <c r="M11" t="s">
        <v>80</v>
      </c>
      <c r="N11" t="s">
        <v>135</v>
      </c>
      <c r="O11" t="s">
        <v>82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45.96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5.6</v>
      </c>
      <c r="BJ11">
        <v>9.4</v>
      </c>
      <c r="BK11">
        <v>10</v>
      </c>
      <c r="BL11">
        <v>140.78</v>
      </c>
      <c r="BM11">
        <v>21.12</v>
      </c>
      <c r="BN11">
        <v>161.9</v>
      </c>
      <c r="BO11">
        <v>161.9</v>
      </c>
      <c r="BQ11" t="s">
        <v>136</v>
      </c>
      <c r="BR11" t="s">
        <v>136</v>
      </c>
      <c r="BS11" s="3">
        <v>45327</v>
      </c>
      <c r="BT11" s="4">
        <v>0.52777777777777779</v>
      </c>
      <c r="BU11" t="s">
        <v>137</v>
      </c>
      <c r="BV11" t="s">
        <v>85</v>
      </c>
      <c r="BY11">
        <v>46886.400000000001</v>
      </c>
      <c r="BZ11" t="s">
        <v>86</v>
      </c>
      <c r="CA11" t="s">
        <v>138</v>
      </c>
      <c r="CC11" t="s">
        <v>80</v>
      </c>
      <c r="CD11">
        <v>8000</v>
      </c>
      <c r="CE11" t="s">
        <v>88</v>
      </c>
      <c r="CF11" s="3">
        <v>45328</v>
      </c>
      <c r="CI11">
        <v>3</v>
      </c>
      <c r="CJ11">
        <v>2</v>
      </c>
      <c r="CK11">
        <v>41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"009943105004"</f>
        <v>009943105004</v>
      </c>
      <c r="F12" s="3">
        <v>45324</v>
      </c>
      <c r="G12">
        <v>202411</v>
      </c>
      <c r="H12" t="s">
        <v>139</v>
      </c>
      <c r="I12" t="s">
        <v>140</v>
      </c>
      <c r="J12" t="s">
        <v>141</v>
      </c>
      <c r="K12" t="s">
        <v>78</v>
      </c>
      <c r="L12" t="s">
        <v>142</v>
      </c>
      <c r="M12" t="s">
        <v>143</v>
      </c>
      <c r="N12" t="s">
        <v>144</v>
      </c>
      <c r="O12" t="s">
        <v>103</v>
      </c>
      <c r="P12" t="str">
        <f>".....                         "</f>
        <v xml:space="preserve">.....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46.05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15.9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151.37</v>
      </c>
      <c r="BM12">
        <v>22.71</v>
      </c>
      <c r="BN12">
        <v>174.08</v>
      </c>
      <c r="BO12">
        <v>174.08</v>
      </c>
      <c r="BQ12" t="s">
        <v>145</v>
      </c>
      <c r="BR12" t="s">
        <v>146</v>
      </c>
      <c r="BS12" s="3">
        <v>45328</v>
      </c>
      <c r="BT12" s="4">
        <v>0.34375</v>
      </c>
      <c r="BU12" t="s">
        <v>147</v>
      </c>
      <c r="BV12" t="s">
        <v>89</v>
      </c>
      <c r="BW12" t="s">
        <v>148</v>
      </c>
      <c r="BX12" t="s">
        <v>149</v>
      </c>
      <c r="BY12">
        <v>1200</v>
      </c>
      <c r="BZ12" t="s">
        <v>150</v>
      </c>
      <c r="CA12" t="s">
        <v>151</v>
      </c>
      <c r="CC12" t="s">
        <v>143</v>
      </c>
      <c r="CD12">
        <v>1600</v>
      </c>
      <c r="CE12" t="s">
        <v>88</v>
      </c>
      <c r="CF12" s="3">
        <v>45328</v>
      </c>
      <c r="CI12">
        <v>1</v>
      </c>
      <c r="CJ12">
        <v>2</v>
      </c>
      <c r="CK12">
        <v>23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"009943430787"</f>
        <v>009943430787</v>
      </c>
      <c r="F13" s="3">
        <v>45324</v>
      </c>
      <c r="G13">
        <v>202411</v>
      </c>
      <c r="H13" t="s">
        <v>94</v>
      </c>
      <c r="I13" t="s">
        <v>95</v>
      </c>
      <c r="J13" t="s">
        <v>96</v>
      </c>
      <c r="K13" t="s">
        <v>78</v>
      </c>
      <c r="L13" t="s">
        <v>75</v>
      </c>
      <c r="M13" t="s">
        <v>76</v>
      </c>
      <c r="N13" t="s">
        <v>152</v>
      </c>
      <c r="O13" t="s">
        <v>103</v>
      </c>
      <c r="P13" t="str">
        <f>"11116561PC 402190             "</f>
        <v xml:space="preserve">11116561PC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23.77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1.6</v>
      </c>
      <c r="BJ13">
        <v>1.1000000000000001</v>
      </c>
      <c r="BK13">
        <v>2</v>
      </c>
      <c r="BL13">
        <v>69.92</v>
      </c>
      <c r="BM13">
        <v>10.49</v>
      </c>
      <c r="BN13">
        <v>80.41</v>
      </c>
      <c r="BO13">
        <v>80.41</v>
      </c>
      <c r="BQ13" t="s">
        <v>153</v>
      </c>
      <c r="BR13" t="s">
        <v>154</v>
      </c>
      <c r="BS13" s="3">
        <v>45327</v>
      </c>
      <c r="BT13" s="4">
        <v>0.375</v>
      </c>
      <c r="BU13" t="s">
        <v>155</v>
      </c>
      <c r="BV13" t="s">
        <v>85</v>
      </c>
      <c r="BY13">
        <v>5275.27</v>
      </c>
      <c r="BZ13" t="s">
        <v>107</v>
      </c>
      <c r="CA13" t="s">
        <v>156</v>
      </c>
      <c r="CC13" t="s">
        <v>76</v>
      </c>
      <c r="CD13">
        <v>4000</v>
      </c>
      <c r="CE13" t="s">
        <v>88</v>
      </c>
      <c r="CF13" s="3">
        <v>45328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"009943090555"</f>
        <v>009943090555</v>
      </c>
      <c r="F14" s="3">
        <v>45324</v>
      </c>
      <c r="G14">
        <v>202411</v>
      </c>
      <c r="H14" t="s">
        <v>94</v>
      </c>
      <c r="I14" t="s">
        <v>95</v>
      </c>
      <c r="J14" t="s">
        <v>96</v>
      </c>
      <c r="K14" t="s">
        <v>78</v>
      </c>
      <c r="L14" t="s">
        <v>79</v>
      </c>
      <c r="M14" t="s">
        <v>80</v>
      </c>
      <c r="N14" t="s">
        <v>157</v>
      </c>
      <c r="O14" t="s">
        <v>103</v>
      </c>
      <c r="P14" t="str">
        <f>"11004530FN 460040             "</f>
        <v xml:space="preserve">11004530FN 460040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180.87</v>
      </c>
      <c r="AN14">
        <v>0</v>
      </c>
      <c r="AO14">
        <v>0</v>
      </c>
      <c r="AP14">
        <v>0</v>
      </c>
      <c r="AQ14">
        <v>23.77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250.79</v>
      </c>
      <c r="BM14">
        <v>37.619999999999997</v>
      </c>
      <c r="BN14">
        <v>288.41000000000003</v>
      </c>
      <c r="BO14">
        <v>288.41000000000003</v>
      </c>
      <c r="BQ14" t="s">
        <v>158</v>
      </c>
      <c r="BR14" t="s">
        <v>159</v>
      </c>
      <c r="BS14" s="3">
        <v>45327</v>
      </c>
      <c r="BT14" s="4">
        <v>0.37152777777777773</v>
      </c>
      <c r="BU14" t="s">
        <v>160</v>
      </c>
      <c r="BV14" t="s">
        <v>85</v>
      </c>
      <c r="BY14">
        <v>1200</v>
      </c>
      <c r="BZ14" t="s">
        <v>161</v>
      </c>
      <c r="CA14" t="s">
        <v>162</v>
      </c>
      <c r="CC14" t="s">
        <v>80</v>
      </c>
      <c r="CD14">
        <v>7535</v>
      </c>
      <c r="CE14" t="s">
        <v>88</v>
      </c>
      <c r="CF14" s="3">
        <v>45328</v>
      </c>
      <c r="CI14">
        <v>1</v>
      </c>
      <c r="CJ14">
        <v>1</v>
      </c>
      <c r="CK14">
        <v>21</v>
      </c>
      <c r="CL14" t="s">
        <v>85</v>
      </c>
      <c r="CM14" s="4">
        <v>0.37152777777777773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"009943604802"</f>
        <v>009943604802</v>
      </c>
      <c r="F15" s="3">
        <v>45324</v>
      </c>
      <c r="G15">
        <v>202411</v>
      </c>
      <c r="H15" t="s">
        <v>79</v>
      </c>
      <c r="I15" t="s">
        <v>80</v>
      </c>
      <c r="J15" t="s">
        <v>123</v>
      </c>
      <c r="K15" t="s">
        <v>78</v>
      </c>
      <c r="L15" t="s">
        <v>163</v>
      </c>
      <c r="M15" t="s">
        <v>164</v>
      </c>
      <c r="N15" t="s">
        <v>165</v>
      </c>
      <c r="O15" t="s">
        <v>82</v>
      </c>
      <c r="P15" t="str">
        <f>"11942270FM                    "</f>
        <v xml:space="preserve">11942270FM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64.83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1.1000000000000001</v>
      </c>
      <c r="BK15">
        <v>2</v>
      </c>
      <c r="BL15">
        <v>196.28</v>
      </c>
      <c r="BM15">
        <v>29.44</v>
      </c>
      <c r="BN15">
        <v>225.72</v>
      </c>
      <c r="BO15">
        <v>225.72</v>
      </c>
      <c r="BQ15" t="s">
        <v>166</v>
      </c>
      <c r="BR15" t="s">
        <v>167</v>
      </c>
      <c r="BS15" s="3">
        <v>45327</v>
      </c>
      <c r="BT15" s="4">
        <v>0.5131944444444444</v>
      </c>
      <c r="BU15" t="s">
        <v>168</v>
      </c>
      <c r="BV15" t="s">
        <v>85</v>
      </c>
      <c r="BY15">
        <v>5410.88</v>
      </c>
      <c r="BZ15" t="s">
        <v>86</v>
      </c>
      <c r="CA15" t="s">
        <v>169</v>
      </c>
      <c r="CC15" t="s">
        <v>164</v>
      </c>
      <c r="CD15">
        <v>1911</v>
      </c>
      <c r="CE15" t="s">
        <v>88</v>
      </c>
      <c r="CF15" s="3">
        <v>45328</v>
      </c>
      <c r="CI15">
        <v>2</v>
      </c>
      <c r="CJ15">
        <v>1</v>
      </c>
      <c r="CK15">
        <v>43</v>
      </c>
      <c r="CL15" t="s">
        <v>89</v>
      </c>
    </row>
    <row r="16" spans="1:92" x14ac:dyDescent="0.3">
      <c r="A16" t="s">
        <v>170</v>
      </c>
      <c r="B16" t="s">
        <v>73</v>
      </c>
      <c r="C16" t="s">
        <v>74</v>
      </c>
      <c r="E16" t="str">
        <f>"009940842043"</f>
        <v>009940842043</v>
      </c>
      <c r="F16" s="3">
        <v>45327</v>
      </c>
      <c r="G16">
        <v>202411</v>
      </c>
      <c r="H16" t="s">
        <v>171</v>
      </c>
      <c r="I16" t="s">
        <v>172</v>
      </c>
      <c r="J16" t="s">
        <v>173</v>
      </c>
      <c r="K16" t="s">
        <v>78</v>
      </c>
      <c r="L16" t="s">
        <v>117</v>
      </c>
      <c r="M16" t="s">
        <v>118</v>
      </c>
      <c r="N16" t="s">
        <v>123</v>
      </c>
      <c r="O16" t="s">
        <v>103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23.77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69.92</v>
      </c>
      <c r="BM16">
        <v>10.49</v>
      </c>
      <c r="BN16">
        <v>80.41</v>
      </c>
      <c r="BO16">
        <v>80.41</v>
      </c>
      <c r="BQ16" t="s">
        <v>174</v>
      </c>
      <c r="BR16" t="s">
        <v>175</v>
      </c>
      <c r="BS16" s="3">
        <v>45328</v>
      </c>
      <c r="BT16" s="4">
        <v>0.41666666666666669</v>
      </c>
      <c r="BU16" t="s">
        <v>121</v>
      </c>
      <c r="BV16" t="s">
        <v>85</v>
      </c>
      <c r="BY16">
        <v>1200</v>
      </c>
      <c r="BZ16" t="s">
        <v>107</v>
      </c>
      <c r="CC16" t="s">
        <v>118</v>
      </c>
      <c r="CD16">
        <v>6045</v>
      </c>
      <c r="CE16" t="s">
        <v>88</v>
      </c>
      <c r="CF16" s="3">
        <v>45328</v>
      </c>
      <c r="CI16">
        <v>1</v>
      </c>
      <c r="CJ16">
        <v>1</v>
      </c>
      <c r="CK16">
        <v>21</v>
      </c>
      <c r="CL16" t="s">
        <v>89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"009943104959"</f>
        <v>009943104959</v>
      </c>
      <c r="F17" s="3">
        <v>45327</v>
      </c>
      <c r="G17">
        <v>202411</v>
      </c>
      <c r="H17" t="s">
        <v>139</v>
      </c>
      <c r="I17" t="s">
        <v>140</v>
      </c>
      <c r="J17" t="s">
        <v>141</v>
      </c>
      <c r="K17" t="s">
        <v>78</v>
      </c>
      <c r="L17" t="s">
        <v>142</v>
      </c>
      <c r="M17" t="s">
        <v>143</v>
      </c>
      <c r="N17" t="s">
        <v>144</v>
      </c>
      <c r="O17" t="s">
        <v>103</v>
      </c>
      <c r="P17" t="str">
        <f>"....                          "</f>
        <v xml:space="preserve">....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46.05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15.9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151.37</v>
      </c>
      <c r="BM17">
        <v>22.71</v>
      </c>
      <c r="BN17">
        <v>174.08</v>
      </c>
      <c r="BO17">
        <v>174.08</v>
      </c>
      <c r="BQ17" t="s">
        <v>176</v>
      </c>
      <c r="BR17" t="s">
        <v>177</v>
      </c>
      <c r="BS17" s="3">
        <v>45328</v>
      </c>
      <c r="BT17" s="4">
        <v>0.34375</v>
      </c>
      <c r="BU17" t="s">
        <v>147</v>
      </c>
      <c r="BV17" t="s">
        <v>85</v>
      </c>
      <c r="BY17">
        <v>1200</v>
      </c>
      <c r="BZ17" t="s">
        <v>150</v>
      </c>
      <c r="CA17" t="s">
        <v>151</v>
      </c>
      <c r="CC17" t="s">
        <v>143</v>
      </c>
      <c r="CD17">
        <v>1600</v>
      </c>
      <c r="CE17" t="s">
        <v>88</v>
      </c>
      <c r="CF17" s="3">
        <v>45328</v>
      </c>
      <c r="CI17">
        <v>1</v>
      </c>
      <c r="CJ17">
        <v>1</v>
      </c>
      <c r="CK17">
        <v>23</v>
      </c>
      <c r="CL17" t="s">
        <v>89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"009943090701"</f>
        <v>009943090701</v>
      </c>
      <c r="F18" s="3">
        <v>45327</v>
      </c>
      <c r="G18">
        <v>202411</v>
      </c>
      <c r="H18" t="s">
        <v>94</v>
      </c>
      <c r="I18" t="s">
        <v>95</v>
      </c>
      <c r="J18" t="s">
        <v>96</v>
      </c>
      <c r="K18" t="s">
        <v>78</v>
      </c>
      <c r="L18" t="s">
        <v>79</v>
      </c>
      <c r="M18" t="s">
        <v>80</v>
      </c>
      <c r="N18" t="s">
        <v>178</v>
      </c>
      <c r="O18" t="s">
        <v>82</v>
      </c>
      <c r="P18" t="str">
        <f>"11005000BT 402190             "</f>
        <v xml:space="preserve">11005000BT 402190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80.08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18.5</v>
      </c>
      <c r="BJ18">
        <v>32.5</v>
      </c>
      <c r="BK18">
        <v>33</v>
      </c>
      <c r="BL18">
        <v>241.14</v>
      </c>
      <c r="BM18">
        <v>36.17</v>
      </c>
      <c r="BN18">
        <v>277.31</v>
      </c>
      <c r="BO18">
        <v>277.31</v>
      </c>
      <c r="BQ18" t="s">
        <v>179</v>
      </c>
      <c r="BR18" t="s">
        <v>180</v>
      </c>
      <c r="BS18" s="3">
        <v>45329</v>
      </c>
      <c r="BT18" s="4">
        <v>0.37152777777777773</v>
      </c>
      <c r="BU18" t="s">
        <v>181</v>
      </c>
      <c r="BV18" t="s">
        <v>85</v>
      </c>
      <c r="BY18">
        <v>162341.96</v>
      </c>
      <c r="BZ18" t="s">
        <v>86</v>
      </c>
      <c r="CA18" t="s">
        <v>182</v>
      </c>
      <c r="CC18" t="s">
        <v>80</v>
      </c>
      <c r="CD18">
        <v>8002</v>
      </c>
      <c r="CE18" t="s">
        <v>88</v>
      </c>
      <c r="CF18" s="3">
        <v>45330</v>
      </c>
      <c r="CI18">
        <v>3</v>
      </c>
      <c r="CJ18">
        <v>2</v>
      </c>
      <c r="CK18">
        <v>41</v>
      </c>
      <c r="CL18" t="s">
        <v>89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"009944002554"</f>
        <v>009944002554</v>
      </c>
      <c r="F19" s="3">
        <v>45327</v>
      </c>
      <c r="G19">
        <v>202411</v>
      </c>
      <c r="H19" t="s">
        <v>79</v>
      </c>
      <c r="I19" t="s">
        <v>80</v>
      </c>
      <c r="J19" t="s">
        <v>183</v>
      </c>
      <c r="K19" t="s">
        <v>78</v>
      </c>
      <c r="L19" t="s">
        <v>139</v>
      </c>
      <c r="M19" t="s">
        <v>140</v>
      </c>
      <c r="N19" t="s">
        <v>184</v>
      </c>
      <c r="O19" t="s">
        <v>82</v>
      </c>
      <c r="P19" t="str">
        <f>"MT CPT                        "</f>
        <v xml:space="preserve">MT CPT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64.83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0.6</v>
      </c>
      <c r="BJ19">
        <v>2</v>
      </c>
      <c r="BK19">
        <v>2</v>
      </c>
      <c r="BL19">
        <v>196.28</v>
      </c>
      <c r="BM19">
        <v>29.44</v>
      </c>
      <c r="BN19">
        <v>225.72</v>
      </c>
      <c r="BO19">
        <v>225.72</v>
      </c>
      <c r="BQ19" t="s">
        <v>185</v>
      </c>
      <c r="BR19" t="s">
        <v>186</v>
      </c>
      <c r="BS19" s="3">
        <v>45329</v>
      </c>
      <c r="BT19" s="4">
        <v>0.44791666666666669</v>
      </c>
      <c r="BU19" t="s">
        <v>187</v>
      </c>
      <c r="BV19" t="s">
        <v>85</v>
      </c>
      <c r="BY19">
        <v>10183.25</v>
      </c>
      <c r="BZ19" t="s">
        <v>86</v>
      </c>
      <c r="CA19" t="s">
        <v>188</v>
      </c>
      <c r="CC19" t="s">
        <v>140</v>
      </c>
      <c r="CD19">
        <v>1240</v>
      </c>
      <c r="CE19" t="s">
        <v>88</v>
      </c>
      <c r="CF19" s="3">
        <v>45329</v>
      </c>
      <c r="CI19">
        <v>7</v>
      </c>
      <c r="CJ19">
        <v>2</v>
      </c>
      <c r="CK19">
        <v>43</v>
      </c>
      <c r="CL19" t="s">
        <v>89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"009943430788"</f>
        <v>009943430788</v>
      </c>
      <c r="F20" s="3">
        <v>45327</v>
      </c>
      <c r="G20">
        <v>202411</v>
      </c>
      <c r="H20" t="s">
        <v>94</v>
      </c>
      <c r="I20" t="s">
        <v>95</v>
      </c>
      <c r="J20" t="s">
        <v>96</v>
      </c>
      <c r="K20" t="s">
        <v>78</v>
      </c>
      <c r="L20" t="s">
        <v>75</v>
      </c>
      <c r="M20" t="s">
        <v>76</v>
      </c>
      <c r="N20" t="s">
        <v>152</v>
      </c>
      <c r="O20" t="s">
        <v>103</v>
      </c>
      <c r="P20" t="str">
        <f>"11116561PC 402190             "</f>
        <v xml:space="preserve">11116561PC 402190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89.08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2.9</v>
      </c>
      <c r="BJ20">
        <v>7.4</v>
      </c>
      <c r="BK20">
        <v>7.5</v>
      </c>
      <c r="BL20">
        <v>262.06</v>
      </c>
      <c r="BM20">
        <v>39.31</v>
      </c>
      <c r="BN20">
        <v>301.37</v>
      </c>
      <c r="BO20">
        <v>301.37</v>
      </c>
      <c r="BQ20" t="s">
        <v>189</v>
      </c>
      <c r="BR20" t="s">
        <v>190</v>
      </c>
      <c r="BS20" s="3">
        <v>45328</v>
      </c>
      <c r="BT20" s="4">
        <v>0.42291666666666666</v>
      </c>
      <c r="BU20" t="s">
        <v>191</v>
      </c>
      <c r="BV20" t="s">
        <v>85</v>
      </c>
      <c r="BY20">
        <v>37021.769999999997</v>
      </c>
      <c r="BZ20" t="s">
        <v>107</v>
      </c>
      <c r="CA20" t="s">
        <v>156</v>
      </c>
      <c r="CC20" t="s">
        <v>76</v>
      </c>
      <c r="CD20">
        <v>4000</v>
      </c>
      <c r="CE20" t="s">
        <v>88</v>
      </c>
      <c r="CF20" s="3">
        <v>45329</v>
      </c>
      <c r="CI20">
        <v>1</v>
      </c>
      <c r="CJ20">
        <v>1</v>
      </c>
      <c r="CK20">
        <v>21</v>
      </c>
      <c r="CL20" t="s">
        <v>89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"009943098655"</f>
        <v>009943098655</v>
      </c>
      <c r="F21" s="3">
        <v>45327</v>
      </c>
      <c r="G21">
        <v>202411</v>
      </c>
      <c r="H21" t="s">
        <v>94</v>
      </c>
      <c r="I21" t="s">
        <v>95</v>
      </c>
      <c r="J21" t="s">
        <v>96</v>
      </c>
      <c r="K21" t="s">
        <v>78</v>
      </c>
      <c r="L21" t="s">
        <v>192</v>
      </c>
      <c r="M21" t="s">
        <v>193</v>
      </c>
      <c r="N21" t="s">
        <v>97</v>
      </c>
      <c r="O21" t="s">
        <v>103</v>
      </c>
      <c r="P21" t="str">
        <f>"11116561PC 402190             "</f>
        <v xml:space="preserve">11116561PC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23.77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69.92</v>
      </c>
      <c r="BM21">
        <v>10.49</v>
      </c>
      <c r="BN21">
        <v>80.41</v>
      </c>
      <c r="BO21">
        <v>80.41</v>
      </c>
      <c r="BQ21" t="s">
        <v>194</v>
      </c>
      <c r="BR21" t="s">
        <v>190</v>
      </c>
      <c r="BS21" s="3">
        <v>45328</v>
      </c>
      <c r="BT21" s="4">
        <v>0.50486111111111109</v>
      </c>
      <c r="BU21" t="s">
        <v>195</v>
      </c>
      <c r="BV21" t="s">
        <v>89</v>
      </c>
      <c r="BW21" t="s">
        <v>196</v>
      </c>
      <c r="BX21" t="s">
        <v>197</v>
      </c>
      <c r="BY21">
        <v>1200</v>
      </c>
      <c r="BZ21" t="s">
        <v>107</v>
      </c>
      <c r="CA21" t="s">
        <v>156</v>
      </c>
      <c r="CC21" t="s">
        <v>193</v>
      </c>
      <c r="CD21">
        <v>3608</v>
      </c>
      <c r="CE21" t="s">
        <v>88</v>
      </c>
      <c r="CF21" s="3">
        <v>45329</v>
      </c>
      <c r="CI21">
        <v>1</v>
      </c>
      <c r="CJ21">
        <v>1</v>
      </c>
      <c r="CK21">
        <v>21</v>
      </c>
      <c r="CL21" t="s">
        <v>89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"009944391329"</f>
        <v>009944391329</v>
      </c>
      <c r="F22" s="3">
        <v>45327</v>
      </c>
      <c r="G22">
        <v>202411</v>
      </c>
      <c r="H22" t="s">
        <v>79</v>
      </c>
      <c r="I22" t="s">
        <v>80</v>
      </c>
      <c r="J22" t="s">
        <v>183</v>
      </c>
      <c r="K22" t="s">
        <v>78</v>
      </c>
      <c r="L22" t="s">
        <v>198</v>
      </c>
      <c r="M22" t="s">
        <v>199</v>
      </c>
      <c r="N22" t="s">
        <v>200</v>
      </c>
      <c r="O22" t="s">
        <v>82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45.96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2.6</v>
      </c>
      <c r="BJ22">
        <v>7.9</v>
      </c>
      <c r="BK22">
        <v>8</v>
      </c>
      <c r="BL22">
        <v>140.78</v>
      </c>
      <c r="BM22">
        <v>21.12</v>
      </c>
      <c r="BN22">
        <v>161.9</v>
      </c>
      <c r="BO22">
        <v>161.9</v>
      </c>
      <c r="BQ22" t="s">
        <v>201</v>
      </c>
      <c r="BR22" t="s">
        <v>202</v>
      </c>
      <c r="BS22" s="3">
        <v>45329</v>
      </c>
      <c r="BT22" s="4">
        <v>0.5</v>
      </c>
      <c r="BU22" t="s">
        <v>203</v>
      </c>
      <c r="BV22" t="s">
        <v>85</v>
      </c>
      <c r="BY22">
        <v>39480</v>
      </c>
      <c r="BZ22" t="s">
        <v>86</v>
      </c>
      <c r="CA22" t="s">
        <v>204</v>
      </c>
      <c r="CC22" t="s">
        <v>199</v>
      </c>
      <c r="CD22">
        <v>1683</v>
      </c>
      <c r="CE22" t="s">
        <v>88</v>
      </c>
      <c r="CF22" s="3">
        <v>45330</v>
      </c>
      <c r="CI22">
        <v>3</v>
      </c>
      <c r="CJ22">
        <v>2</v>
      </c>
      <c r="CK22">
        <v>41</v>
      </c>
      <c r="CL22" t="s">
        <v>89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"009943926292"</f>
        <v>009943926292</v>
      </c>
      <c r="F23" s="3">
        <v>45327</v>
      </c>
      <c r="G23">
        <v>202411</v>
      </c>
      <c r="H23" t="s">
        <v>94</v>
      </c>
      <c r="I23" t="s">
        <v>95</v>
      </c>
      <c r="J23" t="s">
        <v>205</v>
      </c>
      <c r="K23" t="s">
        <v>78</v>
      </c>
      <c r="L23" t="s">
        <v>75</v>
      </c>
      <c r="M23" t="s">
        <v>76</v>
      </c>
      <c r="N23" t="s">
        <v>206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625.89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321</v>
      </c>
      <c r="BJ23">
        <v>158</v>
      </c>
      <c r="BK23">
        <v>321</v>
      </c>
      <c r="BL23">
        <v>1846.79</v>
      </c>
      <c r="BM23">
        <v>277.02</v>
      </c>
      <c r="BN23">
        <v>2123.81</v>
      </c>
      <c r="BO23">
        <v>2123.81</v>
      </c>
      <c r="BQ23" t="s">
        <v>207</v>
      </c>
      <c r="BR23" t="s">
        <v>208</v>
      </c>
      <c r="BS23" s="3">
        <v>45328</v>
      </c>
      <c r="BT23" s="4">
        <v>0.50347222222222221</v>
      </c>
      <c r="BU23" t="s">
        <v>209</v>
      </c>
      <c r="BV23" t="s">
        <v>85</v>
      </c>
      <c r="BY23">
        <v>789880</v>
      </c>
      <c r="BZ23" t="s">
        <v>86</v>
      </c>
      <c r="CA23" t="s">
        <v>210</v>
      </c>
      <c r="CC23" t="s">
        <v>76</v>
      </c>
      <c r="CD23">
        <v>4051</v>
      </c>
      <c r="CE23" t="s">
        <v>88</v>
      </c>
      <c r="CF23" s="3">
        <v>45328</v>
      </c>
      <c r="CI23">
        <v>1</v>
      </c>
      <c r="CJ23">
        <v>1</v>
      </c>
      <c r="CK23">
        <v>41</v>
      </c>
      <c r="CL23" t="s">
        <v>89</v>
      </c>
    </row>
    <row r="24" spans="1:91" x14ac:dyDescent="0.3">
      <c r="A24" t="s">
        <v>170</v>
      </c>
      <c r="B24" t="s">
        <v>73</v>
      </c>
      <c r="C24" t="s">
        <v>74</v>
      </c>
      <c r="E24" t="str">
        <f>"009941438817"</f>
        <v>009941438817</v>
      </c>
      <c r="F24" s="3">
        <v>45328</v>
      </c>
      <c r="G24">
        <v>202411</v>
      </c>
      <c r="H24" t="s">
        <v>211</v>
      </c>
      <c r="I24" t="s">
        <v>212</v>
      </c>
      <c r="J24" t="s">
        <v>213</v>
      </c>
      <c r="K24" t="s">
        <v>78</v>
      </c>
      <c r="L24" t="s">
        <v>117</v>
      </c>
      <c r="M24" t="s">
        <v>118</v>
      </c>
      <c r="N24" t="s">
        <v>96</v>
      </c>
      <c r="O24" t="s">
        <v>103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29.71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2.1</v>
      </c>
      <c r="BK24">
        <v>2.5</v>
      </c>
      <c r="BL24">
        <v>87.39</v>
      </c>
      <c r="BM24">
        <v>13.11</v>
      </c>
      <c r="BN24">
        <v>100.5</v>
      </c>
      <c r="BO24">
        <v>100.5</v>
      </c>
      <c r="BQ24" t="s">
        <v>214</v>
      </c>
      <c r="BR24" t="s">
        <v>215</v>
      </c>
      <c r="BS24" s="3">
        <v>45329</v>
      </c>
      <c r="BT24" s="4">
        <v>0.42777777777777781</v>
      </c>
      <c r="BU24" t="s">
        <v>121</v>
      </c>
      <c r="BV24" t="s">
        <v>85</v>
      </c>
      <c r="BY24">
        <v>10434</v>
      </c>
      <c r="BZ24" t="s">
        <v>107</v>
      </c>
      <c r="CA24" t="s">
        <v>122</v>
      </c>
      <c r="CC24" t="s">
        <v>118</v>
      </c>
      <c r="CD24">
        <v>6000</v>
      </c>
      <c r="CE24" t="s">
        <v>88</v>
      </c>
      <c r="CF24" s="3">
        <v>45329</v>
      </c>
      <c r="CI24">
        <v>1</v>
      </c>
      <c r="CJ24">
        <v>1</v>
      </c>
      <c r="CK24">
        <v>21</v>
      </c>
      <c r="CL24" t="s">
        <v>89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"009943098656"</f>
        <v>009943098656</v>
      </c>
      <c r="F25" s="3">
        <v>45328</v>
      </c>
      <c r="G25">
        <v>202411</v>
      </c>
      <c r="H25" t="s">
        <v>94</v>
      </c>
      <c r="I25" t="s">
        <v>95</v>
      </c>
      <c r="J25" t="s">
        <v>96</v>
      </c>
      <c r="K25" t="s">
        <v>78</v>
      </c>
      <c r="L25" t="s">
        <v>192</v>
      </c>
      <c r="M25" t="s">
        <v>193</v>
      </c>
      <c r="N25" t="s">
        <v>97</v>
      </c>
      <c r="O25" t="s">
        <v>103</v>
      </c>
      <c r="P25" t="str">
        <f>"11113008RD 402190             "</f>
        <v xml:space="preserve">11113008RD 402190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53.46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0.7</v>
      </c>
      <c r="BJ25">
        <v>4.2</v>
      </c>
      <c r="BK25">
        <v>4.5</v>
      </c>
      <c r="BL25">
        <v>157.26</v>
      </c>
      <c r="BM25">
        <v>23.59</v>
      </c>
      <c r="BN25">
        <v>180.85</v>
      </c>
      <c r="BO25">
        <v>180.85</v>
      </c>
      <c r="BQ25" t="s">
        <v>216</v>
      </c>
      <c r="BR25" t="s">
        <v>217</v>
      </c>
      <c r="BS25" s="3">
        <v>45329</v>
      </c>
      <c r="BT25" s="4">
        <v>0.39583333333333331</v>
      </c>
      <c r="BU25" t="s">
        <v>218</v>
      </c>
      <c r="BV25" t="s">
        <v>85</v>
      </c>
      <c r="BY25">
        <v>20829.830000000002</v>
      </c>
      <c r="BZ25" t="s">
        <v>107</v>
      </c>
      <c r="CA25" t="s">
        <v>156</v>
      </c>
      <c r="CC25" t="s">
        <v>193</v>
      </c>
      <c r="CD25">
        <v>3600</v>
      </c>
      <c r="CE25" t="s">
        <v>88</v>
      </c>
      <c r="CF25" s="3">
        <v>45330</v>
      </c>
      <c r="CI25">
        <v>1</v>
      </c>
      <c r="CJ25">
        <v>1</v>
      </c>
      <c r="CK25">
        <v>21</v>
      </c>
      <c r="CL25" t="s">
        <v>89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"009943425725"</f>
        <v>009943425725</v>
      </c>
      <c r="F26" s="3">
        <v>45328</v>
      </c>
      <c r="G26">
        <v>202411</v>
      </c>
      <c r="H26" t="s">
        <v>94</v>
      </c>
      <c r="I26" t="s">
        <v>95</v>
      </c>
      <c r="J26" t="s">
        <v>96</v>
      </c>
      <c r="K26" t="s">
        <v>78</v>
      </c>
      <c r="L26" t="s">
        <v>79</v>
      </c>
      <c r="M26" t="s">
        <v>80</v>
      </c>
      <c r="N26" t="s">
        <v>219</v>
      </c>
      <c r="O26" t="s">
        <v>103</v>
      </c>
      <c r="P26" t="str">
        <f>"11922270FM 402190             "</f>
        <v xml:space="preserve">11922270FM 402190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180.87</v>
      </c>
      <c r="AN26">
        <v>0</v>
      </c>
      <c r="AO26">
        <v>0</v>
      </c>
      <c r="AP26">
        <v>0</v>
      </c>
      <c r="AQ26">
        <v>23.77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250.79</v>
      </c>
      <c r="BM26">
        <v>37.619999999999997</v>
      </c>
      <c r="BN26">
        <v>288.41000000000003</v>
      </c>
      <c r="BO26">
        <v>288.41000000000003</v>
      </c>
      <c r="BQ26" t="s">
        <v>220</v>
      </c>
      <c r="BR26" t="s">
        <v>221</v>
      </c>
      <c r="BS26" s="3">
        <v>45329</v>
      </c>
      <c r="BT26" s="4">
        <v>0.42083333333333334</v>
      </c>
      <c r="BU26" t="s">
        <v>222</v>
      </c>
      <c r="BV26" t="s">
        <v>85</v>
      </c>
      <c r="BY26">
        <v>1200</v>
      </c>
      <c r="BZ26" t="s">
        <v>161</v>
      </c>
      <c r="CA26" t="s">
        <v>223</v>
      </c>
      <c r="CC26" t="s">
        <v>80</v>
      </c>
      <c r="CD26">
        <v>7480</v>
      </c>
      <c r="CE26" t="s">
        <v>88</v>
      </c>
      <c r="CF26" s="3">
        <v>45330</v>
      </c>
      <c r="CI26">
        <v>1</v>
      </c>
      <c r="CJ26">
        <v>1</v>
      </c>
      <c r="CK26">
        <v>21</v>
      </c>
      <c r="CL26" t="s">
        <v>85</v>
      </c>
      <c r="CM26" s="4">
        <v>0.42083333333333334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"009943427577"</f>
        <v>009943427577</v>
      </c>
      <c r="F27" s="3">
        <v>45324</v>
      </c>
      <c r="G27">
        <v>202411</v>
      </c>
      <c r="H27" t="s">
        <v>94</v>
      </c>
      <c r="I27" t="s">
        <v>95</v>
      </c>
      <c r="J27" t="s">
        <v>96</v>
      </c>
      <c r="K27" t="s">
        <v>78</v>
      </c>
      <c r="L27" t="s">
        <v>192</v>
      </c>
      <c r="M27" t="s">
        <v>193</v>
      </c>
      <c r="N27" t="s">
        <v>224</v>
      </c>
      <c r="O27" t="s">
        <v>82</v>
      </c>
      <c r="P27" t="str">
        <f>"11022706DI 460040             "</f>
        <v xml:space="preserve">11022706DI 460040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64.83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2.4</v>
      </c>
      <c r="BJ27">
        <v>14.1</v>
      </c>
      <c r="BK27">
        <v>15</v>
      </c>
      <c r="BL27">
        <v>196.28</v>
      </c>
      <c r="BM27">
        <v>29.44</v>
      </c>
      <c r="BN27">
        <v>225.72</v>
      </c>
      <c r="BO27">
        <v>225.72</v>
      </c>
      <c r="BQ27" t="s">
        <v>225</v>
      </c>
      <c r="BR27" t="s">
        <v>226</v>
      </c>
      <c r="BS27" s="3">
        <v>45328</v>
      </c>
      <c r="BT27" s="4">
        <v>0.5180555555555556</v>
      </c>
      <c r="BU27" t="s">
        <v>227</v>
      </c>
      <c r="BV27" t="s">
        <v>85</v>
      </c>
      <c r="BY27">
        <v>70503.820000000007</v>
      </c>
      <c r="BZ27" t="s">
        <v>228</v>
      </c>
      <c r="CA27" t="s">
        <v>229</v>
      </c>
      <c r="CC27" t="s">
        <v>193</v>
      </c>
      <c r="CD27">
        <v>3610</v>
      </c>
      <c r="CE27" t="s">
        <v>88</v>
      </c>
      <c r="CF27" s="3">
        <v>45329</v>
      </c>
      <c r="CI27">
        <v>1</v>
      </c>
      <c r="CJ27">
        <v>2</v>
      </c>
      <c r="CK27">
        <v>43</v>
      </c>
      <c r="CL27" t="s">
        <v>89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"009944391332"</f>
        <v>009944391332</v>
      </c>
      <c r="F28" s="3">
        <v>45329</v>
      </c>
      <c r="G28">
        <v>202411</v>
      </c>
      <c r="H28" t="s">
        <v>79</v>
      </c>
      <c r="I28" t="s">
        <v>80</v>
      </c>
      <c r="J28" t="s">
        <v>183</v>
      </c>
      <c r="K28" t="s">
        <v>78</v>
      </c>
      <c r="L28" t="s">
        <v>230</v>
      </c>
      <c r="M28" t="s">
        <v>231</v>
      </c>
      <c r="N28" t="s">
        <v>232</v>
      </c>
      <c r="O28" t="s">
        <v>82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49.09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5.8</v>
      </c>
      <c r="BJ28">
        <v>6.6</v>
      </c>
      <c r="BK28">
        <v>7</v>
      </c>
      <c r="BL28">
        <v>143.91</v>
      </c>
      <c r="BM28">
        <v>21.59</v>
      </c>
      <c r="BN28">
        <v>165.5</v>
      </c>
      <c r="BO28">
        <v>165.5</v>
      </c>
      <c r="BQ28" t="s">
        <v>233</v>
      </c>
      <c r="BR28" t="s">
        <v>186</v>
      </c>
      <c r="BS28" s="3">
        <v>45334</v>
      </c>
      <c r="BT28" s="4">
        <v>0.35069444444444442</v>
      </c>
      <c r="BU28" t="s">
        <v>234</v>
      </c>
      <c r="BV28" t="s">
        <v>85</v>
      </c>
      <c r="BY28">
        <v>33091.07</v>
      </c>
      <c r="BZ28" t="s">
        <v>86</v>
      </c>
      <c r="CA28" t="s">
        <v>235</v>
      </c>
      <c r="CC28" t="s">
        <v>231</v>
      </c>
      <c r="CD28">
        <v>3200</v>
      </c>
      <c r="CE28" t="s">
        <v>88</v>
      </c>
      <c r="CF28" s="3">
        <v>45335</v>
      </c>
      <c r="CI28">
        <v>4</v>
      </c>
      <c r="CJ28">
        <v>3</v>
      </c>
      <c r="CK28">
        <v>41</v>
      </c>
      <c r="CL28" t="s">
        <v>89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"009944391331"</f>
        <v>009944391331</v>
      </c>
      <c r="F29" s="3">
        <v>45329</v>
      </c>
      <c r="G29">
        <v>202411</v>
      </c>
      <c r="H29" t="s">
        <v>79</v>
      </c>
      <c r="I29" t="s">
        <v>80</v>
      </c>
      <c r="J29" t="s">
        <v>183</v>
      </c>
      <c r="K29" t="s">
        <v>78</v>
      </c>
      <c r="L29" t="s">
        <v>236</v>
      </c>
      <c r="M29" t="s">
        <v>237</v>
      </c>
      <c r="N29" t="s">
        <v>238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69.23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13.6</v>
      </c>
      <c r="BJ29">
        <v>12</v>
      </c>
      <c r="BK29">
        <v>14</v>
      </c>
      <c r="BL29">
        <v>200.68</v>
      </c>
      <c r="BM29">
        <v>30.1</v>
      </c>
      <c r="BN29">
        <v>230.78</v>
      </c>
      <c r="BO29">
        <v>230.78</v>
      </c>
      <c r="BQ29" t="s">
        <v>239</v>
      </c>
      <c r="BR29" t="s">
        <v>240</v>
      </c>
      <c r="BS29" s="3">
        <v>45331</v>
      </c>
      <c r="BT29" s="4">
        <v>0.56041666666666667</v>
      </c>
      <c r="BU29" t="s">
        <v>241</v>
      </c>
      <c r="BV29" t="s">
        <v>85</v>
      </c>
      <c r="BY29">
        <v>59854.03</v>
      </c>
      <c r="BZ29" t="s">
        <v>86</v>
      </c>
      <c r="CA29" t="s">
        <v>242</v>
      </c>
      <c r="CC29" t="s">
        <v>237</v>
      </c>
      <c r="CD29">
        <v>4400</v>
      </c>
      <c r="CE29" t="s">
        <v>88</v>
      </c>
      <c r="CF29" s="3">
        <v>45334</v>
      </c>
      <c r="CI29">
        <v>4</v>
      </c>
      <c r="CJ29">
        <v>2</v>
      </c>
      <c r="CK29">
        <v>43</v>
      </c>
      <c r="CL29" t="s">
        <v>89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"009944391330"</f>
        <v>009944391330</v>
      </c>
      <c r="F30" s="3">
        <v>45329</v>
      </c>
      <c r="G30">
        <v>202411</v>
      </c>
      <c r="H30" t="s">
        <v>79</v>
      </c>
      <c r="I30" t="s">
        <v>80</v>
      </c>
      <c r="J30" t="s">
        <v>183</v>
      </c>
      <c r="K30" t="s">
        <v>78</v>
      </c>
      <c r="L30" t="s">
        <v>243</v>
      </c>
      <c r="M30" t="s">
        <v>244</v>
      </c>
      <c r="N30" t="s">
        <v>245</v>
      </c>
      <c r="O30" t="s">
        <v>82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49.09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5</v>
      </c>
      <c r="BJ30">
        <v>7.3</v>
      </c>
      <c r="BK30">
        <v>8</v>
      </c>
      <c r="BL30">
        <v>143.91</v>
      </c>
      <c r="BM30">
        <v>21.59</v>
      </c>
      <c r="BN30">
        <v>165.5</v>
      </c>
      <c r="BO30">
        <v>165.5</v>
      </c>
      <c r="BQ30" t="s">
        <v>246</v>
      </c>
      <c r="BR30" t="s">
        <v>186</v>
      </c>
      <c r="BS30" s="3">
        <v>45334</v>
      </c>
      <c r="BT30" s="4">
        <v>0.37847222222222227</v>
      </c>
      <c r="BU30" t="s">
        <v>247</v>
      </c>
      <c r="BV30" t="s">
        <v>85</v>
      </c>
      <c r="BY30">
        <v>36269.1</v>
      </c>
      <c r="BZ30" t="s">
        <v>86</v>
      </c>
      <c r="CA30" t="s">
        <v>248</v>
      </c>
      <c r="CC30" t="s">
        <v>244</v>
      </c>
      <c r="CD30" s="5" t="s">
        <v>249</v>
      </c>
      <c r="CE30" t="s">
        <v>88</v>
      </c>
      <c r="CF30" s="3">
        <v>45334</v>
      </c>
      <c r="CI30">
        <v>3</v>
      </c>
      <c r="CJ30">
        <v>3</v>
      </c>
      <c r="CK30">
        <v>41</v>
      </c>
      <c r="CL30" t="s">
        <v>89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"009943428837"</f>
        <v>009943428837</v>
      </c>
      <c r="F31" s="3">
        <v>45329</v>
      </c>
      <c r="G31">
        <v>202411</v>
      </c>
      <c r="H31" t="s">
        <v>94</v>
      </c>
      <c r="I31" t="s">
        <v>95</v>
      </c>
      <c r="J31" t="s">
        <v>96</v>
      </c>
      <c r="K31" t="s">
        <v>78</v>
      </c>
      <c r="L31" t="s">
        <v>75</v>
      </c>
      <c r="M31" t="s">
        <v>76</v>
      </c>
      <c r="N31" t="s">
        <v>97</v>
      </c>
      <c r="O31" t="s">
        <v>103</v>
      </c>
      <c r="P31" t="str">
        <f>"11002999TF 460040             "</f>
        <v xml:space="preserve">11002999TF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279.04000000000002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10.4</v>
      </c>
      <c r="BJ31">
        <v>21.7</v>
      </c>
      <c r="BK31">
        <v>22</v>
      </c>
      <c r="BL31">
        <v>786.39</v>
      </c>
      <c r="BM31">
        <v>117.96</v>
      </c>
      <c r="BN31">
        <v>904.35</v>
      </c>
      <c r="BO31">
        <v>904.35</v>
      </c>
      <c r="BQ31" t="s">
        <v>250</v>
      </c>
      <c r="BR31" t="s">
        <v>251</v>
      </c>
      <c r="BS31" s="3">
        <v>45330</v>
      </c>
      <c r="BT31" s="4">
        <v>0.57013888888888886</v>
      </c>
      <c r="BU31" t="s">
        <v>252</v>
      </c>
      <c r="BV31" t="s">
        <v>89</v>
      </c>
      <c r="BW31" t="s">
        <v>196</v>
      </c>
      <c r="BX31" t="s">
        <v>253</v>
      </c>
      <c r="BY31">
        <v>108499.62</v>
      </c>
      <c r="BZ31" t="s">
        <v>107</v>
      </c>
      <c r="CA31" t="s">
        <v>131</v>
      </c>
      <c r="CC31" t="s">
        <v>76</v>
      </c>
      <c r="CD31">
        <v>4000</v>
      </c>
      <c r="CE31" t="s">
        <v>88</v>
      </c>
      <c r="CF31" s="3">
        <v>45331</v>
      </c>
      <c r="CI31">
        <v>1</v>
      </c>
      <c r="CJ31">
        <v>1</v>
      </c>
      <c r="CK31">
        <v>21</v>
      </c>
      <c r="CL31" t="s">
        <v>89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"009943098657"</f>
        <v>009943098657</v>
      </c>
      <c r="F32" s="3">
        <v>45329</v>
      </c>
      <c r="G32">
        <v>202411</v>
      </c>
      <c r="H32" t="s">
        <v>94</v>
      </c>
      <c r="I32" t="s">
        <v>95</v>
      </c>
      <c r="J32" t="s">
        <v>96</v>
      </c>
      <c r="K32" t="s">
        <v>78</v>
      </c>
      <c r="L32" t="s">
        <v>192</v>
      </c>
      <c r="M32" t="s">
        <v>193</v>
      </c>
      <c r="N32" t="s">
        <v>97</v>
      </c>
      <c r="O32" t="s">
        <v>103</v>
      </c>
      <c r="P32" t="str">
        <f>"11002999TF 460040             "</f>
        <v xml:space="preserve">11002999TF 460040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31.72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2.2999999999999998</v>
      </c>
      <c r="BJ32">
        <v>2.4</v>
      </c>
      <c r="BK32">
        <v>2.5</v>
      </c>
      <c r="BL32">
        <v>89.4</v>
      </c>
      <c r="BM32">
        <v>13.41</v>
      </c>
      <c r="BN32">
        <v>102.81</v>
      </c>
      <c r="BO32">
        <v>102.81</v>
      </c>
      <c r="BQ32" t="s">
        <v>254</v>
      </c>
      <c r="BR32" t="s">
        <v>255</v>
      </c>
      <c r="BS32" s="3">
        <v>45330</v>
      </c>
      <c r="BT32" s="4">
        <v>0.38750000000000001</v>
      </c>
      <c r="BU32" t="s">
        <v>256</v>
      </c>
      <c r="BV32" t="s">
        <v>85</v>
      </c>
      <c r="BY32">
        <v>11822.85</v>
      </c>
      <c r="BZ32" t="s">
        <v>107</v>
      </c>
      <c r="CA32" t="s">
        <v>156</v>
      </c>
      <c r="CC32" t="s">
        <v>193</v>
      </c>
      <c r="CD32">
        <v>3608</v>
      </c>
      <c r="CE32" t="s">
        <v>88</v>
      </c>
      <c r="CF32" s="3">
        <v>45334</v>
      </c>
      <c r="CI32">
        <v>1</v>
      </c>
      <c r="CJ32">
        <v>1</v>
      </c>
      <c r="CK32">
        <v>21</v>
      </c>
      <c r="CL32" t="s">
        <v>89</v>
      </c>
    </row>
    <row r="33" spans="1:91" x14ac:dyDescent="0.3">
      <c r="A33" t="s">
        <v>72</v>
      </c>
      <c r="B33" t="s">
        <v>73</v>
      </c>
      <c r="C33" t="s">
        <v>74</v>
      </c>
      <c r="E33" t="str">
        <f>"009943553886"</f>
        <v>009943553886</v>
      </c>
      <c r="F33" s="3">
        <v>45329</v>
      </c>
      <c r="G33">
        <v>202411</v>
      </c>
      <c r="H33" t="s">
        <v>198</v>
      </c>
      <c r="I33" t="s">
        <v>199</v>
      </c>
      <c r="J33" t="s">
        <v>183</v>
      </c>
      <c r="K33" t="s">
        <v>78</v>
      </c>
      <c r="L33" t="s">
        <v>257</v>
      </c>
      <c r="M33" t="s">
        <v>258</v>
      </c>
      <c r="N33" t="s">
        <v>183</v>
      </c>
      <c r="O33" t="s">
        <v>103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315.69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1.4</v>
      </c>
      <c r="BJ33">
        <v>14</v>
      </c>
      <c r="BK33">
        <v>14</v>
      </c>
      <c r="BL33">
        <v>889.67</v>
      </c>
      <c r="BM33">
        <v>133.44999999999999</v>
      </c>
      <c r="BN33">
        <v>1023.12</v>
      </c>
      <c r="BO33">
        <v>1023.12</v>
      </c>
      <c r="BQ33" t="s">
        <v>259</v>
      </c>
      <c r="BR33" t="s">
        <v>260</v>
      </c>
      <c r="BS33" s="3">
        <v>45331</v>
      </c>
      <c r="BT33" s="4">
        <v>0.41666666666666669</v>
      </c>
      <c r="BU33" t="s">
        <v>261</v>
      </c>
      <c r="BV33" t="s">
        <v>89</v>
      </c>
      <c r="BW33" t="s">
        <v>262</v>
      </c>
      <c r="BX33" t="s">
        <v>263</v>
      </c>
      <c r="BY33">
        <v>69898.41</v>
      </c>
      <c r="BZ33" t="s">
        <v>107</v>
      </c>
      <c r="CC33" t="s">
        <v>258</v>
      </c>
      <c r="CD33">
        <v>6001</v>
      </c>
      <c r="CE33" t="s">
        <v>88</v>
      </c>
      <c r="CF33" s="3">
        <v>45334</v>
      </c>
      <c r="CI33">
        <v>1</v>
      </c>
      <c r="CJ33">
        <v>2</v>
      </c>
      <c r="CK33">
        <v>23</v>
      </c>
      <c r="CL33" t="s">
        <v>89</v>
      </c>
    </row>
    <row r="34" spans="1:91" x14ac:dyDescent="0.3">
      <c r="A34" t="s">
        <v>72</v>
      </c>
      <c r="B34" t="s">
        <v>73</v>
      </c>
      <c r="C34" t="s">
        <v>74</v>
      </c>
      <c r="E34" t="str">
        <f>"009944391333"</f>
        <v>009944391333</v>
      </c>
      <c r="F34" s="3">
        <v>45330</v>
      </c>
      <c r="G34">
        <v>202411</v>
      </c>
      <c r="H34" t="s">
        <v>79</v>
      </c>
      <c r="I34" t="s">
        <v>80</v>
      </c>
      <c r="J34" t="s">
        <v>183</v>
      </c>
      <c r="K34" t="s">
        <v>78</v>
      </c>
      <c r="L34" t="s">
        <v>264</v>
      </c>
      <c r="M34" t="s">
        <v>265</v>
      </c>
      <c r="N34" t="s">
        <v>183</v>
      </c>
      <c r="O34" t="s">
        <v>82</v>
      </c>
      <c r="P34" t="str">
        <f>"DURBAN                        "</f>
        <v xml:space="preserve">DURBAN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49.09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1.3</v>
      </c>
      <c r="BJ34">
        <v>2.2999999999999998</v>
      </c>
      <c r="BK34">
        <v>3</v>
      </c>
      <c r="BL34">
        <v>143.91</v>
      </c>
      <c r="BM34">
        <v>21.59</v>
      </c>
      <c r="BN34">
        <v>165.5</v>
      </c>
      <c r="BO34">
        <v>165.5</v>
      </c>
      <c r="BQ34" t="s">
        <v>266</v>
      </c>
      <c r="BR34" t="s">
        <v>186</v>
      </c>
      <c r="BS34" s="3">
        <v>45334</v>
      </c>
      <c r="BT34" s="4">
        <v>0.41666666666666669</v>
      </c>
      <c r="BU34" t="s">
        <v>267</v>
      </c>
      <c r="BV34" t="s">
        <v>85</v>
      </c>
      <c r="BY34">
        <v>11456</v>
      </c>
      <c r="BZ34" t="s">
        <v>86</v>
      </c>
      <c r="CC34" t="s">
        <v>265</v>
      </c>
      <c r="CD34">
        <v>4302</v>
      </c>
      <c r="CE34" t="s">
        <v>88</v>
      </c>
      <c r="CF34" s="3">
        <v>45335</v>
      </c>
      <c r="CI34">
        <v>3</v>
      </c>
      <c r="CJ34">
        <v>2</v>
      </c>
      <c r="CK34">
        <v>41</v>
      </c>
      <c r="CL34" t="s">
        <v>89</v>
      </c>
    </row>
    <row r="35" spans="1:91" x14ac:dyDescent="0.3">
      <c r="A35" t="s">
        <v>72</v>
      </c>
      <c r="B35" t="s">
        <v>73</v>
      </c>
      <c r="C35" t="s">
        <v>74</v>
      </c>
      <c r="E35" t="str">
        <f>"009943425202"</f>
        <v>009943425202</v>
      </c>
      <c r="F35" s="3">
        <v>45330</v>
      </c>
      <c r="G35">
        <v>202411</v>
      </c>
      <c r="H35" t="s">
        <v>94</v>
      </c>
      <c r="I35" t="s">
        <v>95</v>
      </c>
      <c r="J35" t="s">
        <v>96</v>
      </c>
      <c r="K35" t="s">
        <v>78</v>
      </c>
      <c r="L35" t="s">
        <v>75</v>
      </c>
      <c r="M35" t="s">
        <v>76</v>
      </c>
      <c r="N35" t="s">
        <v>268</v>
      </c>
      <c r="O35" t="s">
        <v>103</v>
      </c>
      <c r="P35" t="str">
        <f t="shared" ref="P35:P41" si="0">"11022653DI 460040             "</f>
        <v xml:space="preserve">11022653DI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469.29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7.2</v>
      </c>
      <c r="BJ35">
        <v>36.9</v>
      </c>
      <c r="BK35">
        <v>37</v>
      </c>
      <c r="BL35">
        <v>1322.54</v>
      </c>
      <c r="BM35">
        <v>198.38</v>
      </c>
      <c r="BN35">
        <v>1520.92</v>
      </c>
      <c r="BO35">
        <v>1520.92</v>
      </c>
      <c r="BQ35" t="s">
        <v>269</v>
      </c>
      <c r="BR35" t="s">
        <v>226</v>
      </c>
      <c r="BS35" s="3">
        <v>45331</v>
      </c>
      <c r="BT35" s="4">
        <v>0.37708333333333338</v>
      </c>
      <c r="BU35" t="s">
        <v>270</v>
      </c>
      <c r="BV35" t="s">
        <v>85</v>
      </c>
      <c r="BY35">
        <v>184409.4</v>
      </c>
      <c r="BZ35" t="s">
        <v>107</v>
      </c>
      <c r="CA35" t="s">
        <v>271</v>
      </c>
      <c r="CC35" t="s">
        <v>76</v>
      </c>
      <c r="CD35">
        <v>4051</v>
      </c>
      <c r="CE35" t="s">
        <v>88</v>
      </c>
      <c r="CF35" s="3">
        <v>45335</v>
      </c>
      <c r="CI35">
        <v>1</v>
      </c>
      <c r="CJ35">
        <v>1</v>
      </c>
      <c r="CK35">
        <v>21</v>
      </c>
      <c r="CL35" t="s">
        <v>89</v>
      </c>
    </row>
    <row r="36" spans="1:91" x14ac:dyDescent="0.3">
      <c r="A36" t="s">
        <v>72</v>
      </c>
      <c r="B36" t="s">
        <v>73</v>
      </c>
      <c r="C36" t="s">
        <v>74</v>
      </c>
      <c r="E36" t="str">
        <f>"009942837878"</f>
        <v>009942837878</v>
      </c>
      <c r="F36" s="3">
        <v>45330</v>
      </c>
      <c r="G36">
        <v>202411</v>
      </c>
      <c r="H36" t="s">
        <v>94</v>
      </c>
      <c r="I36" t="s">
        <v>95</v>
      </c>
      <c r="J36" t="s">
        <v>96</v>
      </c>
      <c r="K36" t="s">
        <v>78</v>
      </c>
      <c r="L36" t="s">
        <v>117</v>
      </c>
      <c r="M36" t="s">
        <v>118</v>
      </c>
      <c r="N36" t="s">
        <v>272</v>
      </c>
      <c r="O36" t="s">
        <v>103</v>
      </c>
      <c r="P36" t="str">
        <f t="shared" si="0"/>
        <v xml:space="preserve">11022653DI 460040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25.38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71.53</v>
      </c>
      <c r="BM36">
        <v>10.73</v>
      </c>
      <c r="BN36">
        <v>82.26</v>
      </c>
      <c r="BO36">
        <v>82.26</v>
      </c>
      <c r="BQ36" t="s">
        <v>136</v>
      </c>
      <c r="BR36" t="s">
        <v>273</v>
      </c>
      <c r="BS36" s="3">
        <v>45331</v>
      </c>
      <c r="BT36" s="4">
        <v>0.37847222222222227</v>
      </c>
      <c r="BU36" t="s">
        <v>274</v>
      </c>
      <c r="BV36" t="s">
        <v>85</v>
      </c>
      <c r="BY36">
        <v>1200</v>
      </c>
      <c r="BZ36" t="s">
        <v>107</v>
      </c>
      <c r="CA36" t="s">
        <v>122</v>
      </c>
      <c r="CC36" t="s">
        <v>118</v>
      </c>
      <c r="CD36">
        <v>6045</v>
      </c>
      <c r="CE36" t="s">
        <v>88</v>
      </c>
      <c r="CF36" s="3">
        <v>45334</v>
      </c>
      <c r="CI36">
        <v>1</v>
      </c>
      <c r="CJ36">
        <v>1</v>
      </c>
      <c r="CK36">
        <v>21</v>
      </c>
      <c r="CL36" t="s">
        <v>89</v>
      </c>
    </row>
    <row r="37" spans="1:91" x14ac:dyDescent="0.3">
      <c r="A37" t="s">
        <v>72</v>
      </c>
      <c r="B37" t="s">
        <v>73</v>
      </c>
      <c r="C37" t="s">
        <v>74</v>
      </c>
      <c r="E37" t="str">
        <f>"009943425724"</f>
        <v>009943425724</v>
      </c>
      <c r="F37" s="3">
        <v>45330</v>
      </c>
      <c r="G37">
        <v>202411</v>
      </c>
      <c r="H37" t="s">
        <v>94</v>
      </c>
      <c r="I37" t="s">
        <v>95</v>
      </c>
      <c r="J37" t="s">
        <v>96</v>
      </c>
      <c r="K37" t="s">
        <v>78</v>
      </c>
      <c r="L37" t="s">
        <v>79</v>
      </c>
      <c r="M37" t="s">
        <v>80</v>
      </c>
      <c r="N37" t="s">
        <v>275</v>
      </c>
      <c r="O37" t="s">
        <v>103</v>
      </c>
      <c r="P37" t="str">
        <f t="shared" si="0"/>
        <v xml:space="preserve">11022653DI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25.38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1.7</v>
      </c>
      <c r="BJ37">
        <v>1.7</v>
      </c>
      <c r="BK37">
        <v>2</v>
      </c>
      <c r="BL37">
        <v>71.53</v>
      </c>
      <c r="BM37">
        <v>10.73</v>
      </c>
      <c r="BN37">
        <v>82.26</v>
      </c>
      <c r="BO37">
        <v>82.26</v>
      </c>
      <c r="BQ37" t="s">
        <v>136</v>
      </c>
      <c r="BR37" t="s">
        <v>276</v>
      </c>
      <c r="BS37" s="3">
        <v>45331</v>
      </c>
      <c r="BT37" s="4">
        <v>0.4055555555555555</v>
      </c>
      <c r="BU37" t="s">
        <v>277</v>
      </c>
      <c r="BV37" t="s">
        <v>85</v>
      </c>
      <c r="BY37">
        <v>8280</v>
      </c>
      <c r="BZ37" t="s">
        <v>107</v>
      </c>
      <c r="CA37" t="s">
        <v>128</v>
      </c>
      <c r="CC37" t="s">
        <v>80</v>
      </c>
      <c r="CD37">
        <v>8000</v>
      </c>
      <c r="CE37" t="s">
        <v>88</v>
      </c>
      <c r="CF37" s="3">
        <v>45334</v>
      </c>
      <c r="CI37">
        <v>1</v>
      </c>
      <c r="CJ37">
        <v>1</v>
      </c>
      <c r="CK37">
        <v>21</v>
      </c>
      <c r="CL37" t="s">
        <v>89</v>
      </c>
    </row>
    <row r="38" spans="1:91" x14ac:dyDescent="0.3">
      <c r="A38" t="s">
        <v>72</v>
      </c>
      <c r="B38" t="s">
        <v>73</v>
      </c>
      <c r="C38" t="s">
        <v>74</v>
      </c>
      <c r="E38" t="str">
        <f>"009943427572"</f>
        <v>009943427572</v>
      </c>
      <c r="F38" s="3">
        <v>45330</v>
      </c>
      <c r="G38">
        <v>202411</v>
      </c>
      <c r="H38" t="s">
        <v>94</v>
      </c>
      <c r="I38" t="s">
        <v>95</v>
      </c>
      <c r="J38" t="s">
        <v>96</v>
      </c>
      <c r="K38" t="s">
        <v>78</v>
      </c>
      <c r="L38" t="s">
        <v>192</v>
      </c>
      <c r="M38" t="s">
        <v>193</v>
      </c>
      <c r="N38" t="s">
        <v>278</v>
      </c>
      <c r="O38" t="s">
        <v>103</v>
      </c>
      <c r="P38" t="str">
        <f t="shared" si="0"/>
        <v xml:space="preserve">11022653DI 460040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25.38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0.8</v>
      </c>
      <c r="BJ38">
        <v>0.6</v>
      </c>
      <c r="BK38">
        <v>1</v>
      </c>
      <c r="BL38">
        <v>71.53</v>
      </c>
      <c r="BM38">
        <v>10.73</v>
      </c>
      <c r="BN38">
        <v>82.26</v>
      </c>
      <c r="BO38">
        <v>82.26</v>
      </c>
      <c r="BQ38" t="s">
        <v>279</v>
      </c>
      <c r="BR38" t="s">
        <v>154</v>
      </c>
      <c r="BS38" s="3">
        <v>45331</v>
      </c>
      <c r="BT38" s="4">
        <v>0.43055555555555558</v>
      </c>
      <c r="BU38" t="s">
        <v>280</v>
      </c>
      <c r="BV38" t="s">
        <v>85</v>
      </c>
      <c r="BY38">
        <v>3032.4</v>
      </c>
      <c r="BZ38" t="s">
        <v>107</v>
      </c>
      <c r="CA38" t="s">
        <v>156</v>
      </c>
      <c r="CC38" t="s">
        <v>193</v>
      </c>
      <c r="CD38">
        <v>3610</v>
      </c>
      <c r="CE38" t="s">
        <v>88</v>
      </c>
      <c r="CF38" s="3">
        <v>45335</v>
      </c>
      <c r="CI38">
        <v>1</v>
      </c>
      <c r="CJ38">
        <v>1</v>
      </c>
      <c r="CK38">
        <v>21</v>
      </c>
      <c r="CL38" t="s">
        <v>89</v>
      </c>
    </row>
    <row r="39" spans="1:91" x14ac:dyDescent="0.3">
      <c r="A39" t="s">
        <v>72</v>
      </c>
      <c r="B39" t="s">
        <v>73</v>
      </c>
      <c r="C39" t="s">
        <v>74</v>
      </c>
      <c r="E39" t="str">
        <f>"009943098897"</f>
        <v>009943098897</v>
      </c>
      <c r="F39" s="3">
        <v>45330</v>
      </c>
      <c r="G39">
        <v>202411</v>
      </c>
      <c r="H39" t="s">
        <v>94</v>
      </c>
      <c r="I39" t="s">
        <v>95</v>
      </c>
      <c r="J39" t="s">
        <v>96</v>
      </c>
      <c r="K39" t="s">
        <v>78</v>
      </c>
      <c r="L39" t="s">
        <v>79</v>
      </c>
      <c r="M39" t="s">
        <v>80</v>
      </c>
      <c r="N39" t="s">
        <v>281</v>
      </c>
      <c r="O39" t="s">
        <v>103</v>
      </c>
      <c r="P39" t="str">
        <f t="shared" si="0"/>
        <v xml:space="preserve">11022653DI 460040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57.09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4.5</v>
      </c>
      <c r="BJ39">
        <v>2.4</v>
      </c>
      <c r="BK39">
        <v>4.5</v>
      </c>
      <c r="BL39">
        <v>160.88999999999999</v>
      </c>
      <c r="BM39">
        <v>24.13</v>
      </c>
      <c r="BN39">
        <v>185.02</v>
      </c>
      <c r="BO39">
        <v>185.02</v>
      </c>
      <c r="BQ39" t="s">
        <v>282</v>
      </c>
      <c r="BR39" t="s">
        <v>283</v>
      </c>
      <c r="BS39" s="3">
        <v>45331</v>
      </c>
      <c r="BT39" s="4">
        <v>0.39930555555555558</v>
      </c>
      <c r="BU39" t="s">
        <v>284</v>
      </c>
      <c r="BV39" t="s">
        <v>85</v>
      </c>
      <c r="BY39">
        <v>12207.83</v>
      </c>
      <c r="BZ39" t="s">
        <v>107</v>
      </c>
      <c r="CA39" t="s">
        <v>108</v>
      </c>
      <c r="CC39" t="s">
        <v>80</v>
      </c>
      <c r="CD39">
        <v>8000</v>
      </c>
      <c r="CE39" t="s">
        <v>88</v>
      </c>
      <c r="CF39" s="3">
        <v>45334</v>
      </c>
      <c r="CI39">
        <v>1</v>
      </c>
      <c r="CJ39">
        <v>1</v>
      </c>
      <c r="CK39">
        <v>21</v>
      </c>
      <c r="CL39" t="s">
        <v>89</v>
      </c>
    </row>
    <row r="40" spans="1:91" x14ac:dyDescent="0.3">
      <c r="A40" t="s">
        <v>72</v>
      </c>
      <c r="B40" t="s">
        <v>73</v>
      </c>
      <c r="C40" t="s">
        <v>74</v>
      </c>
      <c r="E40" t="str">
        <f>"009943427574"</f>
        <v>009943427574</v>
      </c>
      <c r="F40" s="3">
        <v>45330</v>
      </c>
      <c r="G40">
        <v>202411</v>
      </c>
      <c r="H40" t="s">
        <v>94</v>
      </c>
      <c r="I40" t="s">
        <v>95</v>
      </c>
      <c r="J40" t="s">
        <v>96</v>
      </c>
      <c r="K40" t="s">
        <v>78</v>
      </c>
      <c r="L40" t="s">
        <v>79</v>
      </c>
      <c r="M40" t="s">
        <v>80</v>
      </c>
      <c r="N40" t="s">
        <v>285</v>
      </c>
      <c r="O40" t="s">
        <v>103</v>
      </c>
      <c r="P40" t="str">
        <f t="shared" si="0"/>
        <v xml:space="preserve">11022653DI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25.38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0.8</v>
      </c>
      <c r="BJ40">
        <v>2</v>
      </c>
      <c r="BK40">
        <v>2</v>
      </c>
      <c r="BL40">
        <v>71.53</v>
      </c>
      <c r="BM40">
        <v>10.73</v>
      </c>
      <c r="BN40">
        <v>82.26</v>
      </c>
      <c r="BO40">
        <v>82.26</v>
      </c>
      <c r="BQ40" t="s">
        <v>136</v>
      </c>
      <c r="BR40" t="s">
        <v>286</v>
      </c>
      <c r="BS40" s="3">
        <v>45331</v>
      </c>
      <c r="BT40" s="4">
        <v>0.43402777777777773</v>
      </c>
      <c r="BU40" t="s">
        <v>287</v>
      </c>
      <c r="BV40" t="s">
        <v>85</v>
      </c>
      <c r="BY40">
        <v>9894.74</v>
      </c>
      <c r="BZ40" t="s">
        <v>107</v>
      </c>
      <c r="CA40" t="s">
        <v>288</v>
      </c>
      <c r="CC40" t="s">
        <v>80</v>
      </c>
      <c r="CD40">
        <v>7708</v>
      </c>
      <c r="CE40" t="s">
        <v>88</v>
      </c>
      <c r="CF40" s="3">
        <v>45334</v>
      </c>
      <c r="CI40">
        <v>1</v>
      </c>
      <c r="CJ40">
        <v>1</v>
      </c>
      <c r="CK40">
        <v>21</v>
      </c>
      <c r="CL40" t="s">
        <v>89</v>
      </c>
    </row>
    <row r="41" spans="1:91" x14ac:dyDescent="0.3">
      <c r="A41" t="s">
        <v>72</v>
      </c>
      <c r="B41" t="s">
        <v>73</v>
      </c>
      <c r="C41" t="s">
        <v>74</v>
      </c>
      <c r="E41" t="str">
        <f>"009943427573"</f>
        <v>009943427573</v>
      </c>
      <c r="F41" s="3">
        <v>45330</v>
      </c>
      <c r="G41">
        <v>202411</v>
      </c>
      <c r="H41" t="s">
        <v>94</v>
      </c>
      <c r="I41" t="s">
        <v>95</v>
      </c>
      <c r="J41" t="s">
        <v>96</v>
      </c>
      <c r="K41" t="s">
        <v>78</v>
      </c>
      <c r="L41" t="s">
        <v>192</v>
      </c>
      <c r="M41" t="s">
        <v>193</v>
      </c>
      <c r="N41" t="s">
        <v>289</v>
      </c>
      <c r="O41" t="s">
        <v>103</v>
      </c>
      <c r="P41" t="str">
        <f t="shared" si="0"/>
        <v xml:space="preserve">11022653DI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25.38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71.53</v>
      </c>
      <c r="BM41">
        <v>10.73</v>
      </c>
      <c r="BN41">
        <v>82.26</v>
      </c>
      <c r="BO41">
        <v>82.26</v>
      </c>
      <c r="BQ41" t="s">
        <v>290</v>
      </c>
      <c r="BR41" t="s">
        <v>291</v>
      </c>
      <c r="BS41" s="3">
        <v>45331</v>
      </c>
      <c r="BT41" s="4">
        <v>0.43055555555555558</v>
      </c>
      <c r="BU41" t="s">
        <v>280</v>
      </c>
      <c r="BV41" t="s">
        <v>85</v>
      </c>
      <c r="BY41">
        <v>1200</v>
      </c>
      <c r="BZ41" t="s">
        <v>107</v>
      </c>
      <c r="CA41" t="s">
        <v>156</v>
      </c>
      <c r="CC41" t="s">
        <v>193</v>
      </c>
      <c r="CD41">
        <v>3610</v>
      </c>
      <c r="CE41" t="s">
        <v>88</v>
      </c>
      <c r="CF41" s="3">
        <v>45335</v>
      </c>
      <c r="CI41">
        <v>1</v>
      </c>
      <c r="CJ41">
        <v>1</v>
      </c>
      <c r="CK41">
        <v>21</v>
      </c>
      <c r="CL41" t="s">
        <v>89</v>
      </c>
    </row>
    <row r="42" spans="1:91" x14ac:dyDescent="0.3">
      <c r="A42" t="s">
        <v>72</v>
      </c>
      <c r="B42" t="s">
        <v>73</v>
      </c>
      <c r="C42" t="s">
        <v>74</v>
      </c>
      <c r="E42" t="str">
        <f>"009942939455"</f>
        <v>009942939455</v>
      </c>
      <c r="F42" s="3">
        <v>45331</v>
      </c>
      <c r="G42">
        <v>202411</v>
      </c>
      <c r="H42" t="s">
        <v>75</v>
      </c>
      <c r="I42" t="s">
        <v>76</v>
      </c>
      <c r="J42" t="s">
        <v>77</v>
      </c>
      <c r="K42" t="s">
        <v>78</v>
      </c>
      <c r="L42" t="s">
        <v>142</v>
      </c>
      <c r="M42" t="s">
        <v>143</v>
      </c>
      <c r="N42" t="s">
        <v>292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49.09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143.91</v>
      </c>
      <c r="BM42">
        <v>21.59</v>
      </c>
      <c r="BN42">
        <v>165.5</v>
      </c>
      <c r="BO42">
        <v>165.5</v>
      </c>
      <c r="BQ42" t="s">
        <v>293</v>
      </c>
      <c r="BS42" s="3">
        <v>45334</v>
      </c>
      <c r="BT42" s="4">
        <v>0.42152777777777778</v>
      </c>
      <c r="BU42" t="s">
        <v>294</v>
      </c>
      <c r="BV42" t="s">
        <v>85</v>
      </c>
      <c r="BY42">
        <v>1200</v>
      </c>
      <c r="BZ42" t="s">
        <v>86</v>
      </c>
      <c r="CA42" t="s">
        <v>151</v>
      </c>
      <c r="CC42" t="s">
        <v>143</v>
      </c>
      <c r="CD42">
        <v>1618</v>
      </c>
      <c r="CE42" t="s">
        <v>88</v>
      </c>
      <c r="CF42" s="3">
        <v>45334</v>
      </c>
      <c r="CI42">
        <v>1</v>
      </c>
      <c r="CJ42">
        <v>1</v>
      </c>
      <c r="CK42">
        <v>41</v>
      </c>
      <c r="CL42" t="s">
        <v>89</v>
      </c>
    </row>
    <row r="43" spans="1:91" x14ac:dyDescent="0.3">
      <c r="A43" t="s">
        <v>72</v>
      </c>
      <c r="B43" t="s">
        <v>73</v>
      </c>
      <c r="C43" t="s">
        <v>74</v>
      </c>
      <c r="E43" t="str">
        <f>"009943425723"</f>
        <v>009943425723</v>
      </c>
      <c r="F43" s="3">
        <v>45331</v>
      </c>
      <c r="G43">
        <v>202411</v>
      </c>
      <c r="H43" t="s">
        <v>94</v>
      </c>
      <c r="I43" t="s">
        <v>95</v>
      </c>
      <c r="J43" t="s">
        <v>96</v>
      </c>
      <c r="K43" t="s">
        <v>78</v>
      </c>
      <c r="L43" t="s">
        <v>79</v>
      </c>
      <c r="M43" t="s">
        <v>80</v>
      </c>
      <c r="N43" t="s">
        <v>219</v>
      </c>
      <c r="O43" t="s">
        <v>103</v>
      </c>
      <c r="P43" t="str">
        <f>"11005000BT 402190             "</f>
        <v xml:space="preserve">11005000BT 402190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180.87</v>
      </c>
      <c r="AN43">
        <v>0</v>
      </c>
      <c r="AO43">
        <v>0</v>
      </c>
      <c r="AP43">
        <v>0</v>
      </c>
      <c r="AQ43">
        <v>38.07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2.9</v>
      </c>
      <c r="BJ43">
        <v>1.7</v>
      </c>
      <c r="BK43">
        <v>3</v>
      </c>
      <c r="BL43">
        <v>288.14999999999998</v>
      </c>
      <c r="BM43">
        <v>43.22</v>
      </c>
      <c r="BN43">
        <v>331.37</v>
      </c>
      <c r="BO43">
        <v>331.37</v>
      </c>
      <c r="BQ43" t="s">
        <v>295</v>
      </c>
      <c r="BR43" t="s">
        <v>296</v>
      </c>
      <c r="BS43" s="3">
        <v>45334</v>
      </c>
      <c r="BT43" s="4">
        <v>0.39583333333333331</v>
      </c>
      <c r="BU43" t="s">
        <v>297</v>
      </c>
      <c r="BV43" t="s">
        <v>85</v>
      </c>
      <c r="BY43">
        <v>8424</v>
      </c>
      <c r="BZ43" t="s">
        <v>161</v>
      </c>
      <c r="CA43" t="s">
        <v>128</v>
      </c>
      <c r="CC43" t="s">
        <v>80</v>
      </c>
      <c r="CD43">
        <v>7480</v>
      </c>
      <c r="CE43" t="s">
        <v>88</v>
      </c>
      <c r="CF43" s="3">
        <v>45335</v>
      </c>
      <c r="CI43">
        <v>1</v>
      </c>
      <c r="CJ43">
        <v>1</v>
      </c>
      <c r="CK43">
        <v>21</v>
      </c>
      <c r="CL43" t="s">
        <v>85</v>
      </c>
      <c r="CM43" s="4">
        <v>0.39583333333333331</v>
      </c>
    </row>
    <row r="44" spans="1:91" x14ac:dyDescent="0.3">
      <c r="A44" t="s">
        <v>72</v>
      </c>
      <c r="B44" t="s">
        <v>73</v>
      </c>
      <c r="C44" t="s">
        <v>74</v>
      </c>
      <c r="E44" t="str">
        <f>"009943425184"</f>
        <v>009943425184</v>
      </c>
      <c r="F44" s="3">
        <v>45331</v>
      </c>
      <c r="G44">
        <v>202411</v>
      </c>
      <c r="H44" t="s">
        <v>94</v>
      </c>
      <c r="I44" t="s">
        <v>95</v>
      </c>
      <c r="J44" t="s">
        <v>96</v>
      </c>
      <c r="K44" t="s">
        <v>78</v>
      </c>
      <c r="L44" t="s">
        <v>75</v>
      </c>
      <c r="M44" t="s">
        <v>76</v>
      </c>
      <c r="N44" t="s">
        <v>97</v>
      </c>
      <c r="O44" t="s">
        <v>82</v>
      </c>
      <c r="P44" t="str">
        <f>"16202500D1 402190             "</f>
        <v xml:space="preserve">16202500D1 402190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208.98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7</v>
      </c>
      <c r="BI44">
        <v>93.8</v>
      </c>
      <c r="BJ44">
        <v>93</v>
      </c>
      <c r="BK44">
        <v>94</v>
      </c>
      <c r="BL44">
        <v>594.52</v>
      </c>
      <c r="BM44">
        <v>89.18</v>
      </c>
      <c r="BN44">
        <v>683.7</v>
      </c>
      <c r="BO44">
        <v>683.7</v>
      </c>
      <c r="BQ44" t="s">
        <v>298</v>
      </c>
      <c r="BR44" t="s">
        <v>299</v>
      </c>
      <c r="BS44" s="3">
        <v>45334</v>
      </c>
      <c r="BT44" s="4">
        <v>0.45694444444444443</v>
      </c>
      <c r="BU44" t="s">
        <v>300</v>
      </c>
      <c r="BV44" t="s">
        <v>85</v>
      </c>
      <c r="BY44">
        <v>465109.01</v>
      </c>
      <c r="BZ44" t="s">
        <v>86</v>
      </c>
      <c r="CA44" t="s">
        <v>301</v>
      </c>
      <c r="CC44" t="s">
        <v>76</v>
      </c>
      <c r="CD44">
        <v>4051</v>
      </c>
      <c r="CE44" t="s">
        <v>88</v>
      </c>
      <c r="CF44" s="3">
        <v>45335</v>
      </c>
      <c r="CI44">
        <v>1</v>
      </c>
      <c r="CJ44">
        <v>1</v>
      </c>
      <c r="CK44">
        <v>41</v>
      </c>
      <c r="CL44" t="s">
        <v>89</v>
      </c>
    </row>
    <row r="45" spans="1:91" x14ac:dyDescent="0.3">
      <c r="A45" t="s">
        <v>72</v>
      </c>
      <c r="B45" t="s">
        <v>73</v>
      </c>
      <c r="C45" t="s">
        <v>74</v>
      </c>
      <c r="E45" t="str">
        <f>"009943428838"</f>
        <v>009943428838</v>
      </c>
      <c r="F45" s="3">
        <v>45331</v>
      </c>
      <c r="G45">
        <v>202411</v>
      </c>
      <c r="H45" t="s">
        <v>94</v>
      </c>
      <c r="I45" t="s">
        <v>95</v>
      </c>
      <c r="J45" t="s">
        <v>96</v>
      </c>
      <c r="K45" t="s">
        <v>78</v>
      </c>
      <c r="L45" t="s">
        <v>75</v>
      </c>
      <c r="M45" t="s">
        <v>76</v>
      </c>
      <c r="N45" t="s">
        <v>97</v>
      </c>
      <c r="O45" t="s">
        <v>103</v>
      </c>
      <c r="P45" t="str">
        <f>"11116561PC 402190             "</f>
        <v xml:space="preserve">11116561PC 402190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38.07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</v>
      </c>
      <c r="BJ45">
        <v>2.7</v>
      </c>
      <c r="BK45">
        <v>3</v>
      </c>
      <c r="BL45">
        <v>107.28</v>
      </c>
      <c r="BM45">
        <v>16.09</v>
      </c>
      <c r="BN45">
        <v>123.37</v>
      </c>
      <c r="BO45">
        <v>123.37</v>
      </c>
      <c r="BQ45" t="s">
        <v>302</v>
      </c>
      <c r="BR45" t="s">
        <v>303</v>
      </c>
      <c r="BS45" s="3">
        <v>45334</v>
      </c>
      <c r="BT45" s="4">
        <v>0.40416666666666662</v>
      </c>
      <c r="BU45" t="s">
        <v>304</v>
      </c>
      <c r="BV45" t="s">
        <v>85</v>
      </c>
      <c r="BY45">
        <v>13518.14</v>
      </c>
      <c r="BZ45" t="s">
        <v>107</v>
      </c>
      <c r="CA45" t="s">
        <v>131</v>
      </c>
      <c r="CC45" t="s">
        <v>76</v>
      </c>
      <c r="CD45">
        <v>4000</v>
      </c>
      <c r="CE45" t="s">
        <v>88</v>
      </c>
      <c r="CF45" s="3">
        <v>45335</v>
      </c>
      <c r="CI45">
        <v>1</v>
      </c>
      <c r="CJ45">
        <v>1</v>
      </c>
      <c r="CK45">
        <v>21</v>
      </c>
      <c r="CL45" t="s">
        <v>89</v>
      </c>
    </row>
    <row r="46" spans="1:91" x14ac:dyDescent="0.3">
      <c r="A46" t="s">
        <v>72</v>
      </c>
      <c r="B46" t="s">
        <v>73</v>
      </c>
      <c r="C46" t="s">
        <v>74</v>
      </c>
      <c r="E46" t="str">
        <f>"009944391336"</f>
        <v>009944391336</v>
      </c>
      <c r="F46" s="3">
        <v>45334</v>
      </c>
      <c r="G46">
        <v>202411</v>
      </c>
      <c r="H46" t="s">
        <v>79</v>
      </c>
      <c r="I46" t="s">
        <v>80</v>
      </c>
      <c r="J46" t="s">
        <v>183</v>
      </c>
      <c r="K46" t="s">
        <v>78</v>
      </c>
      <c r="L46" t="s">
        <v>198</v>
      </c>
      <c r="M46" t="s">
        <v>199</v>
      </c>
      <c r="N46" t="s">
        <v>183</v>
      </c>
      <c r="O46" t="s">
        <v>103</v>
      </c>
      <c r="P46" t="str">
        <f>"JHB                           "</f>
        <v xml:space="preserve">JHB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551.73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24</v>
      </c>
      <c r="BJ46">
        <v>43.2</v>
      </c>
      <c r="BK46">
        <v>43.5</v>
      </c>
      <c r="BL46">
        <v>1554.87</v>
      </c>
      <c r="BM46">
        <v>233.23</v>
      </c>
      <c r="BN46">
        <v>1788.1</v>
      </c>
      <c r="BO46">
        <v>1788.1</v>
      </c>
      <c r="BQ46" t="s">
        <v>305</v>
      </c>
      <c r="BR46" t="s">
        <v>186</v>
      </c>
      <c r="BS46" s="3">
        <v>45335</v>
      </c>
      <c r="BT46" s="4">
        <v>0.375</v>
      </c>
      <c r="BU46" t="s">
        <v>306</v>
      </c>
      <c r="BV46" t="s">
        <v>85</v>
      </c>
      <c r="BY46">
        <v>107916</v>
      </c>
      <c r="BZ46" t="s">
        <v>107</v>
      </c>
      <c r="CA46" t="s">
        <v>204</v>
      </c>
      <c r="CC46" t="s">
        <v>199</v>
      </c>
      <c r="CD46">
        <v>1683</v>
      </c>
      <c r="CE46" t="s">
        <v>88</v>
      </c>
      <c r="CF46" s="3">
        <v>45336</v>
      </c>
      <c r="CI46">
        <v>1</v>
      </c>
      <c r="CJ46">
        <v>1</v>
      </c>
      <c r="CK46">
        <v>21</v>
      </c>
      <c r="CL46" t="s">
        <v>89</v>
      </c>
    </row>
    <row r="47" spans="1:91" x14ac:dyDescent="0.3">
      <c r="A47" t="s">
        <v>72</v>
      </c>
      <c r="B47" t="s">
        <v>73</v>
      </c>
      <c r="C47" t="s">
        <v>74</v>
      </c>
      <c r="E47" t="str">
        <f>"009944391335"</f>
        <v>009944391335</v>
      </c>
      <c r="F47" s="3">
        <v>45334</v>
      </c>
      <c r="G47">
        <v>202411</v>
      </c>
      <c r="H47" t="s">
        <v>79</v>
      </c>
      <c r="I47" t="s">
        <v>80</v>
      </c>
      <c r="J47" t="s">
        <v>183</v>
      </c>
      <c r="K47" t="s">
        <v>78</v>
      </c>
      <c r="L47" t="s">
        <v>307</v>
      </c>
      <c r="M47" t="s">
        <v>308</v>
      </c>
      <c r="N47" t="s">
        <v>309</v>
      </c>
      <c r="O47" t="s">
        <v>82</v>
      </c>
      <c r="P47" t="str">
        <f>"MT CPT                        "</f>
        <v xml:space="preserve">MT CPT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69.23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7.4</v>
      </c>
      <c r="BJ47">
        <v>12.7</v>
      </c>
      <c r="BK47">
        <v>13</v>
      </c>
      <c r="BL47">
        <v>200.68</v>
      </c>
      <c r="BM47">
        <v>30.1</v>
      </c>
      <c r="BN47">
        <v>230.78</v>
      </c>
      <c r="BO47">
        <v>230.78</v>
      </c>
      <c r="BQ47" t="s">
        <v>310</v>
      </c>
      <c r="BR47" t="s">
        <v>186</v>
      </c>
      <c r="BS47" s="3">
        <v>45335</v>
      </c>
      <c r="BT47" s="4">
        <v>0.60416666666666663</v>
      </c>
      <c r="BU47" t="s">
        <v>311</v>
      </c>
      <c r="BV47" t="s">
        <v>85</v>
      </c>
      <c r="BY47">
        <v>63636.3</v>
      </c>
      <c r="BZ47" t="s">
        <v>86</v>
      </c>
      <c r="CC47" t="s">
        <v>308</v>
      </c>
      <c r="CD47">
        <v>6500</v>
      </c>
      <c r="CE47" t="s">
        <v>88</v>
      </c>
      <c r="CF47" s="3">
        <v>45335</v>
      </c>
      <c r="CI47">
        <v>1</v>
      </c>
      <c r="CJ47">
        <v>1</v>
      </c>
      <c r="CK47">
        <v>43</v>
      </c>
      <c r="CL47" t="s">
        <v>89</v>
      </c>
    </row>
    <row r="48" spans="1:91" x14ac:dyDescent="0.3">
      <c r="A48" t="s">
        <v>72</v>
      </c>
      <c r="B48" t="s">
        <v>73</v>
      </c>
      <c r="C48" t="s">
        <v>74</v>
      </c>
      <c r="E48" t="str">
        <f>"009944391334"</f>
        <v>009944391334</v>
      </c>
      <c r="F48" s="3">
        <v>45334</v>
      </c>
      <c r="G48">
        <v>202411</v>
      </c>
      <c r="H48" t="s">
        <v>79</v>
      </c>
      <c r="I48" t="s">
        <v>80</v>
      </c>
      <c r="J48" t="s">
        <v>183</v>
      </c>
      <c r="K48" t="s">
        <v>78</v>
      </c>
      <c r="L48" t="s">
        <v>94</v>
      </c>
      <c r="M48" t="s">
        <v>95</v>
      </c>
      <c r="N48" t="s">
        <v>312</v>
      </c>
      <c r="O48" t="s">
        <v>82</v>
      </c>
      <c r="P48" t="str">
        <f>"MT CPT                        "</f>
        <v xml:space="preserve">MT CPT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49.09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7.9</v>
      </c>
      <c r="BJ48">
        <v>7.7</v>
      </c>
      <c r="BK48">
        <v>8</v>
      </c>
      <c r="BL48">
        <v>143.91</v>
      </c>
      <c r="BM48">
        <v>21.59</v>
      </c>
      <c r="BN48">
        <v>165.5</v>
      </c>
      <c r="BO48">
        <v>165.5</v>
      </c>
      <c r="BQ48" t="s">
        <v>313</v>
      </c>
      <c r="BR48" t="s">
        <v>186</v>
      </c>
      <c r="BS48" s="3">
        <v>45336</v>
      </c>
      <c r="BT48" s="4">
        <v>0.5</v>
      </c>
      <c r="BU48" t="s">
        <v>314</v>
      </c>
      <c r="BV48" t="s">
        <v>85</v>
      </c>
      <c r="BY48">
        <v>38253.599999999999</v>
      </c>
      <c r="BZ48" t="s">
        <v>86</v>
      </c>
      <c r="CA48" t="s">
        <v>315</v>
      </c>
      <c r="CC48" t="s">
        <v>95</v>
      </c>
      <c r="CD48">
        <v>2128</v>
      </c>
      <c r="CE48" t="s">
        <v>88</v>
      </c>
      <c r="CF48" s="3">
        <v>45336</v>
      </c>
      <c r="CI48">
        <v>3</v>
      </c>
      <c r="CJ48">
        <v>2</v>
      </c>
      <c r="CK48">
        <v>41</v>
      </c>
      <c r="CL48" t="s">
        <v>89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"009944391394"</f>
        <v>009944391394</v>
      </c>
      <c r="F49" s="3">
        <v>45335</v>
      </c>
      <c r="G49">
        <v>202411</v>
      </c>
      <c r="H49" t="s">
        <v>79</v>
      </c>
      <c r="I49" t="s">
        <v>80</v>
      </c>
      <c r="J49" t="s">
        <v>183</v>
      </c>
      <c r="K49" t="s">
        <v>78</v>
      </c>
      <c r="L49" t="s">
        <v>198</v>
      </c>
      <c r="M49" t="s">
        <v>199</v>
      </c>
      <c r="N49" t="s">
        <v>200</v>
      </c>
      <c r="O49" t="s">
        <v>103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25.38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71.53</v>
      </c>
      <c r="BM49">
        <v>10.73</v>
      </c>
      <c r="BN49">
        <v>82.26</v>
      </c>
      <c r="BO49">
        <v>82.26</v>
      </c>
      <c r="BQ49" t="s">
        <v>316</v>
      </c>
      <c r="BR49" t="s">
        <v>317</v>
      </c>
      <c r="BS49" s="3">
        <v>45336</v>
      </c>
      <c r="BT49" s="4">
        <v>0.40069444444444446</v>
      </c>
      <c r="BU49" t="s">
        <v>318</v>
      </c>
      <c r="BV49" t="s">
        <v>85</v>
      </c>
      <c r="BY49">
        <v>1200</v>
      </c>
      <c r="BZ49" t="s">
        <v>107</v>
      </c>
      <c r="CA49" t="s">
        <v>204</v>
      </c>
      <c r="CC49" t="s">
        <v>199</v>
      </c>
      <c r="CD49">
        <v>1683</v>
      </c>
      <c r="CE49" t="s">
        <v>88</v>
      </c>
      <c r="CF49" s="3">
        <v>45336</v>
      </c>
      <c r="CI49">
        <v>1</v>
      </c>
      <c r="CJ49">
        <v>1</v>
      </c>
      <c r="CK49">
        <v>21</v>
      </c>
      <c r="CL49" t="s">
        <v>89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"009943425720"</f>
        <v>009943425720</v>
      </c>
      <c r="F50" s="3">
        <v>45335</v>
      </c>
      <c r="G50">
        <v>202411</v>
      </c>
      <c r="H50" t="s">
        <v>94</v>
      </c>
      <c r="I50" t="s">
        <v>95</v>
      </c>
      <c r="J50" t="s">
        <v>96</v>
      </c>
      <c r="K50" t="s">
        <v>78</v>
      </c>
      <c r="L50" t="s">
        <v>79</v>
      </c>
      <c r="M50" t="s">
        <v>80</v>
      </c>
      <c r="N50" t="s">
        <v>219</v>
      </c>
      <c r="O50" t="s">
        <v>103</v>
      </c>
      <c r="P50" t="str">
        <f>"11022706DI 460040             "</f>
        <v xml:space="preserve">11022706DI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63.43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0.7</v>
      </c>
      <c r="BJ50">
        <v>4.5999999999999996</v>
      </c>
      <c r="BK50">
        <v>5</v>
      </c>
      <c r="BL50">
        <v>178.76</v>
      </c>
      <c r="BM50">
        <v>26.81</v>
      </c>
      <c r="BN50">
        <v>205.57</v>
      </c>
      <c r="BO50">
        <v>205.57</v>
      </c>
      <c r="BQ50" t="s">
        <v>319</v>
      </c>
      <c r="BR50" t="s">
        <v>226</v>
      </c>
      <c r="BS50" s="3">
        <v>45336</v>
      </c>
      <c r="BT50" s="4">
        <v>0.4291666666666667</v>
      </c>
      <c r="BU50" t="s">
        <v>320</v>
      </c>
      <c r="BV50" t="s">
        <v>85</v>
      </c>
      <c r="BY50">
        <v>22845.200000000001</v>
      </c>
      <c r="BZ50" t="s">
        <v>107</v>
      </c>
      <c r="CA50" t="s">
        <v>128</v>
      </c>
      <c r="CC50" t="s">
        <v>80</v>
      </c>
      <c r="CD50">
        <v>7460</v>
      </c>
      <c r="CE50" t="s">
        <v>88</v>
      </c>
      <c r="CF50" s="3">
        <v>45337</v>
      </c>
      <c r="CI50">
        <v>1</v>
      </c>
      <c r="CJ50">
        <v>1</v>
      </c>
      <c r="CK50">
        <v>21</v>
      </c>
      <c r="CL50" t="s">
        <v>89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"009943430555"</f>
        <v>009943430555</v>
      </c>
      <c r="F51" s="3">
        <v>45335</v>
      </c>
      <c r="G51">
        <v>202411</v>
      </c>
      <c r="H51" t="s">
        <v>94</v>
      </c>
      <c r="I51" t="s">
        <v>95</v>
      </c>
      <c r="J51" t="s">
        <v>96</v>
      </c>
      <c r="K51" t="s">
        <v>78</v>
      </c>
      <c r="L51" t="s">
        <v>117</v>
      </c>
      <c r="M51" t="s">
        <v>118</v>
      </c>
      <c r="N51" t="s">
        <v>321</v>
      </c>
      <c r="O51" t="s">
        <v>103</v>
      </c>
      <c r="P51" t="str">
        <f>"11022706DI 460040             "</f>
        <v xml:space="preserve">11022706DI 460040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63.43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4.7</v>
      </c>
      <c r="BK51">
        <v>5</v>
      </c>
      <c r="BL51">
        <v>178.76</v>
      </c>
      <c r="BM51">
        <v>26.81</v>
      </c>
      <c r="BN51">
        <v>205.57</v>
      </c>
      <c r="BO51">
        <v>205.57</v>
      </c>
      <c r="BQ51" t="s">
        <v>322</v>
      </c>
      <c r="BR51" t="s">
        <v>226</v>
      </c>
      <c r="BS51" s="3">
        <v>45336</v>
      </c>
      <c r="BT51" s="4">
        <v>0.4368055555555555</v>
      </c>
      <c r="BU51" t="s">
        <v>121</v>
      </c>
      <c r="BV51" t="s">
        <v>85</v>
      </c>
      <c r="BY51">
        <v>23308.91</v>
      </c>
      <c r="BZ51" t="s">
        <v>107</v>
      </c>
      <c r="CA51" t="s">
        <v>122</v>
      </c>
      <c r="CC51" t="s">
        <v>118</v>
      </c>
      <c r="CD51">
        <v>6045</v>
      </c>
      <c r="CE51" t="s">
        <v>88</v>
      </c>
      <c r="CF51" s="3">
        <v>45336</v>
      </c>
      <c r="CI51">
        <v>1</v>
      </c>
      <c r="CJ51">
        <v>1</v>
      </c>
      <c r="CK51">
        <v>21</v>
      </c>
      <c r="CL51" t="s">
        <v>89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"009942837880"</f>
        <v>009942837880</v>
      </c>
      <c r="F52" s="3">
        <v>45335</v>
      </c>
      <c r="G52">
        <v>202411</v>
      </c>
      <c r="H52" t="s">
        <v>94</v>
      </c>
      <c r="I52" t="s">
        <v>95</v>
      </c>
      <c r="J52" t="s">
        <v>96</v>
      </c>
      <c r="K52" t="s">
        <v>78</v>
      </c>
      <c r="L52" t="s">
        <v>109</v>
      </c>
      <c r="M52" t="s">
        <v>110</v>
      </c>
      <c r="N52" t="s">
        <v>111</v>
      </c>
      <c r="O52" t="s">
        <v>103</v>
      </c>
      <c r="P52" t="str">
        <f>"11022706DI 460040             "</f>
        <v xml:space="preserve">11022706DI 460040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63.43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0.7</v>
      </c>
      <c r="BJ52">
        <v>4.7</v>
      </c>
      <c r="BK52">
        <v>5</v>
      </c>
      <c r="BL52">
        <v>178.76</v>
      </c>
      <c r="BM52">
        <v>26.81</v>
      </c>
      <c r="BN52">
        <v>205.57</v>
      </c>
      <c r="BO52">
        <v>205.57</v>
      </c>
      <c r="BQ52" t="s">
        <v>323</v>
      </c>
      <c r="BR52" t="s">
        <v>226</v>
      </c>
      <c r="BS52" s="3">
        <v>45336</v>
      </c>
      <c r="BT52" s="4">
        <v>0.42222222222222222</v>
      </c>
      <c r="BU52" t="s">
        <v>324</v>
      </c>
      <c r="BV52" t="s">
        <v>85</v>
      </c>
      <c r="BY52">
        <v>23409.360000000001</v>
      </c>
      <c r="BZ52" t="s">
        <v>107</v>
      </c>
      <c r="CA52" t="s">
        <v>116</v>
      </c>
      <c r="CC52" t="s">
        <v>110</v>
      </c>
      <c r="CD52">
        <v>9301</v>
      </c>
      <c r="CE52" t="s">
        <v>88</v>
      </c>
      <c r="CF52" s="3">
        <v>45337</v>
      </c>
      <c r="CI52">
        <v>1</v>
      </c>
      <c r="CJ52">
        <v>1</v>
      </c>
      <c r="CK52">
        <v>21</v>
      </c>
      <c r="CL52" t="s">
        <v>89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"009943425185"</f>
        <v>009943425185</v>
      </c>
      <c r="F53" s="3">
        <v>45335</v>
      </c>
      <c r="G53">
        <v>202411</v>
      </c>
      <c r="H53" t="s">
        <v>94</v>
      </c>
      <c r="I53" t="s">
        <v>95</v>
      </c>
      <c r="J53" t="s">
        <v>96</v>
      </c>
      <c r="K53" t="s">
        <v>78</v>
      </c>
      <c r="L53" t="s">
        <v>75</v>
      </c>
      <c r="M53" t="s">
        <v>76</v>
      </c>
      <c r="N53" t="s">
        <v>97</v>
      </c>
      <c r="O53" t="s">
        <v>103</v>
      </c>
      <c r="P53" t="str">
        <f>"11022706DI 460040             "</f>
        <v xml:space="preserve">11022706DI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63.43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0.7</v>
      </c>
      <c r="BJ53">
        <v>4.8</v>
      </c>
      <c r="BK53">
        <v>5</v>
      </c>
      <c r="BL53">
        <v>178.76</v>
      </c>
      <c r="BM53">
        <v>26.81</v>
      </c>
      <c r="BN53">
        <v>205.57</v>
      </c>
      <c r="BO53">
        <v>205.57</v>
      </c>
      <c r="BQ53" t="s">
        <v>325</v>
      </c>
      <c r="BR53" t="s">
        <v>226</v>
      </c>
      <c r="BS53" s="3">
        <v>45336</v>
      </c>
      <c r="BT53" s="4">
        <v>0.36527777777777781</v>
      </c>
      <c r="BU53" t="s">
        <v>326</v>
      </c>
      <c r="BV53" t="s">
        <v>85</v>
      </c>
      <c r="BY53">
        <v>24129.53</v>
      </c>
      <c r="BZ53" t="s">
        <v>107</v>
      </c>
      <c r="CA53" t="s">
        <v>271</v>
      </c>
      <c r="CC53" t="s">
        <v>76</v>
      </c>
      <c r="CD53">
        <v>4051</v>
      </c>
      <c r="CE53" t="s">
        <v>88</v>
      </c>
      <c r="CF53" s="3">
        <v>45337</v>
      </c>
      <c r="CI53">
        <v>1</v>
      </c>
      <c r="CJ53">
        <v>1</v>
      </c>
      <c r="CK53">
        <v>21</v>
      </c>
      <c r="CL53" t="s">
        <v>89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"009943425186"</f>
        <v>009943425186</v>
      </c>
      <c r="F54" s="3">
        <v>45335</v>
      </c>
      <c r="G54">
        <v>202411</v>
      </c>
      <c r="H54" t="s">
        <v>94</v>
      </c>
      <c r="I54" t="s">
        <v>95</v>
      </c>
      <c r="J54" t="s">
        <v>96</v>
      </c>
      <c r="K54" t="s">
        <v>78</v>
      </c>
      <c r="L54" t="s">
        <v>75</v>
      </c>
      <c r="M54" t="s">
        <v>76</v>
      </c>
      <c r="N54" t="s">
        <v>97</v>
      </c>
      <c r="O54" t="s">
        <v>103</v>
      </c>
      <c r="P54" t="str">
        <f>"11005000BT 402190             "</f>
        <v xml:space="preserve">11005000BT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25.38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71.53</v>
      </c>
      <c r="BM54">
        <v>10.73</v>
      </c>
      <c r="BN54">
        <v>82.26</v>
      </c>
      <c r="BO54">
        <v>82.26</v>
      </c>
      <c r="BQ54" t="s">
        <v>327</v>
      </c>
      <c r="BR54" t="s">
        <v>328</v>
      </c>
      <c r="BS54" s="3">
        <v>45336</v>
      </c>
      <c r="BT54" s="4">
        <v>0.36527777777777781</v>
      </c>
      <c r="BU54" t="s">
        <v>326</v>
      </c>
      <c r="BV54" t="s">
        <v>85</v>
      </c>
      <c r="BY54">
        <v>1200</v>
      </c>
      <c r="BZ54" t="s">
        <v>107</v>
      </c>
      <c r="CA54" t="s">
        <v>271</v>
      </c>
      <c r="CC54" t="s">
        <v>76</v>
      </c>
      <c r="CD54">
        <v>4051</v>
      </c>
      <c r="CE54" t="s">
        <v>88</v>
      </c>
      <c r="CF54" s="3">
        <v>45337</v>
      </c>
      <c r="CI54">
        <v>1</v>
      </c>
      <c r="CJ54">
        <v>1</v>
      </c>
      <c r="CK54">
        <v>21</v>
      </c>
      <c r="CL54" t="s">
        <v>89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"009943425721"</f>
        <v>009943425721</v>
      </c>
      <c r="F55" s="3">
        <v>45335</v>
      </c>
      <c r="G55">
        <v>202411</v>
      </c>
      <c r="H55" t="s">
        <v>94</v>
      </c>
      <c r="I55" t="s">
        <v>95</v>
      </c>
      <c r="J55" t="s">
        <v>96</v>
      </c>
      <c r="K55" t="s">
        <v>78</v>
      </c>
      <c r="L55" t="s">
        <v>79</v>
      </c>
      <c r="M55" t="s">
        <v>80</v>
      </c>
      <c r="N55" t="s">
        <v>219</v>
      </c>
      <c r="O55" t="s">
        <v>103</v>
      </c>
      <c r="P55" t="str">
        <f>"11922270FM 460040             "</f>
        <v xml:space="preserve">11922270FM 460040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25.38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71.53</v>
      </c>
      <c r="BM55">
        <v>10.73</v>
      </c>
      <c r="BN55">
        <v>82.26</v>
      </c>
      <c r="BO55">
        <v>82.26</v>
      </c>
      <c r="BQ55" t="s">
        <v>220</v>
      </c>
      <c r="BR55" t="s">
        <v>133</v>
      </c>
      <c r="BS55" s="3">
        <v>45336</v>
      </c>
      <c r="BT55" s="4">
        <v>0.4291666666666667</v>
      </c>
      <c r="BU55" t="s">
        <v>320</v>
      </c>
      <c r="BV55" t="s">
        <v>85</v>
      </c>
      <c r="BY55">
        <v>1200</v>
      </c>
      <c r="BZ55" t="s">
        <v>107</v>
      </c>
      <c r="CA55" t="s">
        <v>128</v>
      </c>
      <c r="CC55" t="s">
        <v>80</v>
      </c>
      <c r="CD55">
        <v>7460</v>
      </c>
      <c r="CE55" t="s">
        <v>88</v>
      </c>
      <c r="CF55" s="3">
        <v>45337</v>
      </c>
      <c r="CI55">
        <v>1</v>
      </c>
      <c r="CJ55">
        <v>1</v>
      </c>
      <c r="CK55">
        <v>21</v>
      </c>
      <c r="CL55" t="s">
        <v>89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"009943090704"</f>
        <v>009943090704</v>
      </c>
      <c r="F56" s="3">
        <v>45335</v>
      </c>
      <c r="G56">
        <v>202411</v>
      </c>
      <c r="H56" t="s">
        <v>94</v>
      </c>
      <c r="I56" t="s">
        <v>95</v>
      </c>
      <c r="J56" t="s">
        <v>96</v>
      </c>
      <c r="K56" t="s">
        <v>78</v>
      </c>
      <c r="L56" t="s">
        <v>79</v>
      </c>
      <c r="M56" t="s">
        <v>80</v>
      </c>
      <c r="N56" t="s">
        <v>329</v>
      </c>
      <c r="O56" t="s">
        <v>103</v>
      </c>
      <c r="P56" t="str">
        <f>"11005000BT 402190             "</f>
        <v xml:space="preserve">11005000BT 402190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38.07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2.1</v>
      </c>
      <c r="BJ56">
        <v>3</v>
      </c>
      <c r="BK56">
        <v>3</v>
      </c>
      <c r="BL56">
        <v>107.28</v>
      </c>
      <c r="BM56">
        <v>16.09</v>
      </c>
      <c r="BN56">
        <v>123.37</v>
      </c>
      <c r="BO56">
        <v>123.37</v>
      </c>
      <c r="BQ56" t="s">
        <v>295</v>
      </c>
      <c r="BR56" t="s">
        <v>99</v>
      </c>
      <c r="BS56" s="3">
        <v>45336</v>
      </c>
      <c r="BT56" s="4">
        <v>0.3979166666666667</v>
      </c>
      <c r="BU56" t="s">
        <v>330</v>
      </c>
      <c r="BV56" t="s">
        <v>85</v>
      </c>
      <c r="BY56">
        <v>15101.64</v>
      </c>
      <c r="BZ56" t="s">
        <v>107</v>
      </c>
      <c r="CA56" t="s">
        <v>182</v>
      </c>
      <c r="CC56" t="s">
        <v>80</v>
      </c>
      <c r="CD56">
        <v>8001</v>
      </c>
      <c r="CE56" t="s">
        <v>88</v>
      </c>
      <c r="CF56" s="3">
        <v>45337</v>
      </c>
      <c r="CI56">
        <v>1</v>
      </c>
      <c r="CJ56">
        <v>1</v>
      </c>
      <c r="CK56">
        <v>21</v>
      </c>
      <c r="CL56" t="s">
        <v>89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"009942939454"</f>
        <v>009942939454</v>
      </c>
      <c r="F57" s="3">
        <v>45335</v>
      </c>
      <c r="G57">
        <v>202411</v>
      </c>
      <c r="H57" t="s">
        <v>75</v>
      </c>
      <c r="I57" t="s">
        <v>76</v>
      </c>
      <c r="J57" t="s">
        <v>77</v>
      </c>
      <c r="K57" t="s">
        <v>78</v>
      </c>
      <c r="L57" t="s">
        <v>79</v>
      </c>
      <c r="M57" t="s">
        <v>80</v>
      </c>
      <c r="N57" t="s">
        <v>331</v>
      </c>
      <c r="O57" t="s">
        <v>332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482.3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296.99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2.4</v>
      </c>
      <c r="BK57">
        <v>2.5</v>
      </c>
      <c r="BL57">
        <v>836.97</v>
      </c>
      <c r="BM57">
        <v>125.55</v>
      </c>
      <c r="BN57">
        <v>962.52</v>
      </c>
      <c r="BO57">
        <v>962.52</v>
      </c>
      <c r="BQ57" t="s">
        <v>333</v>
      </c>
      <c r="BR57" t="s">
        <v>83</v>
      </c>
      <c r="BS57" s="3">
        <v>45335</v>
      </c>
      <c r="BT57" s="4">
        <v>0.70833333333333337</v>
      </c>
      <c r="BU57" t="s">
        <v>334</v>
      </c>
      <c r="BV57" t="s">
        <v>85</v>
      </c>
      <c r="BY57">
        <v>11760</v>
      </c>
      <c r="BZ57" t="s">
        <v>335</v>
      </c>
      <c r="CC57" t="s">
        <v>80</v>
      </c>
      <c r="CD57">
        <v>7530</v>
      </c>
      <c r="CE57" t="s">
        <v>88</v>
      </c>
      <c r="CF57" s="3">
        <v>45336</v>
      </c>
      <c r="CI57">
        <v>0</v>
      </c>
      <c r="CJ57">
        <v>0</v>
      </c>
      <c r="CK57">
        <v>21</v>
      </c>
      <c r="CL57" t="s">
        <v>89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"009944139106"</f>
        <v>009944139106</v>
      </c>
      <c r="F58" s="3">
        <v>45336</v>
      </c>
      <c r="G58">
        <v>202411</v>
      </c>
      <c r="H58" t="s">
        <v>79</v>
      </c>
      <c r="I58" t="s">
        <v>80</v>
      </c>
      <c r="J58" t="s">
        <v>331</v>
      </c>
      <c r="K58" t="s">
        <v>78</v>
      </c>
      <c r="L58" t="s">
        <v>75</v>
      </c>
      <c r="M58" t="s">
        <v>76</v>
      </c>
      <c r="N58" t="s">
        <v>97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49.09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2.2000000000000002</v>
      </c>
      <c r="BK58">
        <v>3</v>
      </c>
      <c r="BL58">
        <v>143.91</v>
      </c>
      <c r="BM58">
        <v>21.59</v>
      </c>
      <c r="BN58">
        <v>165.5</v>
      </c>
      <c r="BO58">
        <v>165.5</v>
      </c>
      <c r="BR58" t="s">
        <v>336</v>
      </c>
      <c r="BS58" s="3">
        <v>45338</v>
      </c>
      <c r="BT58" s="4">
        <v>0.52777777777777779</v>
      </c>
      <c r="BU58" t="s">
        <v>337</v>
      </c>
      <c r="BV58" t="s">
        <v>85</v>
      </c>
      <c r="BY58">
        <v>10996.2</v>
      </c>
      <c r="BZ58" t="s">
        <v>86</v>
      </c>
      <c r="CA58" t="s">
        <v>338</v>
      </c>
      <c r="CC58" t="s">
        <v>76</v>
      </c>
      <c r="CD58">
        <v>4001</v>
      </c>
      <c r="CE58" t="s">
        <v>88</v>
      </c>
      <c r="CF58" s="3">
        <v>45341</v>
      </c>
      <c r="CI58">
        <v>3</v>
      </c>
      <c r="CJ58">
        <v>2</v>
      </c>
      <c r="CK58">
        <v>41</v>
      </c>
      <c r="CL58" t="s">
        <v>89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"009941438819"</f>
        <v>009941438819</v>
      </c>
      <c r="F59" s="3">
        <v>45336</v>
      </c>
      <c r="G59">
        <v>202411</v>
      </c>
      <c r="H59" t="s">
        <v>211</v>
      </c>
      <c r="I59" t="s">
        <v>212</v>
      </c>
      <c r="J59" t="s">
        <v>96</v>
      </c>
      <c r="K59" t="s">
        <v>78</v>
      </c>
      <c r="L59" t="s">
        <v>117</v>
      </c>
      <c r="M59" t="s">
        <v>118</v>
      </c>
      <c r="N59" t="s">
        <v>96</v>
      </c>
      <c r="O59" t="s">
        <v>103</v>
      </c>
      <c r="P59" t="str">
        <f>"11912270 FM                   "</f>
        <v xml:space="preserve">11912270 FM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25.38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71.53</v>
      </c>
      <c r="BM59">
        <v>10.73</v>
      </c>
      <c r="BN59">
        <v>82.26</v>
      </c>
      <c r="BO59">
        <v>82.26</v>
      </c>
      <c r="BQ59" t="s">
        <v>214</v>
      </c>
      <c r="BR59" t="s">
        <v>215</v>
      </c>
      <c r="BS59" s="3">
        <v>45337</v>
      </c>
      <c r="BT59" s="4">
        <v>0.41388888888888892</v>
      </c>
      <c r="BU59" t="s">
        <v>121</v>
      </c>
      <c r="BV59" t="s">
        <v>85</v>
      </c>
      <c r="BY59">
        <v>1200</v>
      </c>
      <c r="BZ59" t="s">
        <v>107</v>
      </c>
      <c r="CA59" t="s">
        <v>122</v>
      </c>
      <c r="CC59" t="s">
        <v>118</v>
      </c>
      <c r="CD59">
        <v>6045</v>
      </c>
      <c r="CE59" t="s">
        <v>88</v>
      </c>
      <c r="CF59" s="3">
        <v>45337</v>
      </c>
      <c r="CI59">
        <v>1</v>
      </c>
      <c r="CJ59">
        <v>1</v>
      </c>
      <c r="CK59">
        <v>21</v>
      </c>
      <c r="CL59" t="s">
        <v>89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"009944391337"</f>
        <v>009944391337</v>
      </c>
      <c r="F60" s="3">
        <v>45336</v>
      </c>
      <c r="G60">
        <v>202411</v>
      </c>
      <c r="H60" t="s">
        <v>79</v>
      </c>
      <c r="I60" t="s">
        <v>80</v>
      </c>
      <c r="J60" t="s">
        <v>183</v>
      </c>
      <c r="K60" t="s">
        <v>78</v>
      </c>
      <c r="L60" t="s">
        <v>79</v>
      </c>
      <c r="M60" t="s">
        <v>80</v>
      </c>
      <c r="N60" t="s">
        <v>339</v>
      </c>
      <c r="O60" t="s">
        <v>340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19.829999999999998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15.9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1.6</v>
      </c>
      <c r="BK60">
        <v>2</v>
      </c>
      <c r="BL60">
        <v>71.790000000000006</v>
      </c>
      <c r="BM60">
        <v>10.77</v>
      </c>
      <c r="BN60">
        <v>82.56</v>
      </c>
      <c r="BO60">
        <v>82.56</v>
      </c>
      <c r="BQ60" t="s">
        <v>341</v>
      </c>
      <c r="BR60" t="s">
        <v>342</v>
      </c>
      <c r="BS60" s="3">
        <v>45337</v>
      </c>
      <c r="BT60" s="4">
        <v>0.43124999999999997</v>
      </c>
      <c r="BU60" t="s">
        <v>343</v>
      </c>
      <c r="BV60" t="s">
        <v>85</v>
      </c>
      <c r="BY60">
        <v>8067.4</v>
      </c>
      <c r="BZ60" t="s">
        <v>344</v>
      </c>
      <c r="CA60" t="s">
        <v>345</v>
      </c>
      <c r="CC60" t="s">
        <v>80</v>
      </c>
      <c r="CD60">
        <v>7798</v>
      </c>
      <c r="CE60" t="s">
        <v>88</v>
      </c>
      <c r="CF60" s="3">
        <v>45338</v>
      </c>
      <c r="CI60">
        <v>1</v>
      </c>
      <c r="CJ60">
        <v>1</v>
      </c>
      <c r="CK60">
        <v>32</v>
      </c>
      <c r="CL60" t="s">
        <v>89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"009944391338"</f>
        <v>009944391338</v>
      </c>
      <c r="F61" s="3">
        <v>45337</v>
      </c>
      <c r="G61">
        <v>202411</v>
      </c>
      <c r="H61" t="s">
        <v>79</v>
      </c>
      <c r="I61" t="s">
        <v>80</v>
      </c>
      <c r="J61" t="s">
        <v>183</v>
      </c>
      <c r="K61" t="s">
        <v>78</v>
      </c>
      <c r="L61" t="s">
        <v>346</v>
      </c>
      <c r="M61" t="s">
        <v>347</v>
      </c>
      <c r="N61" t="s">
        <v>348</v>
      </c>
      <c r="O61" t="s">
        <v>340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49.18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1.1000000000000001</v>
      </c>
      <c r="BK61">
        <v>2</v>
      </c>
      <c r="BL61">
        <v>138.6</v>
      </c>
      <c r="BM61">
        <v>20.79</v>
      </c>
      <c r="BN61">
        <v>159.38999999999999</v>
      </c>
      <c r="BO61">
        <v>159.38999999999999</v>
      </c>
      <c r="BR61" t="s">
        <v>342</v>
      </c>
      <c r="BS61" s="3">
        <v>45341</v>
      </c>
      <c r="BT61" s="4">
        <v>0.47638888888888892</v>
      </c>
      <c r="BU61" t="s">
        <v>349</v>
      </c>
      <c r="BV61" t="s">
        <v>85</v>
      </c>
      <c r="BY61">
        <v>5316.68</v>
      </c>
      <c r="BZ61" t="s">
        <v>86</v>
      </c>
      <c r="CA61" t="s">
        <v>350</v>
      </c>
      <c r="CC61" t="s">
        <v>347</v>
      </c>
      <c r="CD61">
        <v>3880</v>
      </c>
      <c r="CE61" t="s">
        <v>88</v>
      </c>
      <c r="CF61" s="3">
        <v>45342</v>
      </c>
      <c r="CI61">
        <v>2</v>
      </c>
      <c r="CJ61">
        <v>2</v>
      </c>
      <c r="CK61">
        <v>33</v>
      </c>
      <c r="CL61" t="s">
        <v>89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"009944391339"</f>
        <v>009944391339</v>
      </c>
      <c r="F62" s="3">
        <v>45337</v>
      </c>
      <c r="G62">
        <v>202411</v>
      </c>
      <c r="H62" t="s">
        <v>79</v>
      </c>
      <c r="I62" t="s">
        <v>80</v>
      </c>
      <c r="J62" t="s">
        <v>183</v>
      </c>
      <c r="K62" t="s">
        <v>78</v>
      </c>
      <c r="L62" t="s">
        <v>264</v>
      </c>
      <c r="M62" t="s">
        <v>265</v>
      </c>
      <c r="N62" t="s">
        <v>183</v>
      </c>
      <c r="O62" t="s">
        <v>82</v>
      </c>
      <c r="P62" t="str">
        <f>"DBN                           "</f>
        <v xml:space="preserve">DBN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53.14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13.4</v>
      </c>
      <c r="BJ62">
        <v>16.3</v>
      </c>
      <c r="BK62">
        <v>17</v>
      </c>
      <c r="BL62">
        <v>155.32</v>
      </c>
      <c r="BM62">
        <v>23.3</v>
      </c>
      <c r="BN62">
        <v>178.62</v>
      </c>
      <c r="BO62">
        <v>178.62</v>
      </c>
      <c r="BQ62" t="s">
        <v>266</v>
      </c>
      <c r="BR62" t="s">
        <v>186</v>
      </c>
      <c r="BS62" s="3">
        <v>45341</v>
      </c>
      <c r="BT62" s="4">
        <v>0.40277777777777773</v>
      </c>
      <c r="BU62" t="s">
        <v>351</v>
      </c>
      <c r="BV62" t="s">
        <v>85</v>
      </c>
      <c r="BY62">
        <v>81432</v>
      </c>
      <c r="BZ62" t="s">
        <v>86</v>
      </c>
      <c r="CA62" t="s">
        <v>352</v>
      </c>
      <c r="CC62" t="s">
        <v>265</v>
      </c>
      <c r="CD62">
        <v>4300</v>
      </c>
      <c r="CE62" t="s">
        <v>88</v>
      </c>
      <c r="CF62" s="3">
        <v>45342</v>
      </c>
      <c r="CI62">
        <v>3</v>
      </c>
      <c r="CJ62">
        <v>2</v>
      </c>
      <c r="CK62">
        <v>41</v>
      </c>
      <c r="CL62" t="s">
        <v>89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"009943427576"</f>
        <v>009943427576</v>
      </c>
      <c r="F63" s="3">
        <v>45337</v>
      </c>
      <c r="G63">
        <v>202411</v>
      </c>
      <c r="H63" t="s">
        <v>94</v>
      </c>
      <c r="I63" t="s">
        <v>95</v>
      </c>
      <c r="J63" t="s">
        <v>96</v>
      </c>
      <c r="K63" t="s">
        <v>78</v>
      </c>
      <c r="L63" t="s">
        <v>75</v>
      </c>
      <c r="M63" t="s">
        <v>76</v>
      </c>
      <c r="N63" t="s">
        <v>353</v>
      </c>
      <c r="O63" t="s">
        <v>103</v>
      </c>
      <c r="P63" t="str">
        <f>"11116561PC 402190             "</f>
        <v xml:space="preserve">11116561PC 402190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25.38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71.53</v>
      </c>
      <c r="BM63">
        <v>10.73</v>
      </c>
      <c r="BN63">
        <v>82.26</v>
      </c>
      <c r="BO63">
        <v>82.26</v>
      </c>
      <c r="BQ63" t="s">
        <v>354</v>
      </c>
      <c r="BR63" t="s">
        <v>190</v>
      </c>
      <c r="BS63" s="3">
        <v>45338</v>
      </c>
      <c r="BT63" s="4">
        <v>0.40347222222222223</v>
      </c>
      <c r="BU63" t="s">
        <v>355</v>
      </c>
      <c r="BV63" t="s">
        <v>85</v>
      </c>
      <c r="BY63">
        <v>1200</v>
      </c>
      <c r="BZ63" t="s">
        <v>107</v>
      </c>
      <c r="CA63" t="s">
        <v>356</v>
      </c>
      <c r="CC63" t="s">
        <v>76</v>
      </c>
      <c r="CD63">
        <v>4068</v>
      </c>
      <c r="CE63" t="s">
        <v>88</v>
      </c>
      <c r="CF63" s="3">
        <v>45341</v>
      </c>
      <c r="CI63">
        <v>1</v>
      </c>
      <c r="CJ63">
        <v>1</v>
      </c>
      <c r="CK63">
        <v>21</v>
      </c>
      <c r="CL63" t="s">
        <v>89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"009943090702"</f>
        <v>009943090702</v>
      </c>
      <c r="F64" s="3">
        <v>45337</v>
      </c>
      <c r="G64">
        <v>202411</v>
      </c>
      <c r="H64" t="s">
        <v>94</v>
      </c>
      <c r="I64" t="s">
        <v>95</v>
      </c>
      <c r="J64" t="s">
        <v>96</v>
      </c>
      <c r="K64" t="s">
        <v>78</v>
      </c>
      <c r="L64" t="s">
        <v>79</v>
      </c>
      <c r="M64" t="s">
        <v>80</v>
      </c>
      <c r="N64" t="s">
        <v>178</v>
      </c>
      <c r="O64" t="s">
        <v>103</v>
      </c>
      <c r="P64" t="str">
        <f>"11005506HR 460040             "</f>
        <v xml:space="preserve">11005506HR 460040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180.87</v>
      </c>
      <c r="AN64">
        <v>0</v>
      </c>
      <c r="AO64">
        <v>0</v>
      </c>
      <c r="AP64">
        <v>0</v>
      </c>
      <c r="AQ64">
        <v>57.09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4.4000000000000004</v>
      </c>
      <c r="BJ64">
        <v>2.8</v>
      </c>
      <c r="BK64">
        <v>4.5</v>
      </c>
      <c r="BL64">
        <v>341.76</v>
      </c>
      <c r="BM64">
        <v>51.26</v>
      </c>
      <c r="BN64">
        <v>393.02</v>
      </c>
      <c r="BO64">
        <v>393.02</v>
      </c>
      <c r="BQ64" t="s">
        <v>104</v>
      </c>
      <c r="BR64" t="s">
        <v>105</v>
      </c>
      <c r="BS64" s="3">
        <v>45338</v>
      </c>
      <c r="BT64" s="4">
        <v>0.34722222222222227</v>
      </c>
      <c r="BU64" t="s">
        <v>357</v>
      </c>
      <c r="BV64" t="s">
        <v>85</v>
      </c>
      <c r="BY64">
        <v>13777.28</v>
      </c>
      <c r="BZ64" t="s">
        <v>161</v>
      </c>
      <c r="CA64" t="s">
        <v>358</v>
      </c>
      <c r="CC64" t="s">
        <v>80</v>
      </c>
      <c r="CD64">
        <v>8001</v>
      </c>
      <c r="CE64" t="s">
        <v>88</v>
      </c>
      <c r="CF64" s="3">
        <v>45341</v>
      </c>
      <c r="CI64">
        <v>1</v>
      </c>
      <c r="CJ64">
        <v>1</v>
      </c>
      <c r="CK64">
        <v>21</v>
      </c>
      <c r="CL64" t="s">
        <v>85</v>
      </c>
      <c r="CM64" s="4">
        <v>0.34722222222222227</v>
      </c>
    </row>
    <row r="65" spans="1:91" x14ac:dyDescent="0.3">
      <c r="A65" t="s">
        <v>170</v>
      </c>
      <c r="B65" t="s">
        <v>73</v>
      </c>
      <c r="C65" t="s">
        <v>74</v>
      </c>
      <c r="E65" t="str">
        <f>"009942646436"</f>
        <v>009942646436</v>
      </c>
      <c r="F65" s="3">
        <v>45337</v>
      </c>
      <c r="G65">
        <v>202411</v>
      </c>
      <c r="H65" t="s">
        <v>230</v>
      </c>
      <c r="I65" t="s">
        <v>231</v>
      </c>
      <c r="J65" t="s">
        <v>359</v>
      </c>
      <c r="K65" t="s">
        <v>78</v>
      </c>
      <c r="L65" t="s">
        <v>79</v>
      </c>
      <c r="M65" t="s">
        <v>80</v>
      </c>
      <c r="N65" t="s">
        <v>360</v>
      </c>
      <c r="O65" t="s">
        <v>340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47.6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134.13999999999999</v>
      </c>
      <c r="BM65">
        <v>20.12</v>
      </c>
      <c r="BN65">
        <v>154.26</v>
      </c>
      <c r="BO65">
        <v>154.26</v>
      </c>
      <c r="BQ65" t="s">
        <v>361</v>
      </c>
      <c r="BR65" t="s">
        <v>362</v>
      </c>
      <c r="BS65" s="3">
        <v>45341</v>
      </c>
      <c r="BT65" s="4">
        <v>0.51666666666666672</v>
      </c>
      <c r="BU65" t="s">
        <v>363</v>
      </c>
      <c r="BV65" t="s">
        <v>85</v>
      </c>
      <c r="BY65">
        <v>1200</v>
      </c>
      <c r="BZ65" t="s">
        <v>86</v>
      </c>
      <c r="CA65" t="s">
        <v>364</v>
      </c>
      <c r="CC65" t="s">
        <v>80</v>
      </c>
      <c r="CD65">
        <v>7925</v>
      </c>
      <c r="CE65" t="s">
        <v>88</v>
      </c>
      <c r="CF65" s="3">
        <v>45342</v>
      </c>
      <c r="CI65">
        <v>2</v>
      </c>
      <c r="CJ65">
        <v>2</v>
      </c>
      <c r="CK65">
        <v>31</v>
      </c>
      <c r="CL65" t="s">
        <v>89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"009944210241"</f>
        <v>009944210241</v>
      </c>
      <c r="F66" s="3">
        <v>45336</v>
      </c>
      <c r="G66">
        <v>202411</v>
      </c>
      <c r="H66" t="s">
        <v>198</v>
      </c>
      <c r="I66" t="s">
        <v>199</v>
      </c>
      <c r="J66" t="s">
        <v>365</v>
      </c>
      <c r="K66" t="s">
        <v>78</v>
      </c>
      <c r="L66" t="s">
        <v>79</v>
      </c>
      <c r="M66" t="s">
        <v>80</v>
      </c>
      <c r="N66" t="s">
        <v>365</v>
      </c>
      <c r="O66" t="s">
        <v>103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526.36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41.3</v>
      </c>
      <c r="BJ66">
        <v>25.7</v>
      </c>
      <c r="BK66">
        <v>41.5</v>
      </c>
      <c r="BL66">
        <v>1483.38</v>
      </c>
      <c r="BM66">
        <v>222.51</v>
      </c>
      <c r="BN66">
        <v>1705.89</v>
      </c>
      <c r="BO66">
        <v>1705.89</v>
      </c>
      <c r="BQ66" t="s">
        <v>186</v>
      </c>
      <c r="BR66" t="s">
        <v>366</v>
      </c>
      <c r="BS66" s="3">
        <v>45337</v>
      </c>
      <c r="BT66" s="4">
        <v>0.41388888888888892</v>
      </c>
      <c r="BU66" t="s">
        <v>137</v>
      </c>
      <c r="BV66" t="s">
        <v>85</v>
      </c>
      <c r="BY66">
        <v>128637.38</v>
      </c>
      <c r="BZ66" t="s">
        <v>107</v>
      </c>
      <c r="CA66" t="s">
        <v>138</v>
      </c>
      <c r="CC66" t="s">
        <v>80</v>
      </c>
      <c r="CD66">
        <v>7800</v>
      </c>
      <c r="CE66" t="s">
        <v>88</v>
      </c>
      <c r="CF66" s="3">
        <v>45338</v>
      </c>
      <c r="CI66">
        <v>1</v>
      </c>
      <c r="CJ66">
        <v>1</v>
      </c>
      <c r="CK66">
        <v>21</v>
      </c>
      <c r="CL66" t="s">
        <v>89</v>
      </c>
    </row>
    <row r="67" spans="1:91" x14ac:dyDescent="0.3">
      <c r="A67" t="s">
        <v>72</v>
      </c>
      <c r="B67" t="s">
        <v>73</v>
      </c>
      <c r="C67" t="s">
        <v>74</v>
      </c>
      <c r="E67" t="str">
        <f>"080011109081"</f>
        <v>080011109081</v>
      </c>
      <c r="F67" s="3">
        <v>45338</v>
      </c>
      <c r="G67">
        <v>202411</v>
      </c>
      <c r="H67" t="s">
        <v>75</v>
      </c>
      <c r="I67" t="s">
        <v>76</v>
      </c>
      <c r="J67" t="s">
        <v>367</v>
      </c>
      <c r="K67" t="s">
        <v>78</v>
      </c>
      <c r="L67" t="s">
        <v>192</v>
      </c>
      <c r="M67" t="s">
        <v>193</v>
      </c>
      <c r="N67" t="s">
        <v>96</v>
      </c>
      <c r="O67" t="s">
        <v>103</v>
      </c>
      <c r="P67" t="str">
        <f>"-                             "</f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19.829999999999998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1.2</v>
      </c>
      <c r="BK67">
        <v>2</v>
      </c>
      <c r="BL67">
        <v>55.88</v>
      </c>
      <c r="BM67">
        <v>8.3800000000000008</v>
      </c>
      <c r="BN67">
        <v>64.260000000000005</v>
      </c>
      <c r="BO67">
        <v>64.260000000000005</v>
      </c>
      <c r="BP67" t="s">
        <v>368</v>
      </c>
      <c r="BQ67" t="s">
        <v>98</v>
      </c>
      <c r="BR67" t="s">
        <v>369</v>
      </c>
      <c r="BS67" s="3">
        <v>45341</v>
      </c>
      <c r="BT67" s="4">
        <v>0.41736111111111113</v>
      </c>
      <c r="BU67" t="s">
        <v>370</v>
      </c>
      <c r="BV67" t="s">
        <v>85</v>
      </c>
      <c r="BY67">
        <v>6000</v>
      </c>
      <c r="BZ67" t="s">
        <v>107</v>
      </c>
      <c r="CA67" t="s">
        <v>156</v>
      </c>
      <c r="CC67" t="s">
        <v>193</v>
      </c>
      <c r="CD67">
        <v>3610</v>
      </c>
      <c r="CE67" t="s">
        <v>371</v>
      </c>
      <c r="CF67" s="3">
        <v>45342</v>
      </c>
      <c r="CI67">
        <v>1</v>
      </c>
      <c r="CJ67">
        <v>1</v>
      </c>
      <c r="CK67">
        <v>22</v>
      </c>
      <c r="CL67" t="s">
        <v>89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"009943090583"</f>
        <v>009943090583</v>
      </c>
      <c r="F68" s="3">
        <v>45338</v>
      </c>
      <c r="G68">
        <v>202411</v>
      </c>
      <c r="H68" t="s">
        <v>94</v>
      </c>
      <c r="I68" t="s">
        <v>95</v>
      </c>
      <c r="J68" t="s">
        <v>96</v>
      </c>
      <c r="K68" t="s">
        <v>78</v>
      </c>
      <c r="L68" t="s">
        <v>79</v>
      </c>
      <c r="M68" t="s">
        <v>80</v>
      </c>
      <c r="N68" t="s">
        <v>372</v>
      </c>
      <c r="O68" t="s">
        <v>103</v>
      </c>
      <c r="P68" t="str">
        <f>"11004530FN 460040             "</f>
        <v xml:space="preserve">11004530FN 460040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25.38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71.53</v>
      </c>
      <c r="BM68">
        <v>10.73</v>
      </c>
      <c r="BN68">
        <v>82.26</v>
      </c>
      <c r="BO68">
        <v>82.26</v>
      </c>
      <c r="BQ68" t="s">
        <v>158</v>
      </c>
      <c r="BR68" t="s">
        <v>373</v>
      </c>
      <c r="BS68" s="3">
        <v>45341</v>
      </c>
      <c r="BT68" s="4">
        <v>0.40625</v>
      </c>
      <c r="BU68" t="s">
        <v>160</v>
      </c>
      <c r="BV68" t="s">
        <v>85</v>
      </c>
      <c r="BY68">
        <v>1200</v>
      </c>
      <c r="BZ68" t="s">
        <v>107</v>
      </c>
      <c r="CA68" t="s">
        <v>374</v>
      </c>
      <c r="CC68" t="s">
        <v>80</v>
      </c>
      <c r="CD68">
        <v>7530</v>
      </c>
      <c r="CE68" t="s">
        <v>88</v>
      </c>
      <c r="CF68" s="3">
        <v>45342</v>
      </c>
      <c r="CI68">
        <v>1</v>
      </c>
      <c r="CJ68">
        <v>1</v>
      </c>
      <c r="CK68">
        <v>21</v>
      </c>
      <c r="CL68" t="s">
        <v>89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"009943427571"</f>
        <v>009943427571</v>
      </c>
      <c r="F69" s="3">
        <v>45338</v>
      </c>
      <c r="G69">
        <v>202411</v>
      </c>
      <c r="H69" t="s">
        <v>94</v>
      </c>
      <c r="I69" t="s">
        <v>95</v>
      </c>
      <c r="J69" t="s">
        <v>96</v>
      </c>
      <c r="K69" t="s">
        <v>78</v>
      </c>
      <c r="L69" t="s">
        <v>79</v>
      </c>
      <c r="M69" t="s">
        <v>80</v>
      </c>
      <c r="N69" t="s">
        <v>375</v>
      </c>
      <c r="O69" t="s">
        <v>103</v>
      </c>
      <c r="P69" t="str">
        <f>"11002999TF 460040             "</f>
        <v xml:space="preserve">11002999TF 460040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31.72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1.8</v>
      </c>
      <c r="BJ69">
        <v>2.1</v>
      </c>
      <c r="BK69">
        <v>2.5</v>
      </c>
      <c r="BL69">
        <v>89.4</v>
      </c>
      <c r="BM69">
        <v>13.41</v>
      </c>
      <c r="BN69">
        <v>102.81</v>
      </c>
      <c r="BO69">
        <v>102.81</v>
      </c>
      <c r="BQ69" t="s">
        <v>376</v>
      </c>
      <c r="BR69" t="s">
        <v>255</v>
      </c>
      <c r="BS69" s="3">
        <v>45341</v>
      </c>
      <c r="BT69" s="4">
        <v>0.38472222222222219</v>
      </c>
      <c r="BU69" t="s">
        <v>377</v>
      </c>
      <c r="BV69" t="s">
        <v>85</v>
      </c>
      <c r="BY69">
        <v>10285.84</v>
      </c>
      <c r="BZ69" t="s">
        <v>107</v>
      </c>
      <c r="CA69" t="s">
        <v>93</v>
      </c>
      <c r="CC69" t="s">
        <v>80</v>
      </c>
      <c r="CD69">
        <v>7708</v>
      </c>
      <c r="CE69" t="s">
        <v>88</v>
      </c>
      <c r="CF69" s="3">
        <v>45342</v>
      </c>
      <c r="CI69">
        <v>1</v>
      </c>
      <c r="CJ69">
        <v>1</v>
      </c>
      <c r="CK69">
        <v>21</v>
      </c>
      <c r="CL69" t="s">
        <v>89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"009944270463"</f>
        <v>009944270463</v>
      </c>
      <c r="F70" s="3">
        <v>45338</v>
      </c>
      <c r="G70">
        <v>202411</v>
      </c>
      <c r="H70" t="s">
        <v>94</v>
      </c>
      <c r="I70" t="s">
        <v>95</v>
      </c>
      <c r="J70" t="s">
        <v>96</v>
      </c>
      <c r="K70" t="s">
        <v>78</v>
      </c>
      <c r="L70" t="s">
        <v>192</v>
      </c>
      <c r="M70" t="s">
        <v>193</v>
      </c>
      <c r="N70" t="s">
        <v>97</v>
      </c>
      <c r="O70" t="s">
        <v>82</v>
      </c>
      <c r="P70" t="str">
        <f>"11115500HR 432090             "</f>
        <v xml:space="preserve">11115500HR 432090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55.16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17.3</v>
      </c>
      <c r="BJ70">
        <v>6.8</v>
      </c>
      <c r="BK70">
        <v>18</v>
      </c>
      <c r="BL70">
        <v>161.02000000000001</v>
      </c>
      <c r="BM70">
        <v>24.15</v>
      </c>
      <c r="BN70">
        <v>185.17</v>
      </c>
      <c r="BO70">
        <v>185.17</v>
      </c>
      <c r="BQ70" t="s">
        <v>378</v>
      </c>
      <c r="BR70" t="s">
        <v>217</v>
      </c>
      <c r="BS70" s="3">
        <v>45341</v>
      </c>
      <c r="BT70" s="4">
        <v>0.41736111111111113</v>
      </c>
      <c r="BU70" t="s">
        <v>370</v>
      </c>
      <c r="BV70" t="s">
        <v>85</v>
      </c>
      <c r="BY70">
        <v>34122.6</v>
      </c>
      <c r="BZ70" t="s">
        <v>86</v>
      </c>
      <c r="CA70" t="s">
        <v>156</v>
      </c>
      <c r="CC70" t="s">
        <v>193</v>
      </c>
      <c r="CD70">
        <v>3600</v>
      </c>
      <c r="CE70" t="s">
        <v>88</v>
      </c>
      <c r="CF70" s="3">
        <v>45342</v>
      </c>
      <c r="CI70">
        <v>1</v>
      </c>
      <c r="CJ70">
        <v>1</v>
      </c>
      <c r="CK70">
        <v>41</v>
      </c>
      <c r="CL70" t="s">
        <v>89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"009943425678"</f>
        <v>009943425678</v>
      </c>
      <c r="F71" s="3">
        <v>45338</v>
      </c>
      <c r="G71">
        <v>202411</v>
      </c>
      <c r="H71" t="s">
        <v>94</v>
      </c>
      <c r="I71" t="s">
        <v>95</v>
      </c>
      <c r="J71" t="s">
        <v>96</v>
      </c>
      <c r="K71" t="s">
        <v>78</v>
      </c>
      <c r="L71" t="s">
        <v>79</v>
      </c>
      <c r="M71" t="s">
        <v>80</v>
      </c>
      <c r="N71" t="s">
        <v>379</v>
      </c>
      <c r="O71" t="s">
        <v>82</v>
      </c>
      <c r="P71" t="str">
        <f>"11112300FS 432090             "</f>
        <v xml:space="preserve">11112300FS 432090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49.09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6.7</v>
      </c>
      <c r="BJ71">
        <v>2.2999999999999998</v>
      </c>
      <c r="BK71">
        <v>7</v>
      </c>
      <c r="BL71">
        <v>143.91</v>
      </c>
      <c r="BM71">
        <v>21.59</v>
      </c>
      <c r="BN71">
        <v>165.5</v>
      </c>
      <c r="BO71">
        <v>165.5</v>
      </c>
      <c r="BQ71" t="s">
        <v>125</v>
      </c>
      <c r="BR71" t="s">
        <v>217</v>
      </c>
      <c r="BS71" s="3">
        <v>45341</v>
      </c>
      <c r="BT71" s="4">
        <v>0.56180555555555556</v>
      </c>
      <c r="BU71" t="s">
        <v>297</v>
      </c>
      <c r="BV71" t="s">
        <v>85</v>
      </c>
      <c r="BY71">
        <v>11407.28</v>
      </c>
      <c r="BZ71" t="s">
        <v>86</v>
      </c>
      <c r="CA71" t="s">
        <v>128</v>
      </c>
      <c r="CC71" t="s">
        <v>80</v>
      </c>
      <c r="CD71">
        <v>7460</v>
      </c>
      <c r="CE71" t="s">
        <v>88</v>
      </c>
      <c r="CF71" s="3">
        <v>45342</v>
      </c>
      <c r="CI71">
        <v>3</v>
      </c>
      <c r="CJ71">
        <v>1</v>
      </c>
      <c r="CK71">
        <v>41</v>
      </c>
      <c r="CL71" t="s">
        <v>89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"009943430556"</f>
        <v>009943430556</v>
      </c>
      <c r="F72" s="3">
        <v>45338</v>
      </c>
      <c r="G72">
        <v>202411</v>
      </c>
      <c r="H72" t="s">
        <v>94</v>
      </c>
      <c r="I72" t="s">
        <v>95</v>
      </c>
      <c r="J72" t="s">
        <v>96</v>
      </c>
      <c r="K72" t="s">
        <v>78</v>
      </c>
      <c r="L72" t="s">
        <v>117</v>
      </c>
      <c r="M72" t="s">
        <v>118</v>
      </c>
      <c r="N72" t="s">
        <v>380</v>
      </c>
      <c r="O72" t="s">
        <v>82</v>
      </c>
      <c r="P72" t="str">
        <f>"11112300FS 432090             "</f>
        <v xml:space="preserve">11112300FS 432090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49.09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10.199999999999999</v>
      </c>
      <c r="BJ72">
        <v>3.8</v>
      </c>
      <c r="BK72">
        <v>11</v>
      </c>
      <c r="BL72">
        <v>143.91</v>
      </c>
      <c r="BM72">
        <v>21.59</v>
      </c>
      <c r="BN72">
        <v>165.5</v>
      </c>
      <c r="BO72">
        <v>165.5</v>
      </c>
      <c r="BQ72" t="s">
        <v>322</v>
      </c>
      <c r="BR72" t="s">
        <v>217</v>
      </c>
      <c r="BS72" s="3">
        <v>45341</v>
      </c>
      <c r="BT72" s="4">
        <v>0.40277777777777773</v>
      </c>
      <c r="BU72" t="s">
        <v>381</v>
      </c>
      <c r="BV72" t="s">
        <v>85</v>
      </c>
      <c r="BY72">
        <v>19077.66</v>
      </c>
      <c r="BZ72" t="s">
        <v>86</v>
      </c>
      <c r="CA72" t="s">
        <v>122</v>
      </c>
      <c r="CC72" t="s">
        <v>118</v>
      </c>
      <c r="CD72">
        <v>6045</v>
      </c>
      <c r="CE72" t="s">
        <v>88</v>
      </c>
      <c r="CF72" s="3">
        <v>45341</v>
      </c>
      <c r="CI72">
        <v>3</v>
      </c>
      <c r="CJ72">
        <v>1</v>
      </c>
      <c r="CK72">
        <v>41</v>
      </c>
      <c r="CL72" t="s">
        <v>89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"009942837881"</f>
        <v>009942837881</v>
      </c>
      <c r="F73" s="3">
        <v>45338</v>
      </c>
      <c r="G73">
        <v>202411</v>
      </c>
      <c r="H73" t="s">
        <v>94</v>
      </c>
      <c r="I73" t="s">
        <v>95</v>
      </c>
      <c r="J73" t="s">
        <v>96</v>
      </c>
      <c r="K73" t="s">
        <v>78</v>
      </c>
      <c r="L73" t="s">
        <v>109</v>
      </c>
      <c r="M73" t="s">
        <v>110</v>
      </c>
      <c r="N73" t="s">
        <v>97</v>
      </c>
      <c r="O73" t="s">
        <v>82</v>
      </c>
      <c r="P73" t="str">
        <f>"11112300FS 432090             "</f>
        <v xml:space="preserve">11112300FS 432090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49.09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6.7</v>
      </c>
      <c r="BJ73">
        <v>2.2999999999999998</v>
      </c>
      <c r="BK73">
        <v>7</v>
      </c>
      <c r="BL73">
        <v>143.91</v>
      </c>
      <c r="BM73">
        <v>21.59</v>
      </c>
      <c r="BN73">
        <v>165.5</v>
      </c>
      <c r="BO73">
        <v>165.5</v>
      </c>
      <c r="BQ73" t="s">
        <v>323</v>
      </c>
      <c r="BR73" t="s">
        <v>217</v>
      </c>
      <c r="BS73" s="3">
        <v>45341</v>
      </c>
      <c r="BT73" s="4">
        <v>0.40902777777777777</v>
      </c>
      <c r="BU73" t="s">
        <v>382</v>
      </c>
      <c r="BV73" t="s">
        <v>85</v>
      </c>
      <c r="BY73">
        <v>11360.25</v>
      </c>
      <c r="BZ73" t="s">
        <v>86</v>
      </c>
      <c r="CA73" t="s">
        <v>116</v>
      </c>
      <c r="CC73" t="s">
        <v>110</v>
      </c>
      <c r="CD73">
        <v>9301</v>
      </c>
      <c r="CE73" t="s">
        <v>88</v>
      </c>
      <c r="CF73" s="3">
        <v>45342</v>
      </c>
      <c r="CI73">
        <v>1</v>
      </c>
      <c r="CJ73">
        <v>1</v>
      </c>
      <c r="CK73">
        <v>41</v>
      </c>
      <c r="CL73" t="s">
        <v>89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"009942939450"</f>
        <v>009942939450</v>
      </c>
      <c r="F74" s="3">
        <v>45338</v>
      </c>
      <c r="G74">
        <v>202411</v>
      </c>
      <c r="H74" t="s">
        <v>75</v>
      </c>
      <c r="I74" t="s">
        <v>76</v>
      </c>
      <c r="J74" t="s">
        <v>77</v>
      </c>
      <c r="K74" t="s">
        <v>78</v>
      </c>
      <c r="L74" t="s">
        <v>94</v>
      </c>
      <c r="M74" t="s">
        <v>95</v>
      </c>
      <c r="N74" t="s">
        <v>383</v>
      </c>
      <c r="O74" t="s">
        <v>82</v>
      </c>
      <c r="P74" t="str">
        <f>"1150422485                    "</f>
        <v xml:space="preserve">1150422485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49.09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1.5</v>
      </c>
      <c r="BJ74">
        <v>4.7</v>
      </c>
      <c r="BK74">
        <v>5</v>
      </c>
      <c r="BL74">
        <v>143.91</v>
      </c>
      <c r="BM74">
        <v>21.59</v>
      </c>
      <c r="BN74">
        <v>165.5</v>
      </c>
      <c r="BO74">
        <v>165.5</v>
      </c>
      <c r="BQ74" t="s">
        <v>384</v>
      </c>
      <c r="BR74" t="s">
        <v>83</v>
      </c>
      <c r="BS74" s="3">
        <v>45341</v>
      </c>
      <c r="BT74" s="4">
        <v>0.34097222222222223</v>
      </c>
      <c r="BU74" t="s">
        <v>385</v>
      </c>
      <c r="BV74" t="s">
        <v>85</v>
      </c>
      <c r="BY74">
        <v>23625</v>
      </c>
      <c r="BZ74" t="s">
        <v>86</v>
      </c>
      <c r="CA74" t="s">
        <v>386</v>
      </c>
      <c r="CC74" t="s">
        <v>95</v>
      </c>
      <c r="CD74">
        <v>2074</v>
      </c>
      <c r="CE74" t="s">
        <v>88</v>
      </c>
      <c r="CF74" s="3">
        <v>45341</v>
      </c>
      <c r="CI74">
        <v>1</v>
      </c>
      <c r="CJ74">
        <v>1</v>
      </c>
      <c r="CK74">
        <v>41</v>
      </c>
      <c r="CL74" t="s">
        <v>89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"009942939451"</f>
        <v>009942939451</v>
      </c>
      <c r="F75" s="3">
        <v>45338</v>
      </c>
      <c r="G75">
        <v>202411</v>
      </c>
      <c r="H75" t="s">
        <v>75</v>
      </c>
      <c r="I75" t="s">
        <v>76</v>
      </c>
      <c r="J75" t="s">
        <v>77</v>
      </c>
      <c r="K75" t="s">
        <v>78</v>
      </c>
      <c r="L75" t="s">
        <v>94</v>
      </c>
      <c r="M75" t="s">
        <v>95</v>
      </c>
      <c r="N75" t="s">
        <v>387</v>
      </c>
      <c r="O75" t="s">
        <v>103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180.87</v>
      </c>
      <c r="AN75">
        <v>0</v>
      </c>
      <c r="AO75">
        <v>0</v>
      </c>
      <c r="AP75">
        <v>0</v>
      </c>
      <c r="AQ75">
        <v>25.38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252.4</v>
      </c>
      <c r="BM75">
        <v>37.86</v>
      </c>
      <c r="BN75">
        <v>290.26</v>
      </c>
      <c r="BO75">
        <v>290.26</v>
      </c>
      <c r="BQ75" t="s">
        <v>190</v>
      </c>
      <c r="BR75" t="s">
        <v>83</v>
      </c>
      <c r="BS75" s="3">
        <v>45341</v>
      </c>
      <c r="BT75" s="4">
        <v>0.34097222222222223</v>
      </c>
      <c r="BU75" t="s">
        <v>385</v>
      </c>
      <c r="BV75" t="s">
        <v>85</v>
      </c>
      <c r="BY75">
        <v>1200</v>
      </c>
      <c r="BZ75" t="s">
        <v>161</v>
      </c>
      <c r="CA75" t="s">
        <v>386</v>
      </c>
      <c r="CC75" t="s">
        <v>95</v>
      </c>
      <c r="CD75">
        <v>2021</v>
      </c>
      <c r="CE75" t="s">
        <v>88</v>
      </c>
      <c r="CF75" s="3">
        <v>45341</v>
      </c>
      <c r="CI75">
        <v>1</v>
      </c>
      <c r="CJ75">
        <v>1</v>
      </c>
      <c r="CK75">
        <v>21</v>
      </c>
      <c r="CL75" t="s">
        <v>85</v>
      </c>
      <c r="CM75" s="4">
        <v>0.34097222222222223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"009944276898"</f>
        <v>009944276898</v>
      </c>
      <c r="F76" s="3">
        <v>45338</v>
      </c>
      <c r="G76">
        <v>202411</v>
      </c>
      <c r="H76" t="s">
        <v>94</v>
      </c>
      <c r="I76" t="s">
        <v>95</v>
      </c>
      <c r="J76" t="s">
        <v>96</v>
      </c>
      <c r="K76" t="s">
        <v>78</v>
      </c>
      <c r="L76" t="s">
        <v>75</v>
      </c>
      <c r="M76" t="s">
        <v>76</v>
      </c>
      <c r="N76" t="s">
        <v>97</v>
      </c>
      <c r="O76" t="s">
        <v>82</v>
      </c>
      <c r="P76" t="str">
        <f>"11115500HR 432090             "</f>
        <v xml:space="preserve">11115500HR 432090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61.23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3</v>
      </c>
      <c r="BI76">
        <v>20.2</v>
      </c>
      <c r="BJ76">
        <v>14.7</v>
      </c>
      <c r="BK76">
        <v>21</v>
      </c>
      <c r="BL76">
        <v>178.13</v>
      </c>
      <c r="BM76">
        <v>26.72</v>
      </c>
      <c r="BN76">
        <v>204.85</v>
      </c>
      <c r="BO76">
        <v>204.85</v>
      </c>
      <c r="BQ76" t="s">
        <v>388</v>
      </c>
      <c r="BR76" t="s">
        <v>217</v>
      </c>
      <c r="BS76" s="3">
        <v>45341</v>
      </c>
      <c r="BT76" s="4">
        <v>0.66527777777777775</v>
      </c>
      <c r="BU76" t="s">
        <v>337</v>
      </c>
      <c r="BV76" t="s">
        <v>85</v>
      </c>
      <c r="BY76">
        <v>73531.56</v>
      </c>
      <c r="BZ76" t="s">
        <v>86</v>
      </c>
      <c r="CA76" t="s">
        <v>338</v>
      </c>
      <c r="CC76" t="s">
        <v>76</v>
      </c>
      <c r="CD76">
        <v>4000</v>
      </c>
      <c r="CE76" t="s">
        <v>88</v>
      </c>
      <c r="CF76" s="3">
        <v>45342</v>
      </c>
      <c r="CI76">
        <v>1</v>
      </c>
      <c r="CJ76">
        <v>1</v>
      </c>
      <c r="CK76">
        <v>41</v>
      </c>
      <c r="CL76" t="s">
        <v>89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"009943090705"</f>
        <v>009943090705</v>
      </c>
      <c r="F77" s="3">
        <v>45341</v>
      </c>
      <c r="G77">
        <v>202411</v>
      </c>
      <c r="H77" t="s">
        <v>94</v>
      </c>
      <c r="I77" t="s">
        <v>95</v>
      </c>
      <c r="J77" t="s">
        <v>96</v>
      </c>
      <c r="K77" t="s">
        <v>78</v>
      </c>
      <c r="L77" t="s">
        <v>79</v>
      </c>
      <c r="M77" t="s">
        <v>80</v>
      </c>
      <c r="N77" t="s">
        <v>389</v>
      </c>
      <c r="O77" t="s">
        <v>82</v>
      </c>
      <c r="P77" t="str">
        <f>"11022653DI 460040             "</f>
        <v xml:space="preserve">11022653DI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65.28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11.9</v>
      </c>
      <c r="BJ77">
        <v>22.7</v>
      </c>
      <c r="BK77">
        <v>23</v>
      </c>
      <c r="BL77">
        <v>189.54</v>
      </c>
      <c r="BM77">
        <v>28.43</v>
      </c>
      <c r="BN77">
        <v>217.97</v>
      </c>
      <c r="BO77">
        <v>217.97</v>
      </c>
      <c r="BQ77" t="s">
        <v>390</v>
      </c>
      <c r="BR77" t="s">
        <v>226</v>
      </c>
      <c r="BS77" s="3">
        <v>45343</v>
      </c>
      <c r="BT77" s="4">
        <v>0.3611111111111111</v>
      </c>
      <c r="BU77" t="s">
        <v>330</v>
      </c>
      <c r="BV77" t="s">
        <v>85</v>
      </c>
      <c r="BY77">
        <v>113366.35</v>
      </c>
      <c r="BZ77" t="s">
        <v>86</v>
      </c>
      <c r="CA77" t="s">
        <v>182</v>
      </c>
      <c r="CC77" t="s">
        <v>80</v>
      </c>
      <c r="CD77">
        <v>8001</v>
      </c>
      <c r="CE77" t="s">
        <v>88</v>
      </c>
      <c r="CF77" s="3">
        <v>45344</v>
      </c>
      <c r="CI77">
        <v>3</v>
      </c>
      <c r="CJ77">
        <v>2</v>
      </c>
      <c r="CK77">
        <v>41</v>
      </c>
      <c r="CL77" t="s">
        <v>89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"009943425187"</f>
        <v>009943425187</v>
      </c>
      <c r="F78" s="3">
        <v>45341</v>
      </c>
      <c r="G78">
        <v>202411</v>
      </c>
      <c r="H78" t="s">
        <v>94</v>
      </c>
      <c r="I78" t="s">
        <v>95</v>
      </c>
      <c r="J78" t="s">
        <v>96</v>
      </c>
      <c r="K78" t="s">
        <v>78</v>
      </c>
      <c r="L78" t="s">
        <v>75</v>
      </c>
      <c r="M78" t="s">
        <v>76</v>
      </c>
      <c r="N78" t="s">
        <v>391</v>
      </c>
      <c r="O78" t="s">
        <v>82</v>
      </c>
      <c r="P78" t="str">
        <f>"11022653DI 460040             "</f>
        <v xml:space="preserve">11022653DI 460040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49.09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10.199999999999999</v>
      </c>
      <c r="BJ78">
        <v>3.5</v>
      </c>
      <c r="BK78">
        <v>11</v>
      </c>
      <c r="BL78">
        <v>143.91</v>
      </c>
      <c r="BM78">
        <v>21.59</v>
      </c>
      <c r="BN78">
        <v>165.5</v>
      </c>
      <c r="BO78">
        <v>165.5</v>
      </c>
      <c r="BQ78" t="s">
        <v>392</v>
      </c>
      <c r="BR78" t="s">
        <v>393</v>
      </c>
      <c r="BS78" s="3">
        <v>45342</v>
      </c>
      <c r="BT78" s="4">
        <v>0.38472222222222219</v>
      </c>
      <c r="BU78" t="s">
        <v>394</v>
      </c>
      <c r="BV78" t="s">
        <v>85</v>
      </c>
      <c r="BY78">
        <v>17628.98</v>
      </c>
      <c r="BZ78" t="s">
        <v>86</v>
      </c>
      <c r="CA78" t="s">
        <v>301</v>
      </c>
      <c r="CC78" t="s">
        <v>76</v>
      </c>
      <c r="CD78">
        <v>4051</v>
      </c>
      <c r="CE78" t="s">
        <v>88</v>
      </c>
      <c r="CF78" s="3">
        <v>45343</v>
      </c>
      <c r="CI78">
        <v>1</v>
      </c>
      <c r="CJ78">
        <v>1</v>
      </c>
      <c r="CK78">
        <v>41</v>
      </c>
      <c r="CL78" t="s">
        <v>89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"009944276896"</f>
        <v>009944276896</v>
      </c>
      <c r="F79" s="3">
        <v>45341</v>
      </c>
      <c r="G79">
        <v>202411</v>
      </c>
      <c r="H79" t="s">
        <v>94</v>
      </c>
      <c r="I79" t="s">
        <v>95</v>
      </c>
      <c r="J79" t="s">
        <v>96</v>
      </c>
      <c r="K79" t="s">
        <v>78</v>
      </c>
      <c r="L79" t="s">
        <v>75</v>
      </c>
      <c r="M79" t="s">
        <v>76</v>
      </c>
      <c r="N79" t="s">
        <v>395</v>
      </c>
      <c r="O79" t="s">
        <v>103</v>
      </c>
      <c r="P79" t="str">
        <f>"11022653DI 460040             "</f>
        <v xml:space="preserve">11022653DI 460040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25.38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1.1000000000000001</v>
      </c>
      <c r="BJ79">
        <v>0.9</v>
      </c>
      <c r="BK79">
        <v>1.5</v>
      </c>
      <c r="BL79">
        <v>71.53</v>
      </c>
      <c r="BM79">
        <v>10.73</v>
      </c>
      <c r="BN79">
        <v>82.26</v>
      </c>
      <c r="BO79">
        <v>82.26</v>
      </c>
      <c r="BQ79" t="s">
        <v>396</v>
      </c>
      <c r="BR79" t="s">
        <v>154</v>
      </c>
      <c r="BS79" s="3">
        <v>45342</v>
      </c>
      <c r="BT79" s="4">
        <v>0.42569444444444443</v>
      </c>
      <c r="BU79" t="s">
        <v>397</v>
      </c>
      <c r="BV79" t="s">
        <v>85</v>
      </c>
      <c r="BY79">
        <v>4493.04</v>
      </c>
      <c r="BZ79" t="s">
        <v>107</v>
      </c>
      <c r="CA79" t="s">
        <v>338</v>
      </c>
      <c r="CC79" t="s">
        <v>76</v>
      </c>
      <c r="CD79">
        <v>4000</v>
      </c>
      <c r="CE79" t="s">
        <v>88</v>
      </c>
      <c r="CI79">
        <v>1</v>
      </c>
      <c r="CJ79">
        <v>1</v>
      </c>
      <c r="CK79">
        <v>21</v>
      </c>
      <c r="CL79" t="s">
        <v>89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"009944391342"</f>
        <v>009944391342</v>
      </c>
      <c r="F80" s="3">
        <v>45341</v>
      </c>
      <c r="G80">
        <v>202411</v>
      </c>
      <c r="H80" t="s">
        <v>79</v>
      </c>
      <c r="I80" t="s">
        <v>80</v>
      </c>
      <c r="J80" t="s">
        <v>183</v>
      </c>
      <c r="K80" t="s">
        <v>78</v>
      </c>
      <c r="L80" t="s">
        <v>117</v>
      </c>
      <c r="M80" t="s">
        <v>118</v>
      </c>
      <c r="N80" t="s">
        <v>398</v>
      </c>
      <c r="O80" t="s">
        <v>82</v>
      </c>
      <c r="P80" t="str">
        <f>"MT CPT                        "</f>
        <v xml:space="preserve">MT CPT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49.09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9.1</v>
      </c>
      <c r="BJ80">
        <v>14.2</v>
      </c>
      <c r="BK80">
        <v>15</v>
      </c>
      <c r="BL80">
        <v>143.91</v>
      </c>
      <c r="BM80">
        <v>21.59</v>
      </c>
      <c r="BN80">
        <v>165.5</v>
      </c>
      <c r="BO80">
        <v>165.5</v>
      </c>
      <c r="BQ80" t="s">
        <v>399</v>
      </c>
      <c r="BR80" t="s">
        <v>186</v>
      </c>
      <c r="BS80" s="3">
        <v>45344</v>
      </c>
      <c r="BT80" s="4">
        <v>0.4513888888888889</v>
      </c>
      <c r="BU80" t="s">
        <v>400</v>
      </c>
      <c r="BV80" t="s">
        <v>85</v>
      </c>
      <c r="BY80">
        <v>71012.63</v>
      </c>
      <c r="BZ80" t="s">
        <v>86</v>
      </c>
      <c r="CC80" t="s">
        <v>118</v>
      </c>
      <c r="CD80">
        <v>6020</v>
      </c>
      <c r="CE80" t="s">
        <v>88</v>
      </c>
      <c r="CF80" s="3">
        <v>45344</v>
      </c>
      <c r="CI80">
        <v>3</v>
      </c>
      <c r="CJ80">
        <v>3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"009944391340"</f>
        <v>009944391340</v>
      </c>
      <c r="F81" s="3">
        <v>45341</v>
      </c>
      <c r="G81">
        <v>202411</v>
      </c>
      <c r="H81" t="s">
        <v>79</v>
      </c>
      <c r="I81" t="s">
        <v>80</v>
      </c>
      <c r="J81" t="s">
        <v>183</v>
      </c>
      <c r="K81" t="s">
        <v>78</v>
      </c>
      <c r="L81" t="s">
        <v>401</v>
      </c>
      <c r="M81" t="s">
        <v>402</v>
      </c>
      <c r="N81" t="s">
        <v>403</v>
      </c>
      <c r="O81" t="s">
        <v>82</v>
      </c>
      <c r="P81" t="str">
        <f>"MT CPT                        "</f>
        <v xml:space="preserve">MT CPT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49.09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0.6</v>
      </c>
      <c r="BJ81">
        <v>1.9</v>
      </c>
      <c r="BK81">
        <v>2</v>
      </c>
      <c r="BL81">
        <v>143.91</v>
      </c>
      <c r="BM81">
        <v>21.59</v>
      </c>
      <c r="BN81">
        <v>165.5</v>
      </c>
      <c r="BO81">
        <v>165.5</v>
      </c>
      <c r="BQ81" t="s">
        <v>404</v>
      </c>
      <c r="BR81" t="s">
        <v>186</v>
      </c>
      <c r="BS81" s="3">
        <v>45343</v>
      </c>
      <c r="BT81" s="4">
        <v>0.68402777777777779</v>
      </c>
      <c r="BU81" t="s">
        <v>405</v>
      </c>
      <c r="BV81" t="s">
        <v>85</v>
      </c>
      <c r="BY81">
        <v>9725.6299999999992</v>
      </c>
      <c r="BZ81" t="s">
        <v>86</v>
      </c>
      <c r="CA81" t="s">
        <v>406</v>
      </c>
      <c r="CC81" t="s">
        <v>402</v>
      </c>
      <c r="CD81" s="5" t="s">
        <v>407</v>
      </c>
      <c r="CE81" t="s">
        <v>88</v>
      </c>
      <c r="CF81" s="3">
        <v>45343</v>
      </c>
      <c r="CI81">
        <v>3</v>
      </c>
      <c r="CJ81">
        <v>2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"009944391341"</f>
        <v>009944391341</v>
      </c>
      <c r="F82" s="3">
        <v>45341</v>
      </c>
      <c r="G82">
        <v>202411</v>
      </c>
      <c r="H82" t="s">
        <v>79</v>
      </c>
      <c r="I82" t="s">
        <v>80</v>
      </c>
      <c r="J82" t="s">
        <v>183</v>
      </c>
      <c r="K82" t="s">
        <v>78</v>
      </c>
      <c r="L82" t="s">
        <v>198</v>
      </c>
      <c r="M82" t="s">
        <v>199</v>
      </c>
      <c r="N82" t="s">
        <v>408</v>
      </c>
      <c r="O82" t="s">
        <v>82</v>
      </c>
      <c r="P82" t="str">
        <f>"MT CPT                        "</f>
        <v xml:space="preserve">MT CPT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49.09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2.2999999999999998</v>
      </c>
      <c r="BJ82">
        <v>3.3</v>
      </c>
      <c r="BK82">
        <v>4</v>
      </c>
      <c r="BL82">
        <v>143.91</v>
      </c>
      <c r="BM82">
        <v>21.59</v>
      </c>
      <c r="BN82">
        <v>165.5</v>
      </c>
      <c r="BO82">
        <v>165.5</v>
      </c>
      <c r="BQ82" t="s">
        <v>409</v>
      </c>
      <c r="BR82" t="s">
        <v>186</v>
      </c>
      <c r="BS82" s="3">
        <v>45343</v>
      </c>
      <c r="BT82" s="4">
        <v>0.36944444444444446</v>
      </c>
      <c r="BU82" t="s">
        <v>410</v>
      </c>
      <c r="BV82" t="s">
        <v>85</v>
      </c>
      <c r="BY82">
        <v>16748.330000000002</v>
      </c>
      <c r="BZ82" t="s">
        <v>86</v>
      </c>
      <c r="CA82" t="s">
        <v>411</v>
      </c>
      <c r="CC82" t="s">
        <v>199</v>
      </c>
      <c r="CD82">
        <v>1682</v>
      </c>
      <c r="CE82" t="s">
        <v>88</v>
      </c>
      <c r="CF82" s="3">
        <v>45344</v>
      </c>
      <c r="CI82">
        <v>3</v>
      </c>
      <c r="CJ82">
        <v>2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"009943425188"</f>
        <v>009943425188</v>
      </c>
      <c r="F83" s="3">
        <v>45341</v>
      </c>
      <c r="G83">
        <v>202411</v>
      </c>
      <c r="H83" t="s">
        <v>94</v>
      </c>
      <c r="I83" t="s">
        <v>95</v>
      </c>
      <c r="J83" t="s">
        <v>96</v>
      </c>
      <c r="K83" t="s">
        <v>78</v>
      </c>
      <c r="L83" t="s">
        <v>75</v>
      </c>
      <c r="M83" t="s">
        <v>76</v>
      </c>
      <c r="N83" t="s">
        <v>391</v>
      </c>
      <c r="O83" t="s">
        <v>103</v>
      </c>
      <c r="P83" t="str">
        <f>"11022653DI 460040             "</f>
        <v xml:space="preserve">11022653DI 460040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25.38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71.53</v>
      </c>
      <c r="BM83">
        <v>10.73</v>
      </c>
      <c r="BN83">
        <v>82.26</v>
      </c>
      <c r="BO83">
        <v>82.26</v>
      </c>
      <c r="BQ83" t="s">
        <v>412</v>
      </c>
      <c r="BR83" t="s">
        <v>413</v>
      </c>
      <c r="BS83" s="3">
        <v>45342</v>
      </c>
      <c r="BT83" s="4">
        <v>0.36874999999999997</v>
      </c>
      <c r="BU83" t="s">
        <v>414</v>
      </c>
      <c r="BV83" t="s">
        <v>85</v>
      </c>
      <c r="BY83">
        <v>1200</v>
      </c>
      <c r="BZ83" t="s">
        <v>107</v>
      </c>
      <c r="CA83" t="s">
        <v>271</v>
      </c>
      <c r="CC83" t="s">
        <v>76</v>
      </c>
      <c r="CD83">
        <v>4051</v>
      </c>
      <c r="CE83" t="s">
        <v>88</v>
      </c>
      <c r="CF83" s="3">
        <v>45343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"009942936913"</f>
        <v>009942936913</v>
      </c>
      <c r="F84" s="3">
        <v>45341</v>
      </c>
      <c r="G84">
        <v>202411</v>
      </c>
      <c r="H84" t="s">
        <v>94</v>
      </c>
      <c r="I84" t="s">
        <v>95</v>
      </c>
      <c r="J84" t="s">
        <v>96</v>
      </c>
      <c r="K84" t="s">
        <v>78</v>
      </c>
      <c r="L84" t="s">
        <v>79</v>
      </c>
      <c r="M84" t="s">
        <v>80</v>
      </c>
      <c r="N84" t="s">
        <v>415</v>
      </c>
      <c r="O84" t="s">
        <v>103</v>
      </c>
      <c r="P84" t="str">
        <f>"11022653DI 460040             "</f>
        <v xml:space="preserve">11022653DI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25.38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0.2</v>
      </c>
      <c r="BK84">
        <v>0.5</v>
      </c>
      <c r="BL84">
        <v>71.53</v>
      </c>
      <c r="BM84">
        <v>10.73</v>
      </c>
      <c r="BN84">
        <v>82.26</v>
      </c>
      <c r="BO84">
        <v>82.26</v>
      </c>
      <c r="BQ84" t="s">
        <v>416</v>
      </c>
      <c r="BR84" t="s">
        <v>417</v>
      </c>
      <c r="BS84" s="3">
        <v>45342</v>
      </c>
      <c r="BT84" s="4">
        <v>0.39930555555555558</v>
      </c>
      <c r="BU84" t="s">
        <v>418</v>
      </c>
      <c r="BV84" t="s">
        <v>85</v>
      </c>
      <c r="BY84">
        <v>1200</v>
      </c>
      <c r="BZ84" t="s">
        <v>107</v>
      </c>
      <c r="CA84" t="s">
        <v>128</v>
      </c>
      <c r="CC84" t="s">
        <v>80</v>
      </c>
      <c r="CD84">
        <v>7460</v>
      </c>
      <c r="CE84" t="s">
        <v>88</v>
      </c>
      <c r="CF84" s="3">
        <v>45343</v>
      </c>
      <c r="CI84">
        <v>1</v>
      </c>
      <c r="CJ84">
        <v>1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"009944276897"</f>
        <v>009944276897</v>
      </c>
      <c r="F85" s="3">
        <v>45341</v>
      </c>
      <c r="G85">
        <v>202411</v>
      </c>
      <c r="H85" t="s">
        <v>94</v>
      </c>
      <c r="I85" t="s">
        <v>95</v>
      </c>
      <c r="J85" t="s">
        <v>96</v>
      </c>
      <c r="K85" t="s">
        <v>78</v>
      </c>
      <c r="L85" t="s">
        <v>75</v>
      </c>
      <c r="M85" t="s">
        <v>76</v>
      </c>
      <c r="N85" t="s">
        <v>395</v>
      </c>
      <c r="O85" t="s">
        <v>103</v>
      </c>
      <c r="P85" t="str">
        <f>"11022653DI 460040             "</f>
        <v xml:space="preserve">11022653DI 460040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25.38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71.53</v>
      </c>
      <c r="BM85">
        <v>10.73</v>
      </c>
      <c r="BN85">
        <v>82.26</v>
      </c>
      <c r="BO85">
        <v>82.26</v>
      </c>
      <c r="BQ85" t="s">
        <v>419</v>
      </c>
      <c r="BR85" t="s">
        <v>420</v>
      </c>
      <c r="BS85" s="3">
        <v>45342</v>
      </c>
      <c r="BT85" s="4">
        <v>0.42569444444444443</v>
      </c>
      <c r="BU85" t="s">
        <v>397</v>
      </c>
      <c r="BV85" t="s">
        <v>85</v>
      </c>
      <c r="BY85">
        <v>1200</v>
      </c>
      <c r="BZ85" t="s">
        <v>107</v>
      </c>
      <c r="CA85" t="s">
        <v>338</v>
      </c>
      <c r="CC85" t="s">
        <v>76</v>
      </c>
      <c r="CD85">
        <v>4000</v>
      </c>
      <c r="CE85" t="s">
        <v>88</v>
      </c>
      <c r="CI85">
        <v>1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"009944210250"</f>
        <v>009944210250</v>
      </c>
      <c r="F86" s="3">
        <v>45341</v>
      </c>
      <c r="G86">
        <v>202411</v>
      </c>
      <c r="H86" t="s">
        <v>198</v>
      </c>
      <c r="I86" t="s">
        <v>199</v>
      </c>
      <c r="J86" t="s">
        <v>365</v>
      </c>
      <c r="K86" t="s">
        <v>78</v>
      </c>
      <c r="L86" t="s">
        <v>79</v>
      </c>
      <c r="M86" t="s">
        <v>80</v>
      </c>
      <c r="N86" t="s">
        <v>365</v>
      </c>
      <c r="O86" t="s">
        <v>103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221.97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17.3</v>
      </c>
      <c r="BJ86">
        <v>7.1</v>
      </c>
      <c r="BK86">
        <v>17.5</v>
      </c>
      <c r="BL86">
        <v>625.54999999999995</v>
      </c>
      <c r="BM86">
        <v>93.83</v>
      </c>
      <c r="BN86">
        <v>719.38</v>
      </c>
      <c r="BO86">
        <v>719.38</v>
      </c>
      <c r="BQ86" t="s">
        <v>186</v>
      </c>
      <c r="BR86" t="s">
        <v>366</v>
      </c>
      <c r="BS86" s="3">
        <v>45343</v>
      </c>
      <c r="BT86" s="4">
        <v>0.38055555555555554</v>
      </c>
      <c r="BU86" t="s">
        <v>137</v>
      </c>
      <c r="BV86" t="s">
        <v>89</v>
      </c>
      <c r="BW86" t="s">
        <v>421</v>
      </c>
      <c r="BX86" t="s">
        <v>422</v>
      </c>
      <c r="BY86">
        <v>35253.15</v>
      </c>
      <c r="BZ86" t="s">
        <v>107</v>
      </c>
      <c r="CA86" t="s">
        <v>138</v>
      </c>
      <c r="CC86" t="s">
        <v>80</v>
      </c>
      <c r="CD86">
        <v>7800</v>
      </c>
      <c r="CE86" t="s">
        <v>88</v>
      </c>
      <c r="CF86" s="3">
        <v>45344</v>
      </c>
      <c r="CI86">
        <v>1</v>
      </c>
      <c r="CJ86">
        <v>2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"009944276899"</f>
        <v>009944276899</v>
      </c>
      <c r="F87" s="3">
        <v>45337</v>
      </c>
      <c r="G87">
        <v>202411</v>
      </c>
      <c r="H87" t="s">
        <v>94</v>
      </c>
      <c r="I87" t="s">
        <v>95</v>
      </c>
      <c r="J87" t="s">
        <v>96</v>
      </c>
      <c r="K87" t="s">
        <v>78</v>
      </c>
      <c r="L87" t="s">
        <v>75</v>
      </c>
      <c r="M87" t="s">
        <v>76</v>
      </c>
      <c r="N87" t="s">
        <v>97</v>
      </c>
      <c r="O87" t="s">
        <v>103</v>
      </c>
      <c r="P87" t="str">
        <f>"11116561PC 402190             "</f>
        <v xml:space="preserve">11116561PC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25.38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71.53</v>
      </c>
      <c r="BM87">
        <v>10.73</v>
      </c>
      <c r="BN87">
        <v>82.26</v>
      </c>
      <c r="BO87">
        <v>82.26</v>
      </c>
      <c r="BQ87" t="s">
        <v>302</v>
      </c>
      <c r="BR87" t="s">
        <v>190</v>
      </c>
      <c r="BS87" s="3">
        <v>45338</v>
      </c>
      <c r="BT87" s="4">
        <v>0.55972222222222223</v>
      </c>
      <c r="BU87" t="s">
        <v>337</v>
      </c>
      <c r="BV87" t="s">
        <v>89</v>
      </c>
      <c r="BW87" t="s">
        <v>196</v>
      </c>
      <c r="BX87" t="s">
        <v>253</v>
      </c>
      <c r="BY87">
        <v>1200</v>
      </c>
      <c r="BZ87" t="s">
        <v>228</v>
      </c>
      <c r="CA87" t="s">
        <v>338</v>
      </c>
      <c r="CC87" t="s">
        <v>76</v>
      </c>
      <c r="CD87">
        <v>4000</v>
      </c>
      <c r="CE87" t="s">
        <v>88</v>
      </c>
      <c r="CF87" s="3">
        <v>45341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"009943425189"</f>
        <v>009943425189</v>
      </c>
      <c r="F88" s="3">
        <v>45342</v>
      </c>
      <c r="G88">
        <v>202411</v>
      </c>
      <c r="H88" t="s">
        <v>94</v>
      </c>
      <c r="I88" t="s">
        <v>95</v>
      </c>
      <c r="J88" t="s">
        <v>96</v>
      </c>
      <c r="K88" t="s">
        <v>78</v>
      </c>
      <c r="L88" t="s">
        <v>75</v>
      </c>
      <c r="M88" t="s">
        <v>76</v>
      </c>
      <c r="N88" t="s">
        <v>268</v>
      </c>
      <c r="O88" t="s">
        <v>103</v>
      </c>
      <c r="P88" t="str">
        <f>"11022653DI 460040             "</f>
        <v xml:space="preserve">11022653DI 460040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152.21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11.7</v>
      </c>
      <c r="BJ88">
        <v>8</v>
      </c>
      <c r="BK88">
        <v>12</v>
      </c>
      <c r="BL88">
        <v>428.96</v>
      </c>
      <c r="BM88">
        <v>64.34</v>
      </c>
      <c r="BN88">
        <v>493.3</v>
      </c>
      <c r="BO88">
        <v>493.3</v>
      </c>
      <c r="BQ88" t="s">
        <v>136</v>
      </c>
      <c r="BR88" t="s">
        <v>226</v>
      </c>
      <c r="BS88" s="3">
        <v>45343</v>
      </c>
      <c r="BT88" s="4">
        <v>0.40208333333333335</v>
      </c>
      <c r="BU88" t="s">
        <v>423</v>
      </c>
      <c r="BV88" t="s">
        <v>85</v>
      </c>
      <c r="BY88">
        <v>40219.199999999997</v>
      </c>
      <c r="BZ88" t="s">
        <v>107</v>
      </c>
      <c r="CA88" t="s">
        <v>271</v>
      </c>
      <c r="CC88" t="s">
        <v>76</v>
      </c>
      <c r="CD88">
        <v>4051</v>
      </c>
      <c r="CE88" t="s">
        <v>88</v>
      </c>
      <c r="CF88" s="3">
        <v>45344</v>
      </c>
      <c r="CI88">
        <v>1</v>
      </c>
      <c r="CJ88">
        <v>1</v>
      </c>
      <c r="CK88">
        <v>21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"009942837882"</f>
        <v>009942837882</v>
      </c>
      <c r="F89" s="3">
        <v>45342</v>
      </c>
      <c r="G89">
        <v>202411</v>
      </c>
      <c r="H89" t="s">
        <v>94</v>
      </c>
      <c r="I89" t="s">
        <v>95</v>
      </c>
      <c r="J89" t="s">
        <v>96</v>
      </c>
      <c r="K89" t="s">
        <v>78</v>
      </c>
      <c r="L89" t="s">
        <v>109</v>
      </c>
      <c r="M89" t="s">
        <v>110</v>
      </c>
      <c r="N89" t="s">
        <v>268</v>
      </c>
      <c r="O89" t="s">
        <v>103</v>
      </c>
      <c r="P89" t="str">
        <f>"11022653DI 460040             "</f>
        <v xml:space="preserve">11022653DI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101.48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5.8</v>
      </c>
      <c r="BJ89">
        <v>8</v>
      </c>
      <c r="BK89">
        <v>8</v>
      </c>
      <c r="BL89">
        <v>285.99</v>
      </c>
      <c r="BM89">
        <v>42.9</v>
      </c>
      <c r="BN89">
        <v>328.89</v>
      </c>
      <c r="BO89">
        <v>328.89</v>
      </c>
      <c r="BQ89" t="s">
        <v>424</v>
      </c>
      <c r="BR89" t="s">
        <v>226</v>
      </c>
      <c r="BS89" s="3">
        <v>45343</v>
      </c>
      <c r="BT89" s="4">
        <v>0.39374999999999999</v>
      </c>
      <c r="BU89" t="s">
        <v>324</v>
      </c>
      <c r="BV89" t="s">
        <v>85</v>
      </c>
      <c r="BY89">
        <v>39961.74</v>
      </c>
      <c r="BZ89" t="s">
        <v>107</v>
      </c>
      <c r="CA89" t="s">
        <v>116</v>
      </c>
      <c r="CC89" t="s">
        <v>110</v>
      </c>
      <c r="CD89">
        <v>9301</v>
      </c>
      <c r="CE89" t="s">
        <v>88</v>
      </c>
      <c r="CF89" s="3">
        <v>45344</v>
      </c>
      <c r="CI89">
        <v>1</v>
      </c>
      <c r="CJ89">
        <v>1</v>
      </c>
      <c r="CK89">
        <v>21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"009943430557"</f>
        <v>009943430557</v>
      </c>
      <c r="F90" s="3">
        <v>45342</v>
      </c>
      <c r="G90">
        <v>202411</v>
      </c>
      <c r="H90" t="s">
        <v>94</v>
      </c>
      <c r="I90" t="s">
        <v>95</v>
      </c>
      <c r="J90" t="s">
        <v>96</v>
      </c>
      <c r="K90" t="s">
        <v>78</v>
      </c>
      <c r="L90" t="s">
        <v>117</v>
      </c>
      <c r="M90" t="s">
        <v>118</v>
      </c>
      <c r="N90" t="s">
        <v>268</v>
      </c>
      <c r="O90" t="s">
        <v>103</v>
      </c>
      <c r="P90" t="str">
        <f>"11022653DI 460040             "</f>
        <v xml:space="preserve">11022653DI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101.48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6.7</v>
      </c>
      <c r="BJ90">
        <v>8</v>
      </c>
      <c r="BK90">
        <v>8</v>
      </c>
      <c r="BL90">
        <v>285.99</v>
      </c>
      <c r="BM90">
        <v>42.9</v>
      </c>
      <c r="BN90">
        <v>328.89</v>
      </c>
      <c r="BO90">
        <v>328.89</v>
      </c>
      <c r="BQ90" t="s">
        <v>425</v>
      </c>
      <c r="BR90" t="s">
        <v>226</v>
      </c>
      <c r="BS90" s="3">
        <v>45343</v>
      </c>
      <c r="BT90" s="4">
        <v>0.39930555555555558</v>
      </c>
      <c r="BU90" t="s">
        <v>121</v>
      </c>
      <c r="BV90" t="s">
        <v>85</v>
      </c>
      <c r="BY90">
        <v>39772.74</v>
      </c>
      <c r="BZ90" t="s">
        <v>107</v>
      </c>
      <c r="CA90" t="s">
        <v>122</v>
      </c>
      <c r="CC90" t="s">
        <v>118</v>
      </c>
      <c r="CD90">
        <v>6045</v>
      </c>
      <c r="CE90" t="s">
        <v>88</v>
      </c>
      <c r="CF90" s="3">
        <v>45343</v>
      </c>
      <c r="CI90">
        <v>1</v>
      </c>
      <c r="CJ90">
        <v>1</v>
      </c>
      <c r="CK90">
        <v>21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"009943425679"</f>
        <v>009943425679</v>
      </c>
      <c r="F91" s="3">
        <v>45342</v>
      </c>
      <c r="G91">
        <v>202411</v>
      </c>
      <c r="H91" t="s">
        <v>94</v>
      </c>
      <c r="I91" t="s">
        <v>95</v>
      </c>
      <c r="J91" t="s">
        <v>96</v>
      </c>
      <c r="K91" t="s">
        <v>78</v>
      </c>
      <c r="L91" t="s">
        <v>79</v>
      </c>
      <c r="M91" t="s">
        <v>80</v>
      </c>
      <c r="N91" t="s">
        <v>426</v>
      </c>
      <c r="O91" t="s">
        <v>103</v>
      </c>
      <c r="P91" t="str">
        <f>"11022653DI 460040             "</f>
        <v xml:space="preserve">11022653DI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133.19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10.1</v>
      </c>
      <c r="BJ91">
        <v>8</v>
      </c>
      <c r="BK91">
        <v>10.5</v>
      </c>
      <c r="BL91">
        <v>375.35</v>
      </c>
      <c r="BM91">
        <v>56.3</v>
      </c>
      <c r="BN91">
        <v>431.65</v>
      </c>
      <c r="BO91">
        <v>431.65</v>
      </c>
      <c r="BQ91" t="s">
        <v>136</v>
      </c>
      <c r="BR91" t="s">
        <v>226</v>
      </c>
      <c r="BS91" s="3">
        <v>45343</v>
      </c>
      <c r="BT91" s="4">
        <v>0.41180555555555554</v>
      </c>
      <c r="BU91" t="s">
        <v>297</v>
      </c>
      <c r="BV91" t="s">
        <v>85</v>
      </c>
      <c r="BY91">
        <v>40222.35</v>
      </c>
      <c r="BZ91" t="s">
        <v>107</v>
      </c>
      <c r="CA91" t="s">
        <v>128</v>
      </c>
      <c r="CC91" t="s">
        <v>80</v>
      </c>
      <c r="CD91">
        <v>8000</v>
      </c>
      <c r="CE91" t="s">
        <v>88</v>
      </c>
      <c r="CF91" s="3">
        <v>45344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"009943054906"</f>
        <v>009943054906</v>
      </c>
      <c r="F92" s="3">
        <v>45342</v>
      </c>
      <c r="G92">
        <v>202411</v>
      </c>
      <c r="H92" t="s">
        <v>94</v>
      </c>
      <c r="I92" t="s">
        <v>95</v>
      </c>
      <c r="J92" t="s">
        <v>96</v>
      </c>
      <c r="K92" t="s">
        <v>78</v>
      </c>
      <c r="L92" t="s">
        <v>264</v>
      </c>
      <c r="M92" t="s">
        <v>265</v>
      </c>
      <c r="N92" t="s">
        <v>427</v>
      </c>
      <c r="O92" t="s">
        <v>103</v>
      </c>
      <c r="P92" t="str">
        <f>"11116561PC 402190             "</f>
        <v xml:space="preserve">11116561PC 402190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25.38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71.53</v>
      </c>
      <c r="BM92">
        <v>10.73</v>
      </c>
      <c r="BN92">
        <v>82.26</v>
      </c>
      <c r="BO92">
        <v>82.26</v>
      </c>
      <c r="BQ92" t="s">
        <v>428</v>
      </c>
      <c r="BR92" t="s">
        <v>190</v>
      </c>
      <c r="BS92" s="3">
        <v>45343</v>
      </c>
      <c r="BT92" s="4">
        <v>0.375</v>
      </c>
      <c r="BU92" t="s">
        <v>267</v>
      </c>
      <c r="BV92" t="s">
        <v>85</v>
      </c>
      <c r="BY92">
        <v>1200</v>
      </c>
      <c r="BZ92" t="s">
        <v>107</v>
      </c>
      <c r="CA92" t="s">
        <v>352</v>
      </c>
      <c r="CC92" t="s">
        <v>265</v>
      </c>
      <c r="CD92">
        <v>4300</v>
      </c>
      <c r="CE92" t="s">
        <v>88</v>
      </c>
      <c r="CF92" s="3">
        <v>45344</v>
      </c>
      <c r="CI92">
        <v>1</v>
      </c>
      <c r="CJ92">
        <v>1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"009944276895"</f>
        <v>009944276895</v>
      </c>
      <c r="F93" s="3">
        <v>45342</v>
      </c>
      <c r="G93">
        <v>202411</v>
      </c>
      <c r="H93" t="s">
        <v>94</v>
      </c>
      <c r="I93" t="s">
        <v>95</v>
      </c>
      <c r="J93" t="s">
        <v>96</v>
      </c>
      <c r="K93" t="s">
        <v>78</v>
      </c>
      <c r="L93" t="s">
        <v>75</v>
      </c>
      <c r="M93" t="s">
        <v>76</v>
      </c>
      <c r="N93" t="s">
        <v>97</v>
      </c>
      <c r="O93" t="s">
        <v>103</v>
      </c>
      <c r="P93" t="str">
        <f>"11116561 402190               "</f>
        <v xml:space="preserve">11116561 402190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25.38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1.4</v>
      </c>
      <c r="BJ93">
        <v>1.2</v>
      </c>
      <c r="BK93">
        <v>1.5</v>
      </c>
      <c r="BL93">
        <v>71.53</v>
      </c>
      <c r="BM93">
        <v>10.73</v>
      </c>
      <c r="BN93">
        <v>82.26</v>
      </c>
      <c r="BO93">
        <v>82.26</v>
      </c>
      <c r="BQ93" t="s">
        <v>302</v>
      </c>
      <c r="BR93" t="s">
        <v>190</v>
      </c>
      <c r="BS93" s="3">
        <v>45343</v>
      </c>
      <c r="BT93" s="4">
        <v>0.40277777777777773</v>
      </c>
      <c r="BU93" t="s">
        <v>397</v>
      </c>
      <c r="BV93" t="s">
        <v>85</v>
      </c>
      <c r="BY93">
        <v>5966.88</v>
      </c>
      <c r="BZ93" t="s">
        <v>107</v>
      </c>
      <c r="CA93" t="s">
        <v>338</v>
      </c>
      <c r="CC93" t="s">
        <v>76</v>
      </c>
      <c r="CD93">
        <v>4000</v>
      </c>
      <c r="CE93" t="s">
        <v>88</v>
      </c>
      <c r="CF93" s="3">
        <v>45344</v>
      </c>
      <c r="CI93">
        <v>1</v>
      </c>
      <c r="CJ93">
        <v>1</v>
      </c>
      <c r="CK93">
        <v>21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"009943427570"</f>
        <v>009943427570</v>
      </c>
      <c r="F94" s="3">
        <v>45342</v>
      </c>
      <c r="G94">
        <v>202411</v>
      </c>
      <c r="H94" t="s">
        <v>94</v>
      </c>
      <c r="I94" t="s">
        <v>95</v>
      </c>
      <c r="J94" t="s">
        <v>96</v>
      </c>
      <c r="K94" t="s">
        <v>78</v>
      </c>
      <c r="L94" t="s">
        <v>192</v>
      </c>
      <c r="M94" t="s">
        <v>193</v>
      </c>
      <c r="N94" t="s">
        <v>429</v>
      </c>
      <c r="O94" t="s">
        <v>103</v>
      </c>
      <c r="P94" t="str">
        <f>"11022706D1 460040             "</f>
        <v xml:space="preserve">11022706D1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1870.32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6</v>
      </c>
      <c r="BI94">
        <v>16.399999999999999</v>
      </c>
      <c r="BJ94">
        <v>84</v>
      </c>
      <c r="BK94">
        <v>84</v>
      </c>
      <c r="BL94">
        <v>5270.9</v>
      </c>
      <c r="BM94">
        <v>790.64</v>
      </c>
      <c r="BN94">
        <v>6061.54</v>
      </c>
      <c r="BO94">
        <v>6061.54</v>
      </c>
      <c r="BQ94" t="s">
        <v>430</v>
      </c>
      <c r="BR94" t="s">
        <v>226</v>
      </c>
      <c r="BS94" s="3">
        <v>45343</v>
      </c>
      <c r="BT94" s="4">
        <v>0.38958333333333334</v>
      </c>
      <c r="BU94" t="s">
        <v>431</v>
      </c>
      <c r="BV94" t="s">
        <v>85</v>
      </c>
      <c r="BY94">
        <v>419796.66</v>
      </c>
      <c r="BZ94" t="s">
        <v>107</v>
      </c>
      <c r="CA94" t="s">
        <v>229</v>
      </c>
      <c r="CC94" t="s">
        <v>193</v>
      </c>
      <c r="CD94">
        <v>3610</v>
      </c>
      <c r="CE94" t="s">
        <v>88</v>
      </c>
      <c r="CF94" s="3">
        <v>45344</v>
      </c>
      <c r="CI94">
        <v>1</v>
      </c>
      <c r="CJ94">
        <v>1</v>
      </c>
      <c r="CK94">
        <v>23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"009944391393"</f>
        <v>009944391393</v>
      </c>
      <c r="F95" s="3">
        <v>45343</v>
      </c>
      <c r="G95">
        <v>202411</v>
      </c>
      <c r="H95" t="s">
        <v>79</v>
      </c>
      <c r="I95" t="s">
        <v>80</v>
      </c>
      <c r="J95" t="s">
        <v>183</v>
      </c>
      <c r="K95" t="s">
        <v>78</v>
      </c>
      <c r="L95" t="s">
        <v>198</v>
      </c>
      <c r="M95" t="s">
        <v>199</v>
      </c>
      <c r="N95" t="s">
        <v>200</v>
      </c>
      <c r="O95" t="s">
        <v>103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596.12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29.7</v>
      </c>
      <c r="BJ95">
        <v>46.7</v>
      </c>
      <c r="BK95">
        <v>47</v>
      </c>
      <c r="BL95">
        <v>1679.97</v>
      </c>
      <c r="BM95">
        <v>252</v>
      </c>
      <c r="BN95">
        <v>1931.97</v>
      </c>
      <c r="BO95">
        <v>1931.97</v>
      </c>
      <c r="BQ95" t="s">
        <v>305</v>
      </c>
      <c r="BR95" t="s">
        <v>432</v>
      </c>
      <c r="BS95" s="3">
        <v>45344</v>
      </c>
      <c r="BT95" s="4">
        <v>0.38194444444444442</v>
      </c>
      <c r="BU95" t="s">
        <v>433</v>
      </c>
      <c r="BV95" t="s">
        <v>85</v>
      </c>
      <c r="BY95">
        <v>233489.64</v>
      </c>
      <c r="BZ95" t="s">
        <v>107</v>
      </c>
      <c r="CA95" t="s">
        <v>434</v>
      </c>
      <c r="CC95" t="s">
        <v>199</v>
      </c>
      <c r="CD95">
        <v>1683</v>
      </c>
      <c r="CE95" t="s">
        <v>88</v>
      </c>
      <c r="CF95" s="3">
        <v>45345</v>
      </c>
      <c r="CI95">
        <v>1</v>
      </c>
      <c r="CJ95">
        <v>1</v>
      </c>
      <c r="CK95">
        <v>21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"009943054905"</f>
        <v>009943054905</v>
      </c>
      <c r="F96" s="3">
        <v>45343</v>
      </c>
      <c r="G96">
        <v>202411</v>
      </c>
      <c r="H96" t="s">
        <v>94</v>
      </c>
      <c r="I96" t="s">
        <v>95</v>
      </c>
      <c r="J96" t="s">
        <v>96</v>
      </c>
      <c r="K96" t="s">
        <v>78</v>
      </c>
      <c r="L96" t="s">
        <v>264</v>
      </c>
      <c r="M96" t="s">
        <v>265</v>
      </c>
      <c r="N96" t="s">
        <v>427</v>
      </c>
      <c r="O96" t="s">
        <v>103</v>
      </c>
      <c r="P96" t="str">
        <f>"11116561PC 402190             "</f>
        <v xml:space="preserve">11116561PC 402190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25.38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71.53</v>
      </c>
      <c r="BM96">
        <v>10.73</v>
      </c>
      <c r="BN96">
        <v>82.26</v>
      </c>
      <c r="BO96">
        <v>82.26</v>
      </c>
      <c r="BQ96" t="s">
        <v>435</v>
      </c>
      <c r="BR96" t="s">
        <v>190</v>
      </c>
      <c r="BS96" s="3">
        <v>45344</v>
      </c>
      <c r="BT96" s="4">
        <v>0.40416666666666662</v>
      </c>
      <c r="BU96" t="s">
        <v>436</v>
      </c>
      <c r="BV96" t="s">
        <v>85</v>
      </c>
      <c r="BY96">
        <v>1200</v>
      </c>
      <c r="BZ96" t="s">
        <v>107</v>
      </c>
      <c r="CA96" t="s">
        <v>352</v>
      </c>
      <c r="CC96" t="s">
        <v>265</v>
      </c>
      <c r="CD96">
        <v>4300</v>
      </c>
      <c r="CE96" t="s">
        <v>88</v>
      </c>
      <c r="CF96" s="3">
        <v>45345</v>
      </c>
      <c r="CI96">
        <v>1</v>
      </c>
      <c r="CJ96">
        <v>1</v>
      </c>
      <c r="CK96">
        <v>21</v>
      </c>
      <c r="CL96" t="s">
        <v>89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"009942937324"</f>
        <v>009942937324</v>
      </c>
      <c r="F97" s="3">
        <v>45343</v>
      </c>
      <c r="G97">
        <v>202411</v>
      </c>
      <c r="H97" t="s">
        <v>94</v>
      </c>
      <c r="I97" t="s">
        <v>95</v>
      </c>
      <c r="J97" t="s">
        <v>96</v>
      </c>
      <c r="K97" t="s">
        <v>78</v>
      </c>
      <c r="L97" t="s">
        <v>437</v>
      </c>
      <c r="M97" t="s">
        <v>438</v>
      </c>
      <c r="N97" t="s">
        <v>439</v>
      </c>
      <c r="O97" t="s">
        <v>103</v>
      </c>
      <c r="P97" t="str">
        <f>"11006506HR 460040             "</f>
        <v xml:space="preserve">11006506HR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49.18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138.6</v>
      </c>
      <c r="BM97">
        <v>20.79</v>
      </c>
      <c r="BN97">
        <v>159.38999999999999</v>
      </c>
      <c r="BO97">
        <v>159.38999999999999</v>
      </c>
      <c r="BQ97" t="s">
        <v>440</v>
      </c>
      <c r="BR97" t="s">
        <v>441</v>
      </c>
      <c r="BS97" s="3">
        <v>45345</v>
      </c>
      <c r="BT97" s="4">
        <v>0.71875</v>
      </c>
      <c r="BU97" t="s">
        <v>382</v>
      </c>
      <c r="BV97" t="s">
        <v>85</v>
      </c>
      <c r="BY97">
        <v>1200</v>
      </c>
      <c r="BZ97" t="s">
        <v>107</v>
      </c>
      <c r="CC97" t="s">
        <v>438</v>
      </c>
      <c r="CD97">
        <v>7220</v>
      </c>
      <c r="CE97" t="s">
        <v>88</v>
      </c>
      <c r="CF97" s="3">
        <v>45348</v>
      </c>
      <c r="CI97">
        <v>2</v>
      </c>
      <c r="CJ97">
        <v>2</v>
      </c>
      <c r="CK97">
        <v>23</v>
      </c>
      <c r="CL97" t="s">
        <v>89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"009943098933"</f>
        <v>009943098933</v>
      </c>
      <c r="F98" s="3">
        <v>45343</v>
      </c>
      <c r="G98">
        <v>202411</v>
      </c>
      <c r="H98" t="s">
        <v>94</v>
      </c>
      <c r="I98" t="s">
        <v>95</v>
      </c>
      <c r="J98" t="s">
        <v>96</v>
      </c>
      <c r="K98" t="s">
        <v>78</v>
      </c>
      <c r="L98" t="s">
        <v>79</v>
      </c>
      <c r="M98" t="s">
        <v>80</v>
      </c>
      <c r="N98" t="s">
        <v>442</v>
      </c>
      <c r="O98" t="s">
        <v>103</v>
      </c>
      <c r="P98" t="str">
        <f>"11005506HR 46004              "</f>
        <v xml:space="preserve">11005506HR 46004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25.38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71.53</v>
      </c>
      <c r="BM98">
        <v>10.73</v>
      </c>
      <c r="BN98">
        <v>82.26</v>
      </c>
      <c r="BO98">
        <v>82.26</v>
      </c>
      <c r="BQ98" t="s">
        <v>443</v>
      </c>
      <c r="BR98" t="s">
        <v>441</v>
      </c>
      <c r="BS98" s="3">
        <v>45344</v>
      </c>
      <c r="BT98" s="4">
        <v>0.39513888888888887</v>
      </c>
      <c r="BU98" t="s">
        <v>444</v>
      </c>
      <c r="BV98" t="s">
        <v>85</v>
      </c>
      <c r="BY98">
        <v>1200</v>
      </c>
      <c r="BZ98" t="s">
        <v>107</v>
      </c>
      <c r="CA98" t="s">
        <v>108</v>
      </c>
      <c r="CC98" t="s">
        <v>80</v>
      </c>
      <c r="CD98">
        <v>7925</v>
      </c>
      <c r="CE98" t="s">
        <v>88</v>
      </c>
      <c r="CF98" s="3">
        <v>45345</v>
      </c>
      <c r="CI98">
        <v>1</v>
      </c>
      <c r="CJ98">
        <v>1</v>
      </c>
      <c r="CK98">
        <v>21</v>
      </c>
      <c r="CL98" t="s">
        <v>89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"009944270464"</f>
        <v>009944270464</v>
      </c>
      <c r="F99" s="3">
        <v>45343</v>
      </c>
      <c r="G99">
        <v>202411</v>
      </c>
      <c r="H99" t="s">
        <v>94</v>
      </c>
      <c r="I99" t="s">
        <v>95</v>
      </c>
      <c r="J99" t="s">
        <v>96</v>
      </c>
      <c r="K99" t="s">
        <v>78</v>
      </c>
      <c r="L99" t="s">
        <v>192</v>
      </c>
      <c r="M99" t="s">
        <v>193</v>
      </c>
      <c r="N99" t="s">
        <v>97</v>
      </c>
      <c r="O99" t="s">
        <v>103</v>
      </c>
      <c r="P99" t="str">
        <f>"11116561PC 402120             "</f>
        <v xml:space="preserve">11116561PC 402120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25.38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71.53</v>
      </c>
      <c r="BM99">
        <v>10.73</v>
      </c>
      <c r="BN99">
        <v>82.26</v>
      </c>
      <c r="BO99">
        <v>82.26</v>
      </c>
      <c r="BQ99" t="s">
        <v>194</v>
      </c>
      <c r="BR99" t="s">
        <v>190</v>
      </c>
      <c r="BS99" s="3">
        <v>45344</v>
      </c>
      <c r="BT99" s="4">
        <v>0.43402777777777773</v>
      </c>
      <c r="BU99" t="s">
        <v>218</v>
      </c>
      <c r="BV99" t="s">
        <v>85</v>
      </c>
      <c r="BY99">
        <v>1200</v>
      </c>
      <c r="BZ99" t="s">
        <v>107</v>
      </c>
      <c r="CA99" t="s">
        <v>156</v>
      </c>
      <c r="CC99" t="s">
        <v>193</v>
      </c>
      <c r="CD99">
        <v>3608</v>
      </c>
      <c r="CE99" t="s">
        <v>88</v>
      </c>
      <c r="CF99" s="3">
        <v>45345</v>
      </c>
      <c r="CI99">
        <v>1</v>
      </c>
      <c r="CJ99">
        <v>1</v>
      </c>
      <c r="CK99">
        <v>21</v>
      </c>
      <c r="CL99" t="s">
        <v>89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"009944002552"</f>
        <v>009944002552</v>
      </c>
      <c r="F100" s="3">
        <v>45343</v>
      </c>
      <c r="G100">
        <v>202411</v>
      </c>
      <c r="H100" t="s">
        <v>79</v>
      </c>
      <c r="I100" t="s">
        <v>80</v>
      </c>
      <c r="J100" t="s">
        <v>183</v>
      </c>
      <c r="K100" t="s">
        <v>78</v>
      </c>
      <c r="L100" t="s">
        <v>94</v>
      </c>
      <c r="M100" t="s">
        <v>95</v>
      </c>
      <c r="N100" t="s">
        <v>183</v>
      </c>
      <c r="O100" t="s">
        <v>332</v>
      </c>
      <c r="P100" t="str">
        <f>"JNX178860                     "</f>
        <v xml:space="preserve">JNX178860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482.3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778.95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22</v>
      </c>
      <c r="BJ100">
        <v>40.5</v>
      </c>
      <c r="BK100">
        <v>40.5</v>
      </c>
      <c r="BL100">
        <v>2195.21</v>
      </c>
      <c r="BM100">
        <v>329.28</v>
      </c>
      <c r="BN100">
        <v>2524.4899999999998</v>
      </c>
      <c r="BO100">
        <v>2524.4899999999998</v>
      </c>
      <c r="BP100" t="s">
        <v>332</v>
      </c>
      <c r="BR100" t="s">
        <v>445</v>
      </c>
      <c r="BS100" s="3">
        <v>45343</v>
      </c>
      <c r="BT100" s="4">
        <v>0.58333333333333337</v>
      </c>
      <c r="BU100" t="s">
        <v>446</v>
      </c>
      <c r="BV100" t="s">
        <v>85</v>
      </c>
      <c r="BY100">
        <v>101250</v>
      </c>
      <c r="BZ100" t="s">
        <v>335</v>
      </c>
      <c r="CC100" t="s">
        <v>95</v>
      </c>
      <c r="CD100">
        <v>2000</v>
      </c>
      <c r="CE100" t="s">
        <v>88</v>
      </c>
      <c r="CF100" s="3">
        <v>45344</v>
      </c>
      <c r="CI100">
        <v>0</v>
      </c>
      <c r="CJ100">
        <v>0</v>
      </c>
      <c r="CK100">
        <v>21</v>
      </c>
      <c r="CL100" t="s">
        <v>89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"009943425680"</f>
        <v>009943425680</v>
      </c>
      <c r="F101" s="3">
        <v>45344</v>
      </c>
      <c r="G101">
        <v>202411</v>
      </c>
      <c r="H101" t="s">
        <v>94</v>
      </c>
      <c r="I101" t="s">
        <v>95</v>
      </c>
      <c r="J101" t="s">
        <v>96</v>
      </c>
      <c r="K101" t="s">
        <v>78</v>
      </c>
      <c r="L101" t="s">
        <v>79</v>
      </c>
      <c r="M101" t="s">
        <v>80</v>
      </c>
      <c r="N101" t="s">
        <v>379</v>
      </c>
      <c r="O101" t="s">
        <v>103</v>
      </c>
      <c r="P101" t="str">
        <f>"11022653DI 460040             "</f>
        <v xml:space="preserve">11022653DI 460040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180.87</v>
      </c>
      <c r="AN101">
        <v>0</v>
      </c>
      <c r="AO101">
        <v>0</v>
      </c>
      <c r="AP101">
        <v>0</v>
      </c>
      <c r="AQ101">
        <v>82.46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2.2999999999999998</v>
      </c>
      <c r="BJ101">
        <v>6.1</v>
      </c>
      <c r="BK101">
        <v>6.5</v>
      </c>
      <c r="BL101">
        <v>413.25</v>
      </c>
      <c r="BM101">
        <v>61.99</v>
      </c>
      <c r="BN101">
        <v>475.24</v>
      </c>
      <c r="BO101">
        <v>475.24</v>
      </c>
      <c r="BQ101" t="s">
        <v>136</v>
      </c>
      <c r="BR101" t="s">
        <v>226</v>
      </c>
      <c r="BS101" s="3">
        <v>45345</v>
      </c>
      <c r="BT101" s="4">
        <v>0.44861111111111113</v>
      </c>
      <c r="BU101" t="s">
        <v>447</v>
      </c>
      <c r="BV101" t="s">
        <v>89</v>
      </c>
      <c r="BW101" t="s">
        <v>448</v>
      </c>
      <c r="BX101" t="s">
        <v>422</v>
      </c>
      <c r="BY101">
        <v>30320.880000000001</v>
      </c>
      <c r="BZ101" t="s">
        <v>161</v>
      </c>
      <c r="CA101" t="s">
        <v>128</v>
      </c>
      <c r="CC101" t="s">
        <v>80</v>
      </c>
      <c r="CD101">
        <v>8000</v>
      </c>
      <c r="CE101" t="s">
        <v>88</v>
      </c>
      <c r="CF101" s="3">
        <v>45348</v>
      </c>
      <c r="CI101">
        <v>1</v>
      </c>
      <c r="CJ101">
        <v>1</v>
      </c>
      <c r="CK101">
        <v>21</v>
      </c>
      <c r="CL101" t="s">
        <v>85</v>
      </c>
      <c r="CM101" s="4">
        <v>0.44861111111111113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"009943098932"</f>
        <v>009943098932</v>
      </c>
      <c r="F102" s="3">
        <v>45344</v>
      </c>
      <c r="G102">
        <v>202411</v>
      </c>
      <c r="H102" t="s">
        <v>94</v>
      </c>
      <c r="I102" t="s">
        <v>95</v>
      </c>
      <c r="J102" t="s">
        <v>96</v>
      </c>
      <c r="K102" t="s">
        <v>78</v>
      </c>
      <c r="L102" t="s">
        <v>79</v>
      </c>
      <c r="M102" t="s">
        <v>80</v>
      </c>
      <c r="N102" t="s">
        <v>449</v>
      </c>
      <c r="O102" t="s">
        <v>103</v>
      </c>
      <c r="P102" t="str">
        <f>"11022653DI 460040             "</f>
        <v xml:space="preserve">11022653DI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180.87</v>
      </c>
      <c r="AN102">
        <v>0</v>
      </c>
      <c r="AO102">
        <v>0</v>
      </c>
      <c r="AP102">
        <v>0</v>
      </c>
      <c r="AQ102">
        <v>57.09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4.3</v>
      </c>
      <c r="BJ102">
        <v>2.6</v>
      </c>
      <c r="BK102">
        <v>4.5</v>
      </c>
      <c r="BL102">
        <v>341.76</v>
      </c>
      <c r="BM102">
        <v>51.26</v>
      </c>
      <c r="BN102">
        <v>393.02</v>
      </c>
      <c r="BO102">
        <v>393.02</v>
      </c>
      <c r="BQ102" t="s">
        <v>104</v>
      </c>
      <c r="BR102" t="s">
        <v>226</v>
      </c>
      <c r="BS102" s="3">
        <v>45345</v>
      </c>
      <c r="BT102" s="4">
        <v>0.4375</v>
      </c>
      <c r="BU102" t="s">
        <v>284</v>
      </c>
      <c r="BV102" t="s">
        <v>89</v>
      </c>
      <c r="BW102" t="s">
        <v>421</v>
      </c>
      <c r="BX102" t="s">
        <v>450</v>
      </c>
      <c r="BY102">
        <v>12867.12</v>
      </c>
      <c r="BZ102" t="s">
        <v>161</v>
      </c>
      <c r="CA102" t="s">
        <v>108</v>
      </c>
      <c r="CC102" t="s">
        <v>80</v>
      </c>
      <c r="CD102">
        <v>8000</v>
      </c>
      <c r="CE102" t="s">
        <v>88</v>
      </c>
      <c r="CF102" s="3">
        <v>45348</v>
      </c>
      <c r="CI102">
        <v>1</v>
      </c>
      <c r="CJ102">
        <v>1</v>
      </c>
      <c r="CK102">
        <v>21</v>
      </c>
      <c r="CL102" t="s">
        <v>85</v>
      </c>
      <c r="CM102" s="4">
        <v>0.4375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"009944210242"</f>
        <v>009944210242</v>
      </c>
      <c r="F103" s="3">
        <v>45344</v>
      </c>
      <c r="G103">
        <v>202411</v>
      </c>
      <c r="H103" t="s">
        <v>198</v>
      </c>
      <c r="I103" t="s">
        <v>199</v>
      </c>
      <c r="J103" t="s">
        <v>365</v>
      </c>
      <c r="K103" t="s">
        <v>78</v>
      </c>
      <c r="L103" t="s">
        <v>79</v>
      </c>
      <c r="M103" t="s">
        <v>80</v>
      </c>
      <c r="N103" t="s">
        <v>365</v>
      </c>
      <c r="O103" t="s">
        <v>103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215.63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17</v>
      </c>
      <c r="BJ103">
        <v>6.6</v>
      </c>
      <c r="BK103">
        <v>17</v>
      </c>
      <c r="BL103">
        <v>607.67999999999995</v>
      </c>
      <c r="BM103">
        <v>91.15</v>
      </c>
      <c r="BN103">
        <v>698.83</v>
      </c>
      <c r="BO103">
        <v>698.83</v>
      </c>
      <c r="BQ103" t="s">
        <v>186</v>
      </c>
      <c r="BR103" t="s">
        <v>366</v>
      </c>
      <c r="BS103" s="3">
        <v>45345</v>
      </c>
      <c r="BT103" s="4">
        <v>0.4201388888888889</v>
      </c>
      <c r="BU103" t="s">
        <v>137</v>
      </c>
      <c r="BV103" t="s">
        <v>85</v>
      </c>
      <c r="BY103">
        <v>33049.5</v>
      </c>
      <c r="BZ103" t="s">
        <v>107</v>
      </c>
      <c r="CA103" t="s">
        <v>138</v>
      </c>
      <c r="CC103" t="s">
        <v>80</v>
      </c>
      <c r="CD103">
        <v>7800</v>
      </c>
      <c r="CE103" t="s">
        <v>88</v>
      </c>
      <c r="CF103" s="3">
        <v>45348</v>
      </c>
      <c r="CI103">
        <v>1</v>
      </c>
      <c r="CJ103">
        <v>1</v>
      </c>
      <c r="CK103">
        <v>21</v>
      </c>
      <c r="CL103" t="s">
        <v>89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"009942872915"</f>
        <v>009942872915</v>
      </c>
      <c r="F104" s="3">
        <v>45344</v>
      </c>
      <c r="G104">
        <v>202411</v>
      </c>
      <c r="H104" t="s">
        <v>401</v>
      </c>
      <c r="I104" t="s">
        <v>402</v>
      </c>
      <c r="J104" t="s">
        <v>451</v>
      </c>
      <c r="K104" t="s">
        <v>78</v>
      </c>
      <c r="L104" t="s">
        <v>79</v>
      </c>
      <c r="M104" t="s">
        <v>80</v>
      </c>
      <c r="N104" t="s">
        <v>452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49.09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143.91</v>
      </c>
      <c r="BM104">
        <v>21.59</v>
      </c>
      <c r="BN104">
        <v>165.5</v>
      </c>
      <c r="BO104">
        <v>165.5</v>
      </c>
      <c r="BQ104" t="s">
        <v>453</v>
      </c>
      <c r="BR104" t="s">
        <v>454</v>
      </c>
      <c r="BS104" s="3">
        <v>45349</v>
      </c>
      <c r="BT104" s="4">
        <v>0.60416666666666663</v>
      </c>
      <c r="BU104" t="s">
        <v>455</v>
      </c>
      <c r="BV104" t="s">
        <v>85</v>
      </c>
      <c r="BY104">
        <v>1200</v>
      </c>
      <c r="BZ104" t="s">
        <v>86</v>
      </c>
      <c r="CC104" t="s">
        <v>80</v>
      </c>
      <c r="CD104">
        <v>7460</v>
      </c>
      <c r="CE104" t="s">
        <v>88</v>
      </c>
      <c r="CF104" s="3">
        <v>45350</v>
      </c>
      <c r="CI104">
        <v>3</v>
      </c>
      <c r="CJ104">
        <v>3</v>
      </c>
      <c r="CK104">
        <v>41</v>
      </c>
      <c r="CL104" t="s">
        <v>89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"009944391343"</f>
        <v>009944391343</v>
      </c>
      <c r="F105" s="3">
        <v>45344</v>
      </c>
      <c r="G105">
        <v>202411</v>
      </c>
      <c r="H105" t="s">
        <v>79</v>
      </c>
      <c r="I105" t="s">
        <v>80</v>
      </c>
      <c r="J105" t="s">
        <v>183</v>
      </c>
      <c r="K105" t="s">
        <v>78</v>
      </c>
      <c r="L105" t="s">
        <v>198</v>
      </c>
      <c r="M105" t="s">
        <v>199</v>
      </c>
      <c r="N105" t="s">
        <v>456</v>
      </c>
      <c r="O105" t="s">
        <v>82</v>
      </c>
      <c r="P105" t="str">
        <f>"JHB                           "</f>
        <v xml:space="preserve">JHB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142.19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3</v>
      </c>
      <c r="BI105">
        <v>60.4</v>
      </c>
      <c r="BJ105">
        <v>58.2</v>
      </c>
      <c r="BK105">
        <v>61</v>
      </c>
      <c r="BL105">
        <v>406.29</v>
      </c>
      <c r="BM105">
        <v>60.94</v>
      </c>
      <c r="BN105">
        <v>467.23</v>
      </c>
      <c r="BO105">
        <v>467.23</v>
      </c>
      <c r="BQ105" t="s">
        <v>457</v>
      </c>
      <c r="BR105" t="s">
        <v>186</v>
      </c>
      <c r="BS105" s="3">
        <v>45348</v>
      </c>
      <c r="BT105" s="4">
        <v>0.42986111111111108</v>
      </c>
      <c r="BU105" t="s">
        <v>458</v>
      </c>
      <c r="BV105" t="s">
        <v>85</v>
      </c>
      <c r="BY105">
        <v>291050.84999999998</v>
      </c>
      <c r="BZ105" t="s">
        <v>86</v>
      </c>
      <c r="CA105" t="s">
        <v>204</v>
      </c>
      <c r="CC105" t="s">
        <v>199</v>
      </c>
      <c r="CD105">
        <v>1683</v>
      </c>
      <c r="CE105" t="s">
        <v>88</v>
      </c>
      <c r="CF105" s="3">
        <v>45349</v>
      </c>
      <c r="CI105">
        <v>3</v>
      </c>
      <c r="CJ105">
        <v>2</v>
      </c>
      <c r="CK105">
        <v>41</v>
      </c>
      <c r="CL105" t="s">
        <v>89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"009944002553"</f>
        <v>009944002553</v>
      </c>
      <c r="F106" s="3">
        <v>45344</v>
      </c>
      <c r="G106">
        <v>202411</v>
      </c>
      <c r="H106" t="s">
        <v>79</v>
      </c>
      <c r="I106" t="s">
        <v>80</v>
      </c>
      <c r="J106" t="s">
        <v>183</v>
      </c>
      <c r="K106" t="s">
        <v>78</v>
      </c>
      <c r="L106" t="s">
        <v>198</v>
      </c>
      <c r="M106" t="s">
        <v>199</v>
      </c>
      <c r="N106" t="s">
        <v>459</v>
      </c>
      <c r="O106" t="s">
        <v>82</v>
      </c>
      <c r="P106" t="str">
        <f>"MT CPT                        "</f>
        <v xml:space="preserve">MT CPT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49.09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4.5</v>
      </c>
      <c r="BJ106">
        <v>8.9</v>
      </c>
      <c r="BK106">
        <v>9</v>
      </c>
      <c r="BL106">
        <v>143.91</v>
      </c>
      <c r="BM106">
        <v>21.59</v>
      </c>
      <c r="BN106">
        <v>165.5</v>
      </c>
      <c r="BO106">
        <v>165.5</v>
      </c>
      <c r="BQ106" t="s">
        <v>460</v>
      </c>
      <c r="BR106" t="s">
        <v>186</v>
      </c>
      <c r="BS106" s="3">
        <v>45348</v>
      </c>
      <c r="BT106" s="4">
        <v>0.5180555555555556</v>
      </c>
      <c r="BU106" t="s">
        <v>461</v>
      </c>
      <c r="BV106" t="s">
        <v>85</v>
      </c>
      <c r="BY106">
        <v>44263.66</v>
      </c>
      <c r="BZ106" t="s">
        <v>86</v>
      </c>
      <c r="CA106" t="s">
        <v>462</v>
      </c>
      <c r="CC106" t="s">
        <v>199</v>
      </c>
      <c r="CD106">
        <v>1684</v>
      </c>
      <c r="CE106" t="s">
        <v>88</v>
      </c>
      <c r="CF106" s="3">
        <v>45349</v>
      </c>
      <c r="CI106">
        <v>3</v>
      </c>
      <c r="CJ106">
        <v>2</v>
      </c>
      <c r="CK106">
        <v>41</v>
      </c>
      <c r="CL106" t="s">
        <v>89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"080011103768"</f>
        <v>080011103768</v>
      </c>
      <c r="F107" s="3">
        <v>45344</v>
      </c>
      <c r="G107">
        <v>202411</v>
      </c>
      <c r="H107" t="s">
        <v>142</v>
      </c>
      <c r="I107" t="s">
        <v>143</v>
      </c>
      <c r="J107" t="s">
        <v>463</v>
      </c>
      <c r="K107" t="s">
        <v>78</v>
      </c>
      <c r="L107" t="s">
        <v>257</v>
      </c>
      <c r="M107" t="s">
        <v>258</v>
      </c>
      <c r="N107" t="s">
        <v>464</v>
      </c>
      <c r="O107" t="s">
        <v>103</v>
      </c>
      <c r="P107" t="str">
        <f t="shared" ref="P107:P114" si="1">"460040 11022653DI             "</f>
        <v xml:space="preserve">460040 11022653DI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15.9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1614.92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12</v>
      </c>
      <c r="BI107">
        <v>72.400000000000006</v>
      </c>
      <c r="BJ107">
        <v>59.6</v>
      </c>
      <c r="BK107">
        <v>72.5</v>
      </c>
      <c r="BL107">
        <v>4567.03</v>
      </c>
      <c r="BM107">
        <v>685.05</v>
      </c>
      <c r="BN107">
        <v>5252.08</v>
      </c>
      <c r="BO107">
        <v>5252.08</v>
      </c>
      <c r="BP107" t="s">
        <v>368</v>
      </c>
      <c r="BQ107" t="s">
        <v>322</v>
      </c>
      <c r="BR107" t="s">
        <v>465</v>
      </c>
      <c r="BS107" s="3">
        <v>45345</v>
      </c>
      <c r="BT107" s="4">
        <v>0.42499999999999999</v>
      </c>
      <c r="BU107" t="s">
        <v>466</v>
      </c>
      <c r="BV107" t="s">
        <v>85</v>
      </c>
      <c r="BY107">
        <v>24816</v>
      </c>
      <c r="BZ107" t="s">
        <v>467</v>
      </c>
      <c r="CA107" t="s">
        <v>468</v>
      </c>
      <c r="CC107" t="s">
        <v>258</v>
      </c>
      <c r="CD107">
        <v>6001</v>
      </c>
      <c r="CE107" t="s">
        <v>469</v>
      </c>
      <c r="CF107" s="3">
        <v>45345</v>
      </c>
      <c r="CI107">
        <v>1</v>
      </c>
      <c r="CJ107">
        <v>1</v>
      </c>
      <c r="CK107">
        <v>23</v>
      </c>
      <c r="CL107" t="s">
        <v>89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"080011103770"</f>
        <v>080011103770</v>
      </c>
      <c r="F108" s="3">
        <v>45344</v>
      </c>
      <c r="G108">
        <v>202411</v>
      </c>
      <c r="H108" t="s">
        <v>142</v>
      </c>
      <c r="I108" t="s">
        <v>143</v>
      </c>
      <c r="J108" t="s">
        <v>463</v>
      </c>
      <c r="K108" t="s">
        <v>78</v>
      </c>
      <c r="L108" t="s">
        <v>79</v>
      </c>
      <c r="M108" t="s">
        <v>80</v>
      </c>
      <c r="N108" t="s">
        <v>124</v>
      </c>
      <c r="O108" t="s">
        <v>103</v>
      </c>
      <c r="P108" t="str">
        <f t="shared" si="1"/>
        <v xml:space="preserve">460040 11022653DI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15.9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2295.64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30</v>
      </c>
      <c r="BI108">
        <v>180.9</v>
      </c>
      <c r="BJ108">
        <v>148.9</v>
      </c>
      <c r="BK108">
        <v>181</v>
      </c>
      <c r="BL108">
        <v>6485.43</v>
      </c>
      <c r="BM108">
        <v>972.81</v>
      </c>
      <c r="BN108">
        <v>7458.24</v>
      </c>
      <c r="BO108">
        <v>7458.24</v>
      </c>
      <c r="BP108" t="s">
        <v>368</v>
      </c>
      <c r="BQ108" t="s">
        <v>470</v>
      </c>
      <c r="BR108" t="s">
        <v>465</v>
      </c>
      <c r="BS108" s="3">
        <v>45345</v>
      </c>
      <c r="BT108" s="4">
        <v>0.50347222222222221</v>
      </c>
      <c r="BU108" t="s">
        <v>471</v>
      </c>
      <c r="BV108" t="s">
        <v>89</v>
      </c>
      <c r="BW108" t="s">
        <v>448</v>
      </c>
      <c r="BX108" t="s">
        <v>422</v>
      </c>
      <c r="BY108">
        <v>24816</v>
      </c>
      <c r="BZ108" t="s">
        <v>467</v>
      </c>
      <c r="CA108" t="s">
        <v>128</v>
      </c>
      <c r="CC108" t="s">
        <v>80</v>
      </c>
      <c r="CD108">
        <v>7480</v>
      </c>
      <c r="CE108" t="s">
        <v>88</v>
      </c>
      <c r="CF108" s="3">
        <v>45348</v>
      </c>
      <c r="CI108">
        <v>1</v>
      </c>
      <c r="CJ108">
        <v>1</v>
      </c>
      <c r="CK108">
        <v>21</v>
      </c>
      <c r="CL108" t="s">
        <v>89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"080011103772"</f>
        <v>080011103772</v>
      </c>
      <c r="F109" s="3">
        <v>45344</v>
      </c>
      <c r="G109">
        <v>202411</v>
      </c>
      <c r="H109" t="s">
        <v>142</v>
      </c>
      <c r="I109" t="s">
        <v>143</v>
      </c>
      <c r="J109" t="s">
        <v>463</v>
      </c>
      <c r="K109" t="s">
        <v>78</v>
      </c>
      <c r="L109" t="s">
        <v>75</v>
      </c>
      <c r="M109" t="s">
        <v>76</v>
      </c>
      <c r="N109" t="s">
        <v>472</v>
      </c>
      <c r="O109" t="s">
        <v>82</v>
      </c>
      <c r="P109" t="str">
        <f t="shared" si="1"/>
        <v xml:space="preserve">460040 11022653DI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15.9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263.63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20</v>
      </c>
      <c r="BI109">
        <v>120.6</v>
      </c>
      <c r="BJ109">
        <v>99.3</v>
      </c>
      <c r="BK109">
        <v>121</v>
      </c>
      <c r="BL109">
        <v>764.43</v>
      </c>
      <c r="BM109">
        <v>114.66</v>
      </c>
      <c r="BN109">
        <v>879.09</v>
      </c>
      <c r="BO109">
        <v>879.09</v>
      </c>
      <c r="BP109" t="s">
        <v>368</v>
      </c>
      <c r="BQ109" t="s">
        <v>325</v>
      </c>
      <c r="BR109" t="s">
        <v>465</v>
      </c>
      <c r="BS109" s="3">
        <v>45348</v>
      </c>
      <c r="BT109" s="4">
        <v>0.39999999999999997</v>
      </c>
      <c r="BU109" t="s">
        <v>473</v>
      </c>
      <c r="BV109" t="s">
        <v>89</v>
      </c>
      <c r="BW109" t="s">
        <v>262</v>
      </c>
      <c r="BX109" t="s">
        <v>474</v>
      </c>
      <c r="BY109">
        <v>24816</v>
      </c>
      <c r="BZ109" t="s">
        <v>475</v>
      </c>
      <c r="CA109" t="s">
        <v>301</v>
      </c>
      <c r="CC109" t="s">
        <v>76</v>
      </c>
      <c r="CD109">
        <v>4051</v>
      </c>
      <c r="CE109" t="s">
        <v>469</v>
      </c>
      <c r="CF109" s="3">
        <v>45349</v>
      </c>
      <c r="CI109">
        <v>1</v>
      </c>
      <c r="CJ109">
        <v>2</v>
      </c>
      <c r="CK109">
        <v>41</v>
      </c>
      <c r="CL109" t="s">
        <v>89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"080011103773"</f>
        <v>080011103773</v>
      </c>
      <c r="F110" s="3">
        <v>45344</v>
      </c>
      <c r="G110">
        <v>202411</v>
      </c>
      <c r="H110" t="s">
        <v>142</v>
      </c>
      <c r="I110" t="s">
        <v>143</v>
      </c>
      <c r="J110" t="s">
        <v>463</v>
      </c>
      <c r="K110" t="s">
        <v>78</v>
      </c>
      <c r="L110" t="s">
        <v>94</v>
      </c>
      <c r="M110" t="s">
        <v>95</v>
      </c>
      <c r="N110" t="s">
        <v>476</v>
      </c>
      <c r="O110" t="s">
        <v>103</v>
      </c>
      <c r="P110" t="str">
        <f t="shared" si="1"/>
        <v xml:space="preserve">460040 11022653DI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15.9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1780.44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125</v>
      </c>
      <c r="BI110">
        <v>748.3</v>
      </c>
      <c r="BJ110">
        <v>622.20000000000005</v>
      </c>
      <c r="BK110">
        <v>749</v>
      </c>
      <c r="BL110">
        <v>5033.51</v>
      </c>
      <c r="BM110">
        <v>755.03</v>
      </c>
      <c r="BN110">
        <v>5788.54</v>
      </c>
      <c r="BO110">
        <v>5788.54</v>
      </c>
      <c r="BP110" t="s">
        <v>368</v>
      </c>
      <c r="BQ110" t="s">
        <v>477</v>
      </c>
      <c r="BR110" t="s">
        <v>465</v>
      </c>
      <c r="BS110" s="3">
        <v>45345</v>
      </c>
      <c r="BT110" s="4">
        <v>0.4201388888888889</v>
      </c>
      <c r="BU110" t="s">
        <v>478</v>
      </c>
      <c r="BV110" t="s">
        <v>85</v>
      </c>
      <c r="BY110">
        <v>75165.600000000006</v>
      </c>
      <c r="BZ110" t="s">
        <v>467</v>
      </c>
      <c r="CA110" t="s">
        <v>479</v>
      </c>
      <c r="CC110" t="s">
        <v>95</v>
      </c>
      <c r="CD110">
        <v>2021</v>
      </c>
      <c r="CE110" t="s">
        <v>469</v>
      </c>
      <c r="CF110" s="3">
        <v>45345</v>
      </c>
      <c r="CI110">
        <v>1</v>
      </c>
      <c r="CJ110">
        <v>1</v>
      </c>
      <c r="CK110">
        <v>22</v>
      </c>
      <c r="CL110" t="s">
        <v>89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"080011103774"</f>
        <v>080011103774</v>
      </c>
      <c r="F111" s="3">
        <v>45344</v>
      </c>
      <c r="G111">
        <v>202411</v>
      </c>
      <c r="H111" t="s">
        <v>142</v>
      </c>
      <c r="I111" t="s">
        <v>143</v>
      </c>
      <c r="J111" t="s">
        <v>463</v>
      </c>
      <c r="K111" t="s">
        <v>78</v>
      </c>
      <c r="L111" t="s">
        <v>79</v>
      </c>
      <c r="M111" t="s">
        <v>80</v>
      </c>
      <c r="N111" t="s">
        <v>480</v>
      </c>
      <c r="O111" t="s">
        <v>103</v>
      </c>
      <c r="P111" t="str">
        <f t="shared" si="1"/>
        <v xml:space="preserve">460040 11022653DI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15.9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1839.05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24</v>
      </c>
      <c r="BI111">
        <v>144.69999999999999</v>
      </c>
      <c r="BJ111">
        <v>119.1</v>
      </c>
      <c r="BK111">
        <v>145</v>
      </c>
      <c r="BL111">
        <v>5198.68</v>
      </c>
      <c r="BM111">
        <v>779.8</v>
      </c>
      <c r="BN111">
        <v>5978.48</v>
      </c>
      <c r="BO111">
        <v>5978.48</v>
      </c>
      <c r="BP111" t="s">
        <v>368</v>
      </c>
      <c r="BQ111" t="s">
        <v>481</v>
      </c>
      <c r="BR111" t="s">
        <v>465</v>
      </c>
      <c r="BS111" s="3">
        <v>45350</v>
      </c>
      <c r="BT111" s="4">
        <v>0.49305555555555558</v>
      </c>
      <c r="BU111" t="s">
        <v>482</v>
      </c>
      <c r="BV111" t="s">
        <v>89</v>
      </c>
      <c r="BW111" t="s">
        <v>483</v>
      </c>
      <c r="BX111" t="s">
        <v>422</v>
      </c>
      <c r="BY111">
        <v>24816</v>
      </c>
      <c r="BZ111" t="s">
        <v>467</v>
      </c>
      <c r="CA111" t="s">
        <v>484</v>
      </c>
      <c r="CC111" t="s">
        <v>80</v>
      </c>
      <c r="CD111">
        <v>7806</v>
      </c>
      <c r="CE111" t="s">
        <v>88</v>
      </c>
      <c r="CF111" s="3">
        <v>45348</v>
      </c>
      <c r="CI111">
        <v>1</v>
      </c>
      <c r="CJ111">
        <v>3</v>
      </c>
      <c r="CK111">
        <v>21</v>
      </c>
      <c r="CL111" t="s">
        <v>89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"080011103776"</f>
        <v>080011103776</v>
      </c>
      <c r="F112" s="3">
        <v>45344</v>
      </c>
      <c r="G112">
        <v>202411</v>
      </c>
      <c r="H112" t="s">
        <v>142</v>
      </c>
      <c r="I112" t="s">
        <v>143</v>
      </c>
      <c r="J112" t="s">
        <v>463</v>
      </c>
      <c r="K112" t="s">
        <v>78</v>
      </c>
      <c r="L112" t="s">
        <v>401</v>
      </c>
      <c r="M112" t="s">
        <v>402</v>
      </c>
      <c r="N112" t="s">
        <v>485</v>
      </c>
      <c r="O112" t="s">
        <v>103</v>
      </c>
      <c r="P112" t="str">
        <f t="shared" si="1"/>
        <v xml:space="preserve">460040 11022653DI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15.9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913.19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12</v>
      </c>
      <c r="BI112">
        <v>71.7</v>
      </c>
      <c r="BJ112">
        <v>59.8</v>
      </c>
      <c r="BK112">
        <v>72</v>
      </c>
      <c r="BL112">
        <v>2589.44</v>
      </c>
      <c r="BM112">
        <v>388.42</v>
      </c>
      <c r="BN112">
        <v>2977.86</v>
      </c>
      <c r="BO112">
        <v>2977.86</v>
      </c>
      <c r="BP112" t="s">
        <v>368</v>
      </c>
      <c r="BQ112" t="s">
        <v>486</v>
      </c>
      <c r="BR112" t="s">
        <v>465</v>
      </c>
      <c r="BS112" s="3">
        <v>45345</v>
      </c>
      <c r="BT112" s="4">
        <v>0.66666666666666663</v>
      </c>
      <c r="BU112" t="s">
        <v>487</v>
      </c>
      <c r="BV112" t="s">
        <v>89</v>
      </c>
      <c r="BW112" t="s">
        <v>488</v>
      </c>
      <c r="BX112" t="s">
        <v>489</v>
      </c>
      <c r="BY112">
        <v>50688</v>
      </c>
      <c r="BZ112" t="s">
        <v>467</v>
      </c>
      <c r="CC112" t="s">
        <v>402</v>
      </c>
      <c r="CD112" s="5" t="s">
        <v>490</v>
      </c>
      <c r="CE112" t="s">
        <v>469</v>
      </c>
      <c r="CF112" s="3">
        <v>45348</v>
      </c>
      <c r="CI112">
        <v>1</v>
      </c>
      <c r="CJ112">
        <v>1</v>
      </c>
      <c r="CK112">
        <v>21</v>
      </c>
      <c r="CL112" t="s">
        <v>89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"080011103777"</f>
        <v>080011103777</v>
      </c>
      <c r="F113" s="3">
        <v>45344</v>
      </c>
      <c r="G113">
        <v>202411</v>
      </c>
      <c r="H113" t="s">
        <v>142</v>
      </c>
      <c r="I113" t="s">
        <v>143</v>
      </c>
      <c r="J113" t="s">
        <v>463</v>
      </c>
      <c r="K113" t="s">
        <v>78</v>
      </c>
      <c r="L113" t="s">
        <v>264</v>
      </c>
      <c r="M113" t="s">
        <v>265</v>
      </c>
      <c r="N113" t="s">
        <v>491</v>
      </c>
      <c r="O113" t="s">
        <v>103</v>
      </c>
      <c r="P113" t="str">
        <f t="shared" si="1"/>
        <v xml:space="preserve">460040 11022653DI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15.9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1534.66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20</v>
      </c>
      <c r="BI113">
        <v>120.6</v>
      </c>
      <c r="BJ113">
        <v>99.3</v>
      </c>
      <c r="BK113">
        <v>121</v>
      </c>
      <c r="BL113">
        <v>4340.8500000000004</v>
      </c>
      <c r="BM113">
        <v>651.13</v>
      </c>
      <c r="BN113">
        <v>4991.9799999999996</v>
      </c>
      <c r="BO113">
        <v>4991.9799999999996</v>
      </c>
      <c r="BP113" t="s">
        <v>368</v>
      </c>
      <c r="BQ113" t="s">
        <v>492</v>
      </c>
      <c r="BR113" t="s">
        <v>465</v>
      </c>
      <c r="BS113" s="3">
        <v>45345</v>
      </c>
      <c r="BT113" s="4">
        <v>0.60763888888888895</v>
      </c>
      <c r="BU113" t="s">
        <v>493</v>
      </c>
      <c r="BV113" t="s">
        <v>89</v>
      </c>
      <c r="BW113" t="s">
        <v>196</v>
      </c>
      <c r="BX113" t="s">
        <v>474</v>
      </c>
      <c r="BY113">
        <v>24816</v>
      </c>
      <c r="BZ113" t="s">
        <v>467</v>
      </c>
      <c r="CA113" t="s">
        <v>301</v>
      </c>
      <c r="CC113" t="s">
        <v>265</v>
      </c>
      <c r="CD113">
        <v>4300</v>
      </c>
      <c r="CE113" t="s">
        <v>469</v>
      </c>
      <c r="CF113" s="3">
        <v>45348</v>
      </c>
      <c r="CI113">
        <v>1</v>
      </c>
      <c r="CJ113">
        <v>1</v>
      </c>
      <c r="CK113">
        <v>21</v>
      </c>
      <c r="CL113" t="s">
        <v>89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"080011103778"</f>
        <v>080011103778</v>
      </c>
      <c r="F114" s="3">
        <v>45344</v>
      </c>
      <c r="G114">
        <v>202411</v>
      </c>
      <c r="H114" t="s">
        <v>142</v>
      </c>
      <c r="I114" t="s">
        <v>143</v>
      </c>
      <c r="J114" t="s">
        <v>463</v>
      </c>
      <c r="K114" t="s">
        <v>78</v>
      </c>
      <c r="L114" t="s">
        <v>79</v>
      </c>
      <c r="M114" t="s">
        <v>80</v>
      </c>
      <c r="N114" t="s">
        <v>491</v>
      </c>
      <c r="O114" t="s">
        <v>103</v>
      </c>
      <c r="P114" t="str">
        <f t="shared" si="1"/>
        <v xml:space="preserve">460040 11022653DI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15.9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767.34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10</v>
      </c>
      <c r="BI114">
        <v>60.3</v>
      </c>
      <c r="BJ114">
        <v>49.6</v>
      </c>
      <c r="BK114">
        <v>60.5</v>
      </c>
      <c r="BL114">
        <v>2178.4</v>
      </c>
      <c r="BM114">
        <v>326.76</v>
      </c>
      <c r="BN114">
        <v>2505.16</v>
      </c>
      <c r="BO114">
        <v>2505.16</v>
      </c>
      <c r="BP114" t="s">
        <v>368</v>
      </c>
      <c r="BQ114" t="s">
        <v>494</v>
      </c>
      <c r="BR114" t="s">
        <v>465</v>
      </c>
      <c r="BS114" s="3">
        <v>45345</v>
      </c>
      <c r="BT114" s="4">
        <v>0.40277777777777773</v>
      </c>
      <c r="BU114" t="s">
        <v>495</v>
      </c>
      <c r="BV114" t="s">
        <v>85</v>
      </c>
      <c r="BY114">
        <v>24816</v>
      </c>
      <c r="BZ114" t="s">
        <v>467</v>
      </c>
      <c r="CA114" t="s">
        <v>496</v>
      </c>
      <c r="CC114" t="s">
        <v>80</v>
      </c>
      <c r="CD114">
        <v>7405</v>
      </c>
      <c r="CE114" t="s">
        <v>469</v>
      </c>
      <c r="CF114" s="3">
        <v>45348</v>
      </c>
      <c r="CI114">
        <v>1</v>
      </c>
      <c r="CJ114">
        <v>1</v>
      </c>
      <c r="CK114">
        <v>21</v>
      </c>
      <c r="CL114" t="s">
        <v>89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"080011113605"</f>
        <v>080011113605</v>
      </c>
      <c r="F115" s="3">
        <v>45345</v>
      </c>
      <c r="G115">
        <v>202411</v>
      </c>
      <c r="H115" t="s">
        <v>497</v>
      </c>
      <c r="I115" t="s">
        <v>498</v>
      </c>
      <c r="J115" t="s">
        <v>499</v>
      </c>
      <c r="K115" t="s">
        <v>78</v>
      </c>
      <c r="L115" t="s">
        <v>94</v>
      </c>
      <c r="M115" t="s">
        <v>95</v>
      </c>
      <c r="N115" t="s">
        <v>500</v>
      </c>
      <c r="O115" t="s">
        <v>103</v>
      </c>
      <c r="P115" t="str">
        <f>"X                             "</f>
        <v xml:space="preserve">X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49.18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0.8</v>
      </c>
      <c r="BK115">
        <v>1</v>
      </c>
      <c r="BL115">
        <v>138.6</v>
      </c>
      <c r="BM115">
        <v>20.79</v>
      </c>
      <c r="BN115">
        <v>159.38999999999999</v>
      </c>
      <c r="BO115">
        <v>159.38999999999999</v>
      </c>
      <c r="BP115" t="s">
        <v>501</v>
      </c>
      <c r="BQ115" t="s">
        <v>502</v>
      </c>
      <c r="BR115" t="s">
        <v>503</v>
      </c>
      <c r="BS115" s="3">
        <v>45348</v>
      </c>
      <c r="BT115" s="4">
        <v>0.40208333333333335</v>
      </c>
      <c r="BU115" t="s">
        <v>504</v>
      </c>
      <c r="BV115" t="s">
        <v>85</v>
      </c>
      <c r="BY115">
        <v>3795</v>
      </c>
      <c r="BZ115" t="s">
        <v>107</v>
      </c>
      <c r="CA115" t="s">
        <v>505</v>
      </c>
      <c r="CC115" t="s">
        <v>95</v>
      </c>
      <c r="CD115">
        <v>2148</v>
      </c>
      <c r="CE115" t="s">
        <v>506</v>
      </c>
      <c r="CF115" s="3">
        <v>45349</v>
      </c>
      <c r="CI115">
        <v>1</v>
      </c>
      <c r="CJ115">
        <v>1</v>
      </c>
      <c r="CK115">
        <v>23</v>
      </c>
      <c r="CL115" t="s">
        <v>89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"009943427569"</f>
        <v>009943427569</v>
      </c>
      <c r="F116" s="3">
        <v>45345</v>
      </c>
      <c r="G116">
        <v>202411</v>
      </c>
      <c r="H116" t="s">
        <v>94</v>
      </c>
      <c r="I116" t="s">
        <v>95</v>
      </c>
      <c r="J116" t="s">
        <v>96</v>
      </c>
      <c r="K116" t="s">
        <v>78</v>
      </c>
      <c r="L116" t="s">
        <v>192</v>
      </c>
      <c r="M116" t="s">
        <v>193</v>
      </c>
      <c r="N116" t="s">
        <v>224</v>
      </c>
      <c r="O116" t="s">
        <v>103</v>
      </c>
      <c r="P116" t="str">
        <f>"11022706D1 460040             "</f>
        <v xml:space="preserve">11022706D1 460040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326.79000000000002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2.2999999999999998</v>
      </c>
      <c r="BJ116">
        <v>14.5</v>
      </c>
      <c r="BK116">
        <v>14.5</v>
      </c>
      <c r="BL116">
        <v>920.96</v>
      </c>
      <c r="BM116">
        <v>138.13999999999999</v>
      </c>
      <c r="BN116">
        <v>1059.0999999999999</v>
      </c>
      <c r="BO116">
        <v>1059.0999999999999</v>
      </c>
      <c r="BQ116" t="s">
        <v>225</v>
      </c>
      <c r="BR116" t="s">
        <v>226</v>
      </c>
      <c r="BS116" s="3">
        <v>45348</v>
      </c>
      <c r="BT116" s="4">
        <v>0.39583333333333331</v>
      </c>
      <c r="BU116" t="s">
        <v>227</v>
      </c>
      <c r="BV116" t="s">
        <v>85</v>
      </c>
      <c r="BY116">
        <v>72521.33</v>
      </c>
      <c r="BZ116" t="s">
        <v>107</v>
      </c>
      <c r="CA116" t="s">
        <v>229</v>
      </c>
      <c r="CC116" t="s">
        <v>193</v>
      </c>
      <c r="CD116">
        <v>3610</v>
      </c>
      <c r="CE116" t="s">
        <v>88</v>
      </c>
      <c r="CF116" s="3">
        <v>45349</v>
      </c>
      <c r="CI116">
        <v>1</v>
      </c>
      <c r="CJ116">
        <v>1</v>
      </c>
      <c r="CK116">
        <v>23</v>
      </c>
      <c r="CL116" t="s">
        <v>89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"009943428839"</f>
        <v>009943428839</v>
      </c>
      <c r="F117" s="3">
        <v>45345</v>
      </c>
      <c r="G117">
        <v>202411</v>
      </c>
      <c r="H117" t="s">
        <v>94</v>
      </c>
      <c r="I117" t="s">
        <v>95</v>
      </c>
      <c r="J117" t="s">
        <v>96</v>
      </c>
      <c r="K117" t="s">
        <v>78</v>
      </c>
      <c r="L117" t="s">
        <v>75</v>
      </c>
      <c r="M117" t="s">
        <v>76</v>
      </c>
      <c r="N117" t="s">
        <v>97</v>
      </c>
      <c r="O117" t="s">
        <v>82</v>
      </c>
      <c r="P117" t="str">
        <f>"11005000BT 402190             "</f>
        <v xml:space="preserve">11005000BT 402190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49.09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10.4</v>
      </c>
      <c r="BJ117">
        <v>5.7</v>
      </c>
      <c r="BK117">
        <v>11</v>
      </c>
      <c r="BL117">
        <v>143.91</v>
      </c>
      <c r="BM117">
        <v>21.59</v>
      </c>
      <c r="BN117">
        <v>165.5</v>
      </c>
      <c r="BO117">
        <v>165.5</v>
      </c>
      <c r="BQ117" t="s">
        <v>507</v>
      </c>
      <c r="BR117" t="s">
        <v>296</v>
      </c>
      <c r="BS117" s="3">
        <v>45348</v>
      </c>
      <c r="BT117" s="4">
        <v>0.53680555555555554</v>
      </c>
      <c r="BU117" t="s">
        <v>508</v>
      </c>
      <c r="BV117" t="s">
        <v>85</v>
      </c>
      <c r="BY117">
        <v>28493.919999999998</v>
      </c>
      <c r="BZ117" t="s">
        <v>86</v>
      </c>
      <c r="CA117" t="s">
        <v>509</v>
      </c>
      <c r="CC117" t="s">
        <v>76</v>
      </c>
      <c r="CD117">
        <v>4000</v>
      </c>
      <c r="CE117" t="s">
        <v>88</v>
      </c>
      <c r="CF117" s="3">
        <v>45349</v>
      </c>
      <c r="CI117">
        <v>1</v>
      </c>
      <c r="CJ117">
        <v>1</v>
      </c>
      <c r="CK117">
        <v>41</v>
      </c>
      <c r="CL117" t="s">
        <v>89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"080011103771"</f>
        <v>080011103771</v>
      </c>
      <c r="F118" s="3">
        <v>45344</v>
      </c>
      <c r="G118">
        <v>202411</v>
      </c>
      <c r="H118" t="s">
        <v>142</v>
      </c>
      <c r="I118" t="s">
        <v>143</v>
      </c>
      <c r="J118" t="s">
        <v>463</v>
      </c>
      <c r="K118" t="s">
        <v>78</v>
      </c>
      <c r="L118" t="s">
        <v>109</v>
      </c>
      <c r="M118" t="s">
        <v>110</v>
      </c>
      <c r="N118" t="s">
        <v>510</v>
      </c>
      <c r="O118" t="s">
        <v>103</v>
      </c>
      <c r="P118" t="str">
        <f>"460040 11022653DI             "</f>
        <v xml:space="preserve">460040 11022653DI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15.9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767.34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15.9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10</v>
      </c>
      <c r="BI118">
        <v>60.3</v>
      </c>
      <c r="BJ118">
        <v>49.6</v>
      </c>
      <c r="BK118">
        <v>60.5</v>
      </c>
      <c r="BL118">
        <v>2194.3000000000002</v>
      </c>
      <c r="BM118">
        <v>329.15</v>
      </c>
      <c r="BN118">
        <v>2523.4499999999998</v>
      </c>
      <c r="BO118">
        <v>2523.4499999999998</v>
      </c>
      <c r="BP118" t="s">
        <v>368</v>
      </c>
      <c r="BQ118" t="s">
        <v>511</v>
      </c>
      <c r="BR118" t="s">
        <v>465</v>
      </c>
      <c r="BS118" s="3">
        <v>45345</v>
      </c>
      <c r="BT118" s="4">
        <v>0.4770833333333333</v>
      </c>
      <c r="BU118" t="s">
        <v>512</v>
      </c>
      <c r="BV118" t="s">
        <v>89</v>
      </c>
      <c r="BY118">
        <v>24816</v>
      </c>
      <c r="BZ118" t="s">
        <v>513</v>
      </c>
      <c r="CA118" t="s">
        <v>116</v>
      </c>
      <c r="CC118" t="s">
        <v>110</v>
      </c>
      <c r="CD118">
        <v>9323</v>
      </c>
      <c r="CE118" t="s">
        <v>469</v>
      </c>
      <c r="CF118" s="3">
        <v>45348</v>
      </c>
      <c r="CI118">
        <v>1</v>
      </c>
      <c r="CJ118">
        <v>1</v>
      </c>
      <c r="CK118">
        <v>21</v>
      </c>
      <c r="CL118" t="s">
        <v>89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"080011116697"</f>
        <v>080011116697</v>
      </c>
      <c r="F119" s="3">
        <v>45348</v>
      </c>
      <c r="G119">
        <v>202411</v>
      </c>
      <c r="H119" t="s">
        <v>79</v>
      </c>
      <c r="I119" t="s">
        <v>80</v>
      </c>
      <c r="J119" t="s">
        <v>514</v>
      </c>
      <c r="K119" t="s">
        <v>78</v>
      </c>
      <c r="L119" t="s">
        <v>94</v>
      </c>
      <c r="M119" t="s">
        <v>95</v>
      </c>
      <c r="N119" t="s">
        <v>476</v>
      </c>
      <c r="O119" t="s">
        <v>82</v>
      </c>
      <c r="P119" t="str">
        <f>"-                             "</f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49.09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0.6</v>
      </c>
      <c r="BJ119">
        <v>2.1</v>
      </c>
      <c r="BK119">
        <v>3</v>
      </c>
      <c r="BL119">
        <v>143.91</v>
      </c>
      <c r="BM119">
        <v>21.59</v>
      </c>
      <c r="BN119">
        <v>165.5</v>
      </c>
      <c r="BO119">
        <v>165.5</v>
      </c>
      <c r="BP119" t="s">
        <v>368</v>
      </c>
      <c r="BQ119" t="s">
        <v>515</v>
      </c>
      <c r="BR119" t="s">
        <v>516</v>
      </c>
      <c r="BS119" s="3">
        <v>45350</v>
      </c>
      <c r="BT119" s="4">
        <v>0.64652777777777781</v>
      </c>
      <c r="BU119" t="s">
        <v>517</v>
      </c>
      <c r="BV119" t="s">
        <v>85</v>
      </c>
      <c r="BY119">
        <v>10716</v>
      </c>
      <c r="BZ119" t="s">
        <v>86</v>
      </c>
      <c r="CA119" t="s">
        <v>386</v>
      </c>
      <c r="CC119" t="s">
        <v>95</v>
      </c>
      <c r="CD119">
        <v>2021</v>
      </c>
      <c r="CE119" t="s">
        <v>88</v>
      </c>
      <c r="CF119" s="3">
        <v>45350</v>
      </c>
      <c r="CI119">
        <v>3</v>
      </c>
      <c r="CJ119">
        <v>2</v>
      </c>
      <c r="CK119">
        <v>41</v>
      </c>
      <c r="CL119" t="s">
        <v>89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"009943090706"</f>
        <v>009943090706</v>
      </c>
      <c r="F120" s="3">
        <v>45348</v>
      </c>
      <c r="G120">
        <v>202411</v>
      </c>
      <c r="H120" t="s">
        <v>94</v>
      </c>
      <c r="I120" t="s">
        <v>95</v>
      </c>
      <c r="J120" t="s">
        <v>96</v>
      </c>
      <c r="K120" t="s">
        <v>78</v>
      </c>
      <c r="L120" t="s">
        <v>79</v>
      </c>
      <c r="M120" t="s">
        <v>80</v>
      </c>
      <c r="N120" t="s">
        <v>178</v>
      </c>
      <c r="O120" t="s">
        <v>82</v>
      </c>
      <c r="P120" t="str">
        <f>"11005000BT 402190             "</f>
        <v xml:space="preserve">11005000BT 402190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117.9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5</v>
      </c>
      <c r="BI120">
        <v>30.6</v>
      </c>
      <c r="BJ120">
        <v>49</v>
      </c>
      <c r="BK120">
        <v>49</v>
      </c>
      <c r="BL120">
        <v>337.84</v>
      </c>
      <c r="BM120">
        <v>50.68</v>
      </c>
      <c r="BN120">
        <v>388.52</v>
      </c>
      <c r="BO120">
        <v>388.52</v>
      </c>
      <c r="BQ120" t="s">
        <v>518</v>
      </c>
      <c r="BR120" t="s">
        <v>180</v>
      </c>
      <c r="BS120" s="3">
        <v>45350</v>
      </c>
      <c r="BT120" s="4">
        <v>0.54513888888888895</v>
      </c>
      <c r="BU120" t="s">
        <v>330</v>
      </c>
      <c r="BV120" t="s">
        <v>85</v>
      </c>
      <c r="BY120">
        <v>244831</v>
      </c>
      <c r="BZ120" t="s">
        <v>86</v>
      </c>
      <c r="CA120" t="s">
        <v>182</v>
      </c>
      <c r="CC120" t="s">
        <v>80</v>
      </c>
      <c r="CD120">
        <v>8001</v>
      </c>
      <c r="CE120" t="s">
        <v>88</v>
      </c>
      <c r="CF120" s="3">
        <v>45351</v>
      </c>
      <c r="CI120">
        <v>3</v>
      </c>
      <c r="CJ120">
        <v>2</v>
      </c>
      <c r="CK120">
        <v>41</v>
      </c>
      <c r="CL120" t="s">
        <v>89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"009944391358"</f>
        <v>009944391358</v>
      </c>
      <c r="F121" s="3">
        <v>45348</v>
      </c>
      <c r="G121">
        <v>202411</v>
      </c>
      <c r="H121" t="s">
        <v>79</v>
      </c>
      <c r="I121" t="s">
        <v>80</v>
      </c>
      <c r="J121" t="s">
        <v>183</v>
      </c>
      <c r="K121" t="s">
        <v>78</v>
      </c>
      <c r="L121" t="s">
        <v>243</v>
      </c>
      <c r="M121" t="s">
        <v>244</v>
      </c>
      <c r="N121" t="s">
        <v>519</v>
      </c>
      <c r="O121" t="s">
        <v>82</v>
      </c>
      <c r="P121" t="str">
        <f>"MT CPT                        "</f>
        <v xml:space="preserve">MT CPT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49.09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9.5</v>
      </c>
      <c r="BJ121">
        <v>13.8</v>
      </c>
      <c r="BK121">
        <v>14</v>
      </c>
      <c r="BL121">
        <v>143.91</v>
      </c>
      <c r="BM121">
        <v>21.59</v>
      </c>
      <c r="BN121">
        <v>165.5</v>
      </c>
      <c r="BO121">
        <v>165.5</v>
      </c>
      <c r="BQ121" t="s">
        <v>520</v>
      </c>
      <c r="BR121" t="s">
        <v>186</v>
      </c>
      <c r="BS121" t="s">
        <v>368</v>
      </c>
      <c r="BY121">
        <v>68769.350000000006</v>
      </c>
      <c r="BZ121" t="s">
        <v>86</v>
      </c>
      <c r="CC121" t="s">
        <v>244</v>
      </c>
      <c r="CD121" s="5" t="s">
        <v>249</v>
      </c>
      <c r="CE121" t="s">
        <v>88</v>
      </c>
      <c r="CI121">
        <v>3</v>
      </c>
      <c r="CJ121" t="s">
        <v>368</v>
      </c>
      <c r="CK121">
        <v>41</v>
      </c>
      <c r="CL121" t="s">
        <v>89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"009944391357"</f>
        <v>009944391357</v>
      </c>
      <c r="F122" s="3">
        <v>45348</v>
      </c>
      <c r="G122">
        <v>202411</v>
      </c>
      <c r="H122" t="s">
        <v>79</v>
      </c>
      <c r="I122" t="s">
        <v>80</v>
      </c>
      <c r="J122" t="s">
        <v>183</v>
      </c>
      <c r="K122" t="s">
        <v>78</v>
      </c>
      <c r="L122" t="s">
        <v>521</v>
      </c>
      <c r="M122" t="s">
        <v>522</v>
      </c>
      <c r="N122" t="s">
        <v>523</v>
      </c>
      <c r="O122" t="s">
        <v>82</v>
      </c>
      <c r="P122" t="str">
        <f>"MT CPT                        "</f>
        <v xml:space="preserve">MT CPT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49.09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9.6</v>
      </c>
      <c r="BJ122">
        <v>14</v>
      </c>
      <c r="BK122">
        <v>14</v>
      </c>
      <c r="BL122">
        <v>143.91</v>
      </c>
      <c r="BM122">
        <v>21.59</v>
      </c>
      <c r="BN122">
        <v>165.5</v>
      </c>
      <c r="BO122">
        <v>165.5</v>
      </c>
      <c r="BR122" t="s">
        <v>186</v>
      </c>
      <c r="BS122" t="s">
        <v>368</v>
      </c>
      <c r="BY122">
        <v>70077.84</v>
      </c>
      <c r="BZ122" t="s">
        <v>86</v>
      </c>
      <c r="CC122" t="s">
        <v>522</v>
      </c>
      <c r="CD122">
        <v>1201</v>
      </c>
      <c r="CE122" t="s">
        <v>88</v>
      </c>
      <c r="CI122">
        <v>3</v>
      </c>
      <c r="CJ122" t="s">
        <v>368</v>
      </c>
      <c r="CK122">
        <v>41</v>
      </c>
      <c r="CL122" t="s">
        <v>89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"009942939449"</f>
        <v>009942939449</v>
      </c>
      <c r="F123" s="3">
        <v>45348</v>
      </c>
      <c r="G123">
        <v>202411</v>
      </c>
      <c r="H123" t="s">
        <v>75</v>
      </c>
      <c r="I123" t="s">
        <v>76</v>
      </c>
      <c r="J123" t="s">
        <v>77</v>
      </c>
      <c r="K123" t="s">
        <v>78</v>
      </c>
      <c r="L123" t="s">
        <v>192</v>
      </c>
      <c r="M123" t="s">
        <v>193</v>
      </c>
      <c r="N123" t="s">
        <v>524</v>
      </c>
      <c r="O123" t="s">
        <v>103</v>
      </c>
      <c r="P123" t="str">
        <f>"11116561PC 402190             "</f>
        <v xml:space="preserve">11116561PC 402190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180.87</v>
      </c>
      <c r="AN123">
        <v>0</v>
      </c>
      <c r="AO123">
        <v>0</v>
      </c>
      <c r="AP123">
        <v>0</v>
      </c>
      <c r="AQ123">
        <v>19.829999999999998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236.75</v>
      </c>
      <c r="BM123">
        <v>35.51</v>
      </c>
      <c r="BN123">
        <v>272.26</v>
      </c>
      <c r="BO123">
        <v>272.26</v>
      </c>
      <c r="BQ123" t="s">
        <v>525</v>
      </c>
      <c r="BR123" t="s">
        <v>526</v>
      </c>
      <c r="BS123" s="3">
        <v>45349</v>
      </c>
      <c r="BT123" s="4">
        <v>0.37847222222222227</v>
      </c>
      <c r="BU123" t="s">
        <v>218</v>
      </c>
      <c r="BV123" t="s">
        <v>85</v>
      </c>
      <c r="BY123">
        <v>1200</v>
      </c>
      <c r="BZ123" t="s">
        <v>161</v>
      </c>
      <c r="CA123" t="s">
        <v>156</v>
      </c>
      <c r="CC123" t="s">
        <v>193</v>
      </c>
      <c r="CD123">
        <v>3600</v>
      </c>
      <c r="CE123" t="s">
        <v>88</v>
      </c>
      <c r="CF123" s="3">
        <v>45350</v>
      </c>
      <c r="CI123">
        <v>1</v>
      </c>
      <c r="CJ123">
        <v>1</v>
      </c>
      <c r="CK123">
        <v>22</v>
      </c>
      <c r="CL123" t="s">
        <v>85</v>
      </c>
      <c r="CM123" s="4">
        <v>0.37847222222222227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"009942939448"</f>
        <v>009942939448</v>
      </c>
      <c r="F124" s="3">
        <v>45348</v>
      </c>
      <c r="G124">
        <v>202411</v>
      </c>
      <c r="H124" t="s">
        <v>75</v>
      </c>
      <c r="I124" t="s">
        <v>76</v>
      </c>
      <c r="J124" t="s">
        <v>77</v>
      </c>
      <c r="K124" t="s">
        <v>78</v>
      </c>
      <c r="L124" t="s">
        <v>94</v>
      </c>
      <c r="M124" t="s">
        <v>95</v>
      </c>
      <c r="N124" t="s">
        <v>527</v>
      </c>
      <c r="O124" t="s">
        <v>103</v>
      </c>
      <c r="P124" t="str">
        <f>"11116561PC 402190             "</f>
        <v xml:space="preserve">11116561PC 402190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180.87</v>
      </c>
      <c r="AN124">
        <v>0</v>
      </c>
      <c r="AO124">
        <v>0</v>
      </c>
      <c r="AP124">
        <v>0</v>
      </c>
      <c r="AQ124">
        <v>25.38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252.4</v>
      </c>
      <c r="BM124">
        <v>37.86</v>
      </c>
      <c r="BN124">
        <v>290.26</v>
      </c>
      <c r="BO124">
        <v>290.26</v>
      </c>
      <c r="BQ124" t="s">
        <v>528</v>
      </c>
      <c r="BR124" t="s">
        <v>526</v>
      </c>
      <c r="BS124" s="3">
        <v>45349</v>
      </c>
      <c r="BT124" s="4">
        <v>0.33749999999999997</v>
      </c>
      <c r="BU124" t="s">
        <v>517</v>
      </c>
      <c r="BV124" t="s">
        <v>85</v>
      </c>
      <c r="BY124">
        <v>1200</v>
      </c>
      <c r="BZ124" t="s">
        <v>161</v>
      </c>
      <c r="CA124" t="s">
        <v>386</v>
      </c>
      <c r="CC124" t="s">
        <v>95</v>
      </c>
      <c r="CD124">
        <v>2021</v>
      </c>
      <c r="CE124" t="s">
        <v>88</v>
      </c>
      <c r="CF124" s="3">
        <v>45349</v>
      </c>
      <c r="CI124">
        <v>1</v>
      </c>
      <c r="CJ124">
        <v>1</v>
      </c>
      <c r="CK124">
        <v>21</v>
      </c>
      <c r="CL124" t="s">
        <v>85</v>
      </c>
      <c r="CM124" s="4">
        <v>0.33749999999999997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"009943427575"</f>
        <v>009943427575</v>
      </c>
      <c r="F125" s="3">
        <v>45329</v>
      </c>
      <c r="G125">
        <v>202411</v>
      </c>
      <c r="H125" t="s">
        <v>94</v>
      </c>
      <c r="I125" t="s">
        <v>95</v>
      </c>
      <c r="J125" t="s">
        <v>96</v>
      </c>
      <c r="K125" t="s">
        <v>78</v>
      </c>
      <c r="L125" t="s">
        <v>192</v>
      </c>
      <c r="M125" t="s">
        <v>193</v>
      </c>
      <c r="N125" t="s">
        <v>268</v>
      </c>
      <c r="O125" t="s">
        <v>103</v>
      </c>
      <c r="P125" t="str">
        <f>"11116561PC 402190             "</f>
        <v xml:space="preserve">11116561PC 402190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25.38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71.53</v>
      </c>
      <c r="BM125">
        <v>10.73</v>
      </c>
      <c r="BN125">
        <v>82.26</v>
      </c>
      <c r="BO125">
        <v>82.26</v>
      </c>
      <c r="BQ125" t="s">
        <v>279</v>
      </c>
      <c r="BR125" t="s">
        <v>529</v>
      </c>
      <c r="BS125" s="3">
        <v>45330</v>
      </c>
      <c r="BT125" s="4">
        <v>0.38750000000000001</v>
      </c>
      <c r="BU125" t="s">
        <v>256</v>
      </c>
      <c r="BV125" t="s">
        <v>85</v>
      </c>
      <c r="BY125">
        <v>1200</v>
      </c>
      <c r="BZ125" t="s">
        <v>228</v>
      </c>
      <c r="CA125" t="s">
        <v>156</v>
      </c>
      <c r="CC125" t="s">
        <v>193</v>
      </c>
      <c r="CD125">
        <v>3610</v>
      </c>
      <c r="CE125" t="s">
        <v>88</v>
      </c>
      <c r="CF125" s="3">
        <v>45334</v>
      </c>
      <c r="CI125">
        <v>1</v>
      </c>
      <c r="CJ125">
        <v>1</v>
      </c>
      <c r="CK125">
        <v>21</v>
      </c>
      <c r="CL125" t="s">
        <v>89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"009943430789"</f>
        <v>009943430789</v>
      </c>
      <c r="F126" s="3">
        <v>45331</v>
      </c>
      <c r="G126">
        <v>202411</v>
      </c>
      <c r="H126" t="s">
        <v>94</v>
      </c>
      <c r="I126" t="s">
        <v>95</v>
      </c>
      <c r="J126" t="s">
        <v>96</v>
      </c>
      <c r="K126" t="s">
        <v>78</v>
      </c>
      <c r="L126" t="s">
        <v>75</v>
      </c>
      <c r="M126" t="s">
        <v>76</v>
      </c>
      <c r="N126" t="s">
        <v>152</v>
      </c>
      <c r="O126" t="s">
        <v>103</v>
      </c>
      <c r="P126" t="str">
        <f>"11116561PC 402190             "</f>
        <v xml:space="preserve">11116561PC 402190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25.38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71.53</v>
      </c>
      <c r="BM126">
        <v>10.73</v>
      </c>
      <c r="BN126">
        <v>82.26</v>
      </c>
      <c r="BO126">
        <v>82.26</v>
      </c>
      <c r="BQ126" t="s">
        <v>189</v>
      </c>
      <c r="BR126" t="s">
        <v>190</v>
      </c>
      <c r="BS126" s="3">
        <v>45334</v>
      </c>
      <c r="BT126" s="4">
        <v>0.38750000000000001</v>
      </c>
      <c r="BU126" t="s">
        <v>530</v>
      </c>
      <c r="BV126" t="s">
        <v>85</v>
      </c>
      <c r="BY126">
        <v>1200</v>
      </c>
      <c r="BZ126" t="s">
        <v>228</v>
      </c>
      <c r="CA126" t="s">
        <v>156</v>
      </c>
      <c r="CC126" t="s">
        <v>76</v>
      </c>
      <c r="CD126">
        <v>4000</v>
      </c>
      <c r="CE126" t="s">
        <v>88</v>
      </c>
      <c r="CF126" s="3">
        <v>45335</v>
      </c>
      <c r="CI126">
        <v>1</v>
      </c>
      <c r="CJ126">
        <v>1</v>
      </c>
      <c r="CK126">
        <v>21</v>
      </c>
      <c r="CL126" t="s">
        <v>89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"009943427567"</f>
        <v>009943427567</v>
      </c>
      <c r="F127" s="3">
        <v>45349</v>
      </c>
      <c r="G127">
        <v>202411</v>
      </c>
      <c r="H127" t="s">
        <v>94</v>
      </c>
      <c r="I127" t="s">
        <v>95</v>
      </c>
      <c r="J127" t="s">
        <v>96</v>
      </c>
      <c r="K127" t="s">
        <v>78</v>
      </c>
      <c r="L127" t="s">
        <v>79</v>
      </c>
      <c r="M127" t="s">
        <v>80</v>
      </c>
      <c r="N127" t="s">
        <v>531</v>
      </c>
      <c r="O127" t="s">
        <v>103</v>
      </c>
      <c r="P127" t="str">
        <f>"11022653DI 460040             "</f>
        <v xml:space="preserve">11022653DI 460040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501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6</v>
      </c>
      <c r="BI127">
        <v>39.200000000000003</v>
      </c>
      <c r="BJ127">
        <v>32.9</v>
      </c>
      <c r="BK127">
        <v>39.5</v>
      </c>
      <c r="BL127">
        <v>1411.9</v>
      </c>
      <c r="BM127">
        <v>211.79</v>
      </c>
      <c r="BN127">
        <v>1623.69</v>
      </c>
      <c r="BO127">
        <v>1623.69</v>
      </c>
      <c r="BQ127" t="s">
        <v>532</v>
      </c>
      <c r="BR127" t="s">
        <v>226</v>
      </c>
      <c r="BS127" s="3">
        <v>45350</v>
      </c>
      <c r="BT127" s="4">
        <v>0.49305555555555558</v>
      </c>
      <c r="BU127" t="s">
        <v>533</v>
      </c>
      <c r="BV127" t="s">
        <v>85</v>
      </c>
      <c r="BY127">
        <v>164395.37</v>
      </c>
      <c r="BZ127" t="s">
        <v>107</v>
      </c>
      <c r="CA127" t="s">
        <v>484</v>
      </c>
      <c r="CC127" t="s">
        <v>80</v>
      </c>
      <c r="CD127">
        <v>7806</v>
      </c>
      <c r="CE127" t="s">
        <v>88</v>
      </c>
      <c r="CI127">
        <v>1</v>
      </c>
      <c r="CJ127">
        <v>1</v>
      </c>
      <c r="CK127">
        <v>21</v>
      </c>
      <c r="CL127" t="s">
        <v>89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"009943425190"</f>
        <v>009943425190</v>
      </c>
      <c r="F128" s="3">
        <v>45349</v>
      </c>
      <c r="G128">
        <v>202411</v>
      </c>
      <c r="H128" t="s">
        <v>94</v>
      </c>
      <c r="I128" t="s">
        <v>95</v>
      </c>
      <c r="J128" t="s">
        <v>96</v>
      </c>
      <c r="K128" t="s">
        <v>78</v>
      </c>
      <c r="L128" t="s">
        <v>75</v>
      </c>
      <c r="M128" t="s">
        <v>76</v>
      </c>
      <c r="N128" t="s">
        <v>97</v>
      </c>
      <c r="O128" t="s">
        <v>103</v>
      </c>
      <c r="P128" t="str">
        <f>"11942270FM 460040             "</f>
        <v xml:space="preserve">11942270FM 460040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25.38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71.53</v>
      </c>
      <c r="BM128">
        <v>10.73</v>
      </c>
      <c r="BN128">
        <v>82.26</v>
      </c>
      <c r="BO128">
        <v>82.26</v>
      </c>
      <c r="BQ128" t="s">
        <v>207</v>
      </c>
      <c r="BR128" t="s">
        <v>534</v>
      </c>
      <c r="BS128" s="3">
        <v>45350</v>
      </c>
      <c r="BT128" s="4">
        <v>0.35902777777777778</v>
      </c>
      <c r="BU128" t="s">
        <v>535</v>
      </c>
      <c r="BV128" t="s">
        <v>85</v>
      </c>
      <c r="BY128">
        <v>1200</v>
      </c>
      <c r="BZ128" t="s">
        <v>107</v>
      </c>
      <c r="CC128" t="s">
        <v>76</v>
      </c>
      <c r="CD128">
        <v>4051</v>
      </c>
      <c r="CE128" t="s">
        <v>88</v>
      </c>
      <c r="CI128">
        <v>1</v>
      </c>
      <c r="CJ128">
        <v>1</v>
      </c>
      <c r="CK128">
        <v>21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"009942939447"</f>
        <v>009942939447</v>
      </c>
      <c r="F129" s="3">
        <v>45349</v>
      </c>
      <c r="G129">
        <v>202411</v>
      </c>
      <c r="H129" t="s">
        <v>75</v>
      </c>
      <c r="I129" t="s">
        <v>76</v>
      </c>
      <c r="J129" t="s">
        <v>77</v>
      </c>
      <c r="K129" t="s">
        <v>78</v>
      </c>
      <c r="L129" t="s">
        <v>79</v>
      </c>
      <c r="M129" t="s">
        <v>80</v>
      </c>
      <c r="N129" t="s">
        <v>536</v>
      </c>
      <c r="O129" t="s">
        <v>332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482.3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303.33999999999997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</v>
      </c>
      <c r="BJ129">
        <v>3</v>
      </c>
      <c r="BK129">
        <v>3</v>
      </c>
      <c r="BL129">
        <v>854.85</v>
      </c>
      <c r="BM129">
        <v>128.22999999999999</v>
      </c>
      <c r="BN129">
        <v>983.08</v>
      </c>
      <c r="BO129">
        <v>983.08</v>
      </c>
      <c r="BR129" t="s">
        <v>537</v>
      </c>
      <c r="BS129" s="3">
        <v>45350</v>
      </c>
      <c r="BT129" s="4">
        <v>0.375</v>
      </c>
      <c r="BU129" t="s">
        <v>538</v>
      </c>
      <c r="BV129" t="s">
        <v>89</v>
      </c>
      <c r="BY129">
        <v>14896</v>
      </c>
      <c r="BZ129" t="s">
        <v>335</v>
      </c>
      <c r="CC129" t="s">
        <v>80</v>
      </c>
      <c r="CD129">
        <v>8000</v>
      </c>
      <c r="CE129" t="s">
        <v>88</v>
      </c>
      <c r="CI129">
        <v>0</v>
      </c>
      <c r="CJ129">
        <v>1</v>
      </c>
      <c r="CK129">
        <v>21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"009943427568"</f>
        <v>009943427568</v>
      </c>
      <c r="F130" s="3">
        <v>45348</v>
      </c>
      <c r="G130">
        <v>202411</v>
      </c>
      <c r="H130" t="s">
        <v>94</v>
      </c>
      <c r="I130" t="s">
        <v>95</v>
      </c>
      <c r="J130" t="s">
        <v>96</v>
      </c>
      <c r="K130" t="s">
        <v>78</v>
      </c>
      <c r="L130" t="s">
        <v>79</v>
      </c>
      <c r="M130" t="s">
        <v>80</v>
      </c>
      <c r="N130" t="s">
        <v>96</v>
      </c>
      <c r="O130" t="s">
        <v>332</v>
      </c>
      <c r="P130" t="str">
        <f>"11022653DI 460040             "</f>
        <v xml:space="preserve">11022653DI 460040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482.3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436.51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13.1</v>
      </c>
      <c r="BK130">
        <v>13.5</v>
      </c>
      <c r="BL130">
        <v>1230.1500000000001</v>
      </c>
      <c r="BM130">
        <v>184.52</v>
      </c>
      <c r="BN130">
        <v>1414.67</v>
      </c>
      <c r="BO130">
        <v>1414.67</v>
      </c>
      <c r="BQ130" t="s">
        <v>539</v>
      </c>
      <c r="BR130" t="s">
        <v>540</v>
      </c>
      <c r="BS130" s="3">
        <v>45348</v>
      </c>
      <c r="BT130" s="4">
        <v>0.84722222222222221</v>
      </c>
      <c r="BU130" t="s">
        <v>541</v>
      </c>
      <c r="BV130" t="s">
        <v>85</v>
      </c>
      <c r="BY130">
        <v>65520</v>
      </c>
      <c r="BZ130" t="s">
        <v>335</v>
      </c>
      <c r="CC130" t="s">
        <v>80</v>
      </c>
      <c r="CD130">
        <v>7708</v>
      </c>
      <c r="CE130" t="s">
        <v>88</v>
      </c>
      <c r="CI130">
        <v>0</v>
      </c>
      <c r="CJ130">
        <v>0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"080011119364"</f>
        <v>080011119364</v>
      </c>
      <c r="F131" s="3">
        <v>45350</v>
      </c>
      <c r="G131">
        <v>202411</v>
      </c>
      <c r="H131" t="s">
        <v>192</v>
      </c>
      <c r="I131" t="s">
        <v>193</v>
      </c>
      <c r="J131" t="s">
        <v>542</v>
      </c>
      <c r="K131" t="s">
        <v>78</v>
      </c>
      <c r="L131" t="s">
        <v>94</v>
      </c>
      <c r="M131" t="s">
        <v>95</v>
      </c>
      <c r="N131" t="s">
        <v>543</v>
      </c>
      <c r="O131" t="s">
        <v>103</v>
      </c>
      <c r="P131" t="str">
        <f>"Cost center 11116261PC        "</f>
        <v xml:space="preserve">Cost center 11116261PC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31.72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2.4</v>
      </c>
      <c r="BK131">
        <v>2.5</v>
      </c>
      <c r="BL131">
        <v>89.4</v>
      </c>
      <c r="BM131">
        <v>13.41</v>
      </c>
      <c r="BN131">
        <v>102.81</v>
      </c>
      <c r="BO131">
        <v>102.81</v>
      </c>
      <c r="BP131" t="s">
        <v>368</v>
      </c>
      <c r="BQ131" t="s">
        <v>544</v>
      </c>
      <c r="BR131" t="s">
        <v>545</v>
      </c>
      <c r="BS131" s="3">
        <v>45351</v>
      </c>
      <c r="BT131" s="4">
        <v>0.37638888888888888</v>
      </c>
      <c r="BU131" t="s">
        <v>546</v>
      </c>
      <c r="BV131" t="s">
        <v>85</v>
      </c>
      <c r="BY131">
        <v>12000</v>
      </c>
      <c r="BZ131" t="s">
        <v>107</v>
      </c>
      <c r="CA131" t="s">
        <v>386</v>
      </c>
      <c r="CC131" t="s">
        <v>95</v>
      </c>
      <c r="CD131">
        <v>2021</v>
      </c>
      <c r="CE131" t="s">
        <v>506</v>
      </c>
      <c r="CI131">
        <v>1</v>
      </c>
      <c r="CJ131">
        <v>1</v>
      </c>
      <c r="CK131">
        <v>21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"009943425681"</f>
        <v>009943425681</v>
      </c>
      <c r="F132" s="3">
        <v>45350</v>
      </c>
      <c r="G132">
        <v>202411</v>
      </c>
      <c r="H132" t="s">
        <v>94</v>
      </c>
      <c r="I132" t="s">
        <v>95</v>
      </c>
      <c r="J132" t="s">
        <v>96</v>
      </c>
      <c r="K132" t="s">
        <v>78</v>
      </c>
      <c r="L132" t="s">
        <v>79</v>
      </c>
      <c r="M132" t="s">
        <v>80</v>
      </c>
      <c r="N132" t="s">
        <v>219</v>
      </c>
      <c r="O132" t="s">
        <v>82</v>
      </c>
      <c r="P132" t="str">
        <f>"11112300FS 432090             "</f>
        <v xml:space="preserve">11112300FS 432090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97.66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6</v>
      </c>
      <c r="BI132">
        <v>38.799999999999997</v>
      </c>
      <c r="BJ132">
        <v>33.5</v>
      </c>
      <c r="BK132">
        <v>39</v>
      </c>
      <c r="BL132">
        <v>280.8</v>
      </c>
      <c r="BM132">
        <v>42.12</v>
      </c>
      <c r="BN132">
        <v>322.92</v>
      </c>
      <c r="BO132">
        <v>322.92</v>
      </c>
      <c r="BQ132" t="s">
        <v>319</v>
      </c>
      <c r="BR132" t="s">
        <v>547</v>
      </c>
      <c r="BS132" t="s">
        <v>368</v>
      </c>
      <c r="BY132">
        <v>167360.85999999999</v>
      </c>
      <c r="BZ132" t="s">
        <v>86</v>
      </c>
      <c r="CC132" t="s">
        <v>80</v>
      </c>
      <c r="CD132">
        <v>7460</v>
      </c>
      <c r="CE132" t="s">
        <v>88</v>
      </c>
      <c r="CI132">
        <v>3</v>
      </c>
      <c r="CJ132" t="s">
        <v>368</v>
      </c>
      <c r="CK132">
        <v>41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"009943427566"</f>
        <v>009943427566</v>
      </c>
      <c r="F133" s="3">
        <v>45350</v>
      </c>
      <c r="G133">
        <v>202411</v>
      </c>
      <c r="H133" t="s">
        <v>94</v>
      </c>
      <c r="I133" t="s">
        <v>95</v>
      </c>
      <c r="J133" t="s">
        <v>96</v>
      </c>
      <c r="K133" t="s">
        <v>78</v>
      </c>
      <c r="L133" t="s">
        <v>79</v>
      </c>
      <c r="M133" t="s">
        <v>80</v>
      </c>
      <c r="N133" t="s">
        <v>96</v>
      </c>
      <c r="O133" t="s">
        <v>82</v>
      </c>
      <c r="P133" t="str">
        <f>"11002999TF 460040             "</f>
        <v xml:space="preserve">11002999TF 460040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49.09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3.4</v>
      </c>
      <c r="BJ133">
        <v>4</v>
      </c>
      <c r="BK133">
        <v>4</v>
      </c>
      <c r="BL133">
        <v>143.91</v>
      </c>
      <c r="BM133">
        <v>21.59</v>
      </c>
      <c r="BN133">
        <v>165.5</v>
      </c>
      <c r="BO133">
        <v>165.5</v>
      </c>
      <c r="BQ133" t="s">
        <v>548</v>
      </c>
      <c r="BR133" t="s">
        <v>255</v>
      </c>
      <c r="BS133" t="s">
        <v>368</v>
      </c>
      <c r="BY133">
        <v>19811.61</v>
      </c>
      <c r="BZ133" t="s">
        <v>86</v>
      </c>
      <c r="CC133" t="s">
        <v>80</v>
      </c>
      <c r="CD133">
        <v>7708</v>
      </c>
      <c r="CE133" t="s">
        <v>88</v>
      </c>
      <c r="CI133">
        <v>3</v>
      </c>
      <c r="CJ133" t="s">
        <v>368</v>
      </c>
      <c r="CK133">
        <v>41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"009942837883"</f>
        <v>009942837883</v>
      </c>
      <c r="F134" s="3">
        <v>45350</v>
      </c>
      <c r="G134">
        <v>202411</v>
      </c>
      <c r="H134" t="s">
        <v>94</v>
      </c>
      <c r="I134" t="s">
        <v>95</v>
      </c>
      <c r="J134" t="s">
        <v>96</v>
      </c>
      <c r="K134" t="s">
        <v>78</v>
      </c>
      <c r="L134" t="s">
        <v>109</v>
      </c>
      <c r="M134" t="s">
        <v>110</v>
      </c>
      <c r="N134" t="s">
        <v>111</v>
      </c>
      <c r="O134" t="s">
        <v>103</v>
      </c>
      <c r="P134" t="str">
        <f>"11902270FM 460040             "</f>
        <v xml:space="preserve">11902270FM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25.38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71.53</v>
      </c>
      <c r="BM134">
        <v>10.73</v>
      </c>
      <c r="BN134">
        <v>82.26</v>
      </c>
      <c r="BO134">
        <v>82.26</v>
      </c>
      <c r="BQ134" t="s">
        <v>549</v>
      </c>
      <c r="BR134" t="s">
        <v>133</v>
      </c>
      <c r="BS134" t="s">
        <v>368</v>
      </c>
      <c r="BY134">
        <v>1200</v>
      </c>
      <c r="BZ134" t="s">
        <v>107</v>
      </c>
      <c r="CC134" t="s">
        <v>110</v>
      </c>
      <c r="CD134">
        <v>9301</v>
      </c>
      <c r="CE134" t="s">
        <v>88</v>
      </c>
      <c r="CI134">
        <v>1</v>
      </c>
      <c r="CJ134" t="s">
        <v>368</v>
      </c>
      <c r="CK134">
        <v>21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"009942936775"</f>
        <v>009942936775</v>
      </c>
      <c r="F135" s="3">
        <v>45350</v>
      </c>
      <c r="G135">
        <v>202411</v>
      </c>
      <c r="H135" t="s">
        <v>94</v>
      </c>
      <c r="I135" t="s">
        <v>95</v>
      </c>
      <c r="J135" t="s">
        <v>96</v>
      </c>
      <c r="K135" t="s">
        <v>78</v>
      </c>
      <c r="L135" t="s">
        <v>79</v>
      </c>
      <c r="M135" t="s">
        <v>80</v>
      </c>
      <c r="N135" t="s">
        <v>272</v>
      </c>
      <c r="O135" t="s">
        <v>103</v>
      </c>
      <c r="P135" t="str">
        <f>"12352436FS 460040             "</f>
        <v xml:space="preserve">12352436FS 460040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25.38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71.53</v>
      </c>
      <c r="BM135">
        <v>10.73</v>
      </c>
      <c r="BN135">
        <v>82.26</v>
      </c>
      <c r="BO135">
        <v>82.26</v>
      </c>
      <c r="BQ135" t="s">
        <v>550</v>
      </c>
      <c r="BR135" t="s">
        <v>113</v>
      </c>
      <c r="BS135" s="3">
        <v>45351</v>
      </c>
      <c r="BT135" s="4">
        <v>0.37708333333333338</v>
      </c>
      <c r="BU135" t="s">
        <v>551</v>
      </c>
      <c r="BV135" t="s">
        <v>85</v>
      </c>
      <c r="BY135">
        <v>1200</v>
      </c>
      <c r="BZ135" t="s">
        <v>107</v>
      </c>
      <c r="CA135" t="s">
        <v>496</v>
      </c>
      <c r="CC135" t="s">
        <v>80</v>
      </c>
      <c r="CD135">
        <v>7404</v>
      </c>
      <c r="CE135" t="s">
        <v>88</v>
      </c>
      <c r="CI135">
        <v>1</v>
      </c>
      <c r="CJ135">
        <v>1</v>
      </c>
      <c r="CK135">
        <v>21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"009943425191"</f>
        <v>009943425191</v>
      </c>
      <c r="F136" s="3">
        <v>45350</v>
      </c>
      <c r="G136">
        <v>202411</v>
      </c>
      <c r="H136" t="s">
        <v>94</v>
      </c>
      <c r="I136" t="s">
        <v>95</v>
      </c>
      <c r="J136" t="s">
        <v>96</v>
      </c>
      <c r="K136" t="s">
        <v>78</v>
      </c>
      <c r="L136" t="s">
        <v>75</v>
      </c>
      <c r="M136" t="s">
        <v>76</v>
      </c>
      <c r="N136" t="s">
        <v>97</v>
      </c>
      <c r="O136" t="s">
        <v>82</v>
      </c>
      <c r="P136" t="str">
        <f>"11005000BT 402190             "</f>
        <v xml:space="preserve">11005000BT 402190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49.09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143.91</v>
      </c>
      <c r="BM136">
        <v>21.59</v>
      </c>
      <c r="BN136">
        <v>165.5</v>
      </c>
      <c r="BO136">
        <v>165.5</v>
      </c>
      <c r="BQ136" t="s">
        <v>552</v>
      </c>
      <c r="BR136" t="s">
        <v>553</v>
      </c>
      <c r="BS136" t="s">
        <v>368</v>
      </c>
      <c r="BY136">
        <v>1200</v>
      </c>
      <c r="BZ136" t="s">
        <v>86</v>
      </c>
      <c r="CC136" t="s">
        <v>76</v>
      </c>
      <c r="CD136">
        <v>4051</v>
      </c>
      <c r="CE136" t="s">
        <v>88</v>
      </c>
      <c r="CI136">
        <v>1</v>
      </c>
      <c r="CJ136" t="s">
        <v>368</v>
      </c>
      <c r="CK136">
        <v>41</v>
      </c>
      <c r="CL13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sdrascd7-IESANPA134797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2024-02-29T10:09:53Z</dcterms:created>
  <dcterms:modified xsi:type="dcterms:W3CDTF">2024-02-29T10:10:10Z</dcterms:modified>
</cp:coreProperties>
</file>