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J17991" sheetId="1" r:id="rId1"/>
  </sheets>
  <calcPr calcId="125725"/>
</workbook>
</file>

<file path=xl/calcChain.xml><?xml version="1.0" encoding="utf-8"?>
<calcChain xmlns="http://schemas.openxmlformats.org/spreadsheetml/2006/main">
  <c r="P42" i="1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<sst xmlns="http://schemas.openxmlformats.org/spreadsheetml/2006/main" count="907" uniqueCount="277">
  <si>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</si>
  <si>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</si>
  <si>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</si>
  <si>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</si>
  <si>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</si>
  <si>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</si>
  <si>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</si>
  <si>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</si>
  <si>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</si>
  <si>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</si>
  <si>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</si>
  <si>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</si>
  <si>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</si>
  <si>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</si>
  <si>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</si>
  <si>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</si>
  <si>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</si>
  <si>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</si>
  <si>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</si>
  <si>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</si>
  <si>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</si>
  <si>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</si>
  <si>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</si>
  <si>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</si>
  <si>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</si>
  <si>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</si>
  <si>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</si>
  <si>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</si>
  <si>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</si>
  <si>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</si>
  <si>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</si>
  <si>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</si>
  <si>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</si>
  <si>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</si>
  <si>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</si>
  <si>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</si>
  <si>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</si>
  <si>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</si>
  <si>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</si>
  <si>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</si>
  <si>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</si>
  <si>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</si>
  <si>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</si>
  <si>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</si>
  <si>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</si>
  <si>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</si>
  <si>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</si>
  <si>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</si>
  <si>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</si>
  <si>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</si>
  <si>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</si>
  <si>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</si>
  <si>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</si>
  <si>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</si>
  <si>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</si>
  <si>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</si>
  <si>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</si>
  <si>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</si>
  <si>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</si>
  <si>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</si>
  <si>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</si>
  <si>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</si>
  <si>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</si>
  <si>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</si>
  <si>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</si>
  <si>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</si>
  <si>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</si>
  <si>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</si>
  <si>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</si>
  <si>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</si>
  <si>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</si>
  <si>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j17991</t>
  </si>
  <si>
    <t xml:space="preserve">MOVE ANALYTICS CC - ADMIN          </t>
  </si>
  <si>
    <t>WAY</t>
  </si>
  <si>
    <t>WHITE</t>
  </si>
  <si>
    <t>WHITE RIVER</t>
  </si>
  <si>
    <t xml:space="preserve">AVI FIELDMARKETING                 </t>
  </si>
  <si>
    <t xml:space="preserve">                                   </t>
  </si>
  <si>
    <t>KEMPT</t>
  </si>
  <si>
    <t>KEMPTON PARK</t>
  </si>
  <si>
    <t>ON1</t>
  </si>
  <si>
    <t>ZIYAARD</t>
  </si>
  <si>
    <t>RICHARD</t>
  </si>
  <si>
    <t>Nonhlanhla</t>
  </si>
  <si>
    <t>yes</t>
  </si>
  <si>
    <t>POD received from cell 0739524922 M</t>
  </si>
  <si>
    <t>PARCEL</t>
  </si>
  <si>
    <t>no</t>
  </si>
  <si>
    <t>J17991</t>
  </si>
  <si>
    <t>PRETO</t>
  </si>
  <si>
    <t>PRETORIA</t>
  </si>
  <si>
    <t xml:space="preserve">AVI FIELD MARKETING-INLAND         </t>
  </si>
  <si>
    <t>PIET2</t>
  </si>
  <si>
    <t>PIETERSBURG</t>
  </si>
  <si>
    <t xml:space="preserve">AVI POLOKWANE                      </t>
  </si>
  <si>
    <t>SONAY</t>
  </si>
  <si>
    <t>a henn</t>
  </si>
  <si>
    <t>POD received from cell 0735980209 M</t>
  </si>
  <si>
    <t>FLYER</t>
  </si>
  <si>
    <t xml:space="preserve">AVI FIELD MATKETING INLAND WES     </t>
  </si>
  <si>
    <t>CAPET</t>
  </si>
  <si>
    <t>CAPE TOWN</t>
  </si>
  <si>
    <t xml:space="preserve">INDIGO BRANDS                      </t>
  </si>
  <si>
    <t>JAENE THERON</t>
  </si>
  <si>
    <t>..</t>
  </si>
  <si>
    <t>gcali</t>
  </si>
  <si>
    <t>SOME2</t>
  </si>
  <si>
    <t>SOMERSET WEST</t>
  </si>
  <si>
    <t xml:space="preserve">Le Creuset                         </t>
  </si>
  <si>
    <t xml:space="preserve">Eckard Conradie                    </t>
  </si>
  <si>
    <t>RD</t>
  </si>
  <si>
    <t>call before delivery</t>
  </si>
  <si>
    <t>Eckard Conradie</t>
  </si>
  <si>
    <t>Mary</t>
  </si>
  <si>
    <t>e conradie</t>
  </si>
  <si>
    <t>Tns Bos</t>
  </si>
  <si>
    <t>RD2</t>
  </si>
  <si>
    <t>EAST</t>
  </si>
  <si>
    <t>EAST LONDON</t>
  </si>
  <si>
    <t xml:space="preserve">avi fm                             </t>
  </si>
  <si>
    <t>PORT3</t>
  </si>
  <si>
    <t>PORT ELIZABETH</t>
  </si>
  <si>
    <t>chantel</t>
  </si>
  <si>
    <t>ross</t>
  </si>
  <si>
    <t>CHANTEL</t>
  </si>
  <si>
    <t>POD received from cell 0747681797 M</t>
  </si>
  <si>
    <t>RDR</t>
  </si>
  <si>
    <t>JOHAN</t>
  </si>
  <si>
    <t>JOHANNESBURG</t>
  </si>
  <si>
    <t xml:space="preserve">LE CREUSET                         </t>
  </si>
  <si>
    <t>DURBA</t>
  </si>
  <si>
    <t>DURBAN</t>
  </si>
  <si>
    <t>N.A</t>
  </si>
  <si>
    <t>REA</t>
  </si>
  <si>
    <t>rashree</t>
  </si>
  <si>
    <t>Late linehaul</t>
  </si>
  <si>
    <t>COL</t>
  </si>
  <si>
    <t>POD received from cell 0792438310 M</t>
  </si>
  <si>
    <t xml:space="preserve">AVI FEILD MARKETING                </t>
  </si>
  <si>
    <t>KAREL</t>
  </si>
  <si>
    <t>KESHIA</t>
  </si>
  <si>
    <t>karel</t>
  </si>
  <si>
    <t>NGF</t>
  </si>
  <si>
    <t>POD received from cell 0747633484 M</t>
  </si>
  <si>
    <t xml:space="preserve">CHAMPION HEALTH CARE               </t>
  </si>
  <si>
    <t>preto</t>
  </si>
  <si>
    <t xml:space="preserve">PRIONTEX MICROCLEAN                </t>
  </si>
  <si>
    <t>EDGAR</t>
  </si>
  <si>
    <t>VANI   SHAUN</t>
  </si>
  <si>
    <t>LESLEY</t>
  </si>
  <si>
    <t>amt</t>
  </si>
  <si>
    <t>RD1</t>
  </si>
  <si>
    <t>LOUIS</t>
  </si>
  <si>
    <t>LOUIS TRICHARDT</t>
  </si>
  <si>
    <t xml:space="preserve">Mariette Connan                    </t>
  </si>
  <si>
    <t>Mariette Connan</t>
  </si>
  <si>
    <t>judith</t>
  </si>
  <si>
    <t>POD received from cell 0725625353 M</t>
  </si>
  <si>
    <t>SMALL</t>
  </si>
  <si>
    <t>RD5</t>
  </si>
  <si>
    <t xml:space="preserve">AVI FIELD MARKETING                </t>
  </si>
  <si>
    <t xml:space="preserve">AVI                                </t>
  </si>
  <si>
    <t>KERSHNIEN MOODLEY</t>
  </si>
  <si>
    <t>ROBERT</t>
  </si>
  <si>
    <t>DEDOO</t>
  </si>
  <si>
    <t>DE DOORNS</t>
  </si>
  <si>
    <t xml:space="preserve">Tanya De Villiers                  </t>
  </si>
  <si>
    <t>ON2</t>
  </si>
  <si>
    <t>Tanya De Villiers</t>
  </si>
  <si>
    <t>T DE VILLIERS</t>
  </si>
  <si>
    <t>Flyer</t>
  </si>
  <si>
    <t>T DEVILLIERS</t>
  </si>
  <si>
    <t>MEDIUM BOX</t>
  </si>
  <si>
    <t>RDD</t>
  </si>
  <si>
    <t xml:space="preserve">NATIONAL BRANDS                    </t>
  </si>
  <si>
    <t>MAILROOM</t>
  </si>
  <si>
    <t>LOUISA</t>
  </si>
  <si>
    <t xml:space="preserve">AVI FIELD MARKETINGH INLANDS N     </t>
  </si>
  <si>
    <t>SP MALAN</t>
  </si>
  <si>
    <t>SONAY BERRY</t>
  </si>
  <si>
    <t>PCL</t>
  </si>
  <si>
    <t>BLOE1</t>
  </si>
  <si>
    <t>BLOEMFONTEIN</t>
  </si>
  <si>
    <t xml:space="preserve">AVI FIELD MARKETING-FREE STATE     </t>
  </si>
  <si>
    <t xml:space="preserve">AVI HEAD OFFICE                    </t>
  </si>
  <si>
    <t>KERSHNI</t>
  </si>
  <si>
    <t xml:space="preserve">NATIONAL BRANDS LIITED             </t>
  </si>
  <si>
    <t>DEBBIE</t>
  </si>
  <si>
    <t>POD received from cell 0833953091 M</t>
  </si>
  <si>
    <t xml:space="preserve">INDIGO COSMETICS                   </t>
  </si>
  <si>
    <t>F JACOBS</t>
  </si>
  <si>
    <t>kayise</t>
  </si>
  <si>
    <t>GEORG</t>
  </si>
  <si>
    <t>GEORGE</t>
  </si>
  <si>
    <t>JOHN ALAH</t>
  </si>
  <si>
    <t>illegible</t>
  </si>
  <si>
    <t>R RENNIALL</t>
  </si>
  <si>
    <t>gabriella</t>
  </si>
  <si>
    <t>POD received from cell 0838920848 M</t>
  </si>
  <si>
    <t>JKACKIE THERON</t>
  </si>
  <si>
    <t>NA</t>
  </si>
  <si>
    <t>khaniysa</t>
  </si>
  <si>
    <t>Driver late</t>
  </si>
  <si>
    <t>elw</t>
  </si>
  <si>
    <t>JASMINE</t>
  </si>
  <si>
    <t>jasmine</t>
  </si>
  <si>
    <t>ROSS RNNIALL</t>
  </si>
  <si>
    <t>QUEEN</t>
  </si>
  <si>
    <t>QUEENSTOWN</t>
  </si>
  <si>
    <t>LEON</t>
  </si>
  <si>
    <t>DESIREE</t>
  </si>
  <si>
    <t>JOHN ALAN</t>
  </si>
  <si>
    <t>John</t>
  </si>
  <si>
    <t>SHH</t>
  </si>
  <si>
    <t>POD received from cell 0792881349 M</t>
  </si>
  <si>
    <t>AR SUPPORT</t>
  </si>
  <si>
    <t>robert</t>
  </si>
  <si>
    <t xml:space="preserve">AVI NBL                            </t>
  </si>
  <si>
    <t>LEIGH-ANNE COLEMAN-ODENDAAL</t>
  </si>
  <si>
    <t>ANITA KHAN</t>
  </si>
  <si>
    <t>FRAGILE</t>
  </si>
  <si>
    <t xml:space="preserve">AVI FM                             </t>
  </si>
  <si>
    <t>CHANTELL</t>
  </si>
  <si>
    <t>ROSS</t>
  </si>
  <si>
    <t>Chantel</t>
  </si>
  <si>
    <t>POD received from cell 08368999932 M</t>
  </si>
  <si>
    <t>IRIS EDWARDS</t>
  </si>
  <si>
    <t>.</t>
  </si>
  <si>
    <t>SIGNATURE</t>
  </si>
  <si>
    <t>CARYN VAN ZYL</t>
  </si>
  <si>
    <t>AMLA SWART</t>
  </si>
  <si>
    <t>JACKIE THERON</t>
  </si>
  <si>
    <t>jacky</t>
  </si>
  <si>
    <t>JACKIE</t>
  </si>
  <si>
    <t xml:space="preserve">avi                                </t>
  </si>
  <si>
    <t>ross penial</t>
  </si>
  <si>
    <t xml:space="preserve">NATIONAL BRANDS LTD                </t>
  </si>
  <si>
    <t>MOSEHLE</t>
  </si>
  <si>
    <t>spri1</t>
  </si>
  <si>
    <t>SPRINGBOK</t>
  </si>
  <si>
    <t xml:space="preserve">DR VAN NIEKERK HOSPITAL            </t>
  </si>
  <si>
    <t>SUKY SILVER</t>
  </si>
  <si>
    <t>AMILA KHAN</t>
  </si>
  <si>
    <t>SUKY</t>
  </si>
  <si>
    <t>POD received from cell 0828795790 M</t>
  </si>
  <si>
    <t xml:space="preserve">NBL                                </t>
  </si>
  <si>
    <t>THILOSHINI</t>
  </si>
  <si>
    <t>ALTAAF</t>
  </si>
  <si>
    <t>marius</t>
  </si>
  <si>
    <t>bem</t>
  </si>
  <si>
    <t xml:space="preserve">TANYA DE VILLIERS                  </t>
  </si>
  <si>
    <t>DBC</t>
  </si>
  <si>
    <t>TANYA DE VILLIERS</t>
  </si>
  <si>
    <t>MARY</t>
  </si>
  <si>
    <t>?</t>
  </si>
  <si>
    <t>FUE / INS</t>
  </si>
  <si>
    <t>N GAMA</t>
  </si>
  <si>
    <t>siwayi</t>
  </si>
  <si>
    <t>CHANTAL MYBURGH</t>
  </si>
  <si>
    <t>Missed cutoff</t>
  </si>
  <si>
    <t>NLG</t>
  </si>
  <si>
    <t>EAR / FUE</t>
  </si>
  <si>
    <t>POD received from cell 0745016150 M</t>
  </si>
  <si>
    <t>BENON</t>
  </si>
  <si>
    <t>BENONI</t>
  </si>
  <si>
    <t xml:space="preserve">RT CLEARING  FORWARDING            </t>
  </si>
  <si>
    <t xml:space="preserve">RAVESHNEE MOODLEY                  </t>
  </si>
  <si>
    <t>DARRYL</t>
  </si>
  <si>
    <t>rd1</t>
  </si>
  <si>
    <t xml:space="preserve">RT CLEARING                        </t>
  </si>
  <si>
    <t>nelsp</t>
  </si>
  <si>
    <t>NELSPRUIT</t>
  </si>
  <si>
    <t xml:space="preserve">BEST BUILD DISCOUNT                </t>
  </si>
  <si>
    <t>SABBIRR S</t>
  </si>
  <si>
    <t>Mubarak</t>
  </si>
  <si>
    <t>POD received from cell 0648706736 M</t>
  </si>
  <si>
    <t>Account 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</si>
</sst>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14" fontId="0" fillId="0" borderId="1" xfId="0" applyNumberFormat="1" applyBorder="1"/>
    <xf numFmtId="20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44"/>
  <sheetViews>
    <sheetView tabSelected="1" topLeftCell="A22" workbookViewId="0">
      <selection activeCell="J44" sqref="J44"/>
    </sheetView>
  </sheetViews>
  <sheetFormatPr defaultRowHeight="15"/>
  <cols>
    <col min="1" max="1" width="7.42578125" style="2" bestFit="1" customWidth="1"/>
    <col min="2" max="2" width="32" style="2" bestFit="1" customWidth="1"/>
    <col min="3" max="3" width="5.28515625" style="2" bestFit="1" customWidth="1"/>
    <col min="4" max="4" width="10.140625" style="2" bestFit="1" customWidth="1"/>
    <col min="5" max="5" width="13.140625" style="2" bestFit="1" customWidth="1"/>
    <col min="6" max="6" width="10.42578125" style="2" bestFit="1" customWidth="1"/>
    <col min="7" max="7" width="7" style="2" bestFit="1" customWidth="1"/>
    <col min="8" max="8" width="7.42578125" style="2" bestFit="1" customWidth="1"/>
    <col min="9" max="9" width="15.7109375" style="2" bestFit="1" customWidth="1"/>
    <col min="10" max="10" width="34.7109375" style="2" bestFit="1" customWidth="1"/>
    <col min="11" max="11" width="16.140625" style="2" bestFit="1" customWidth="1"/>
    <col min="12" max="12" width="7.42578125" style="2" bestFit="1" customWidth="1"/>
    <col min="13" max="13" width="16.7109375" style="2" bestFit="1" customWidth="1"/>
    <col min="14" max="14" width="30.5703125" style="2" bestFit="1" customWidth="1"/>
    <col min="15" max="15" width="4.85546875" style="2" bestFit="1" customWidth="1"/>
    <col min="16" max="16" width="21" style="2" bestFit="1" customWidth="1"/>
    <col min="17" max="17" width="4.28515625" style="2" bestFit="1" customWidth="1"/>
    <col min="18" max="18" width="4.5703125" style="2" bestFit="1" customWidth="1"/>
    <col min="19" max="19" width="5.140625" style="2" bestFit="1" customWidth="1"/>
    <col min="20" max="22" width="4.5703125" style="2" bestFit="1" customWidth="1"/>
    <col min="23" max="23" width="4.28515625" style="2" bestFit="1" customWidth="1"/>
    <col min="24" max="24" width="4.5703125" style="2" bestFit="1" customWidth="1"/>
    <col min="25" max="25" width="4.42578125" style="2" bestFit="1" customWidth="1"/>
    <col min="26" max="26" width="4.5703125" style="2" bestFit="1" customWidth="1"/>
    <col min="27" max="27" width="4" style="2" bestFit="1" customWidth="1"/>
    <col min="28" max="28" width="4.5703125" style="2" bestFit="1" customWidth="1"/>
    <col min="29" max="29" width="4.28515625" style="2" bestFit="1" customWidth="1"/>
    <col min="30" max="32" width="4.5703125" style="2" bestFit="1" customWidth="1"/>
    <col min="33" max="33" width="7" style="2" bestFit="1" customWidth="1"/>
    <col min="34" max="34" width="4.5703125" style="2" bestFit="1" customWidth="1"/>
    <col min="35" max="35" width="4.85546875" style="2" bestFit="1" customWidth="1"/>
    <col min="36" max="36" width="4.5703125" style="2" bestFit="1" customWidth="1"/>
    <col min="37" max="37" width="4.28515625" style="2" bestFit="1" customWidth="1"/>
    <col min="38" max="38" width="4.5703125" style="2" bestFit="1" customWidth="1"/>
    <col min="39" max="39" width="7" style="2" bestFit="1" customWidth="1"/>
    <col min="40" max="42" width="4.5703125" style="2" bestFit="1" customWidth="1"/>
    <col min="43" max="43" width="5" style="2" bestFit="1" customWidth="1"/>
    <col min="44" max="44" width="4.5703125" style="2" bestFit="1" customWidth="1"/>
    <col min="45" max="45" width="3.42578125" style="2" bestFit="1" customWidth="1"/>
    <col min="46" max="46" width="4.5703125" style="2" bestFit="1" customWidth="1"/>
    <col min="47" max="47" width="4.28515625" style="2" bestFit="1" customWidth="1"/>
    <col min="48" max="48" width="4.5703125" style="2" bestFit="1" customWidth="1"/>
    <col min="49" max="49" width="4" style="2" bestFit="1" customWidth="1"/>
    <col min="50" max="50" width="4.5703125" style="2" bestFit="1" customWidth="1"/>
    <col min="51" max="51" width="3.85546875" style="2" bestFit="1" customWidth="1"/>
    <col min="52" max="52" width="4.5703125" style="2" bestFit="1" customWidth="1"/>
    <col min="53" max="53" width="4.85546875" style="2" bestFit="1" customWidth="1"/>
    <col min="54" max="54" width="4.5703125" style="2" bestFit="1" customWidth="1"/>
    <col min="55" max="55" width="4.7109375" style="2" bestFit="1" customWidth="1"/>
    <col min="56" max="56" width="4.5703125" style="2" bestFit="1" customWidth="1"/>
    <col min="57" max="57" width="4" style="2" bestFit="1" customWidth="1"/>
    <col min="58" max="58" width="4.5703125" style="2" bestFit="1" customWidth="1"/>
    <col min="59" max="59" width="13.7109375" style="2" bestFit="1" customWidth="1"/>
    <col min="60" max="60" width="6.85546875" style="2" bestFit="1" customWidth="1"/>
    <col min="61" max="61" width="6.7109375" style="2" bestFit="1" customWidth="1"/>
    <col min="62" max="62" width="7.28515625" style="2" bestFit="1" customWidth="1"/>
    <col min="63" max="63" width="6.28515625" style="2" bestFit="1" customWidth="1"/>
    <col min="64" max="64" width="8.5703125" style="2" bestFit="1" customWidth="1"/>
    <col min="65" max="65" width="7" style="2" bestFit="1" customWidth="1"/>
    <col min="66" max="66" width="8" style="2" bestFit="1" customWidth="1"/>
    <col min="67" max="67" width="9.140625" style="2"/>
    <col min="68" max="68" width="18.42578125" style="2" bestFit="1" customWidth="1"/>
    <col min="69" max="69" width="32.42578125" style="2" bestFit="1" customWidth="1"/>
    <col min="70" max="70" width="14.5703125" style="2" bestFit="1" customWidth="1"/>
    <col min="71" max="71" width="10.42578125" style="2" bestFit="1" customWidth="1"/>
    <col min="72" max="72" width="9.7109375" style="2" bestFit="1" customWidth="1"/>
    <col min="73" max="73" width="12.42578125" style="2" bestFit="1" customWidth="1"/>
    <col min="74" max="74" width="8.5703125" style="2" bestFit="1" customWidth="1"/>
    <col min="75" max="75" width="13.140625" style="2" bestFit="1" customWidth="1"/>
    <col min="76" max="76" width="16.140625" style="2" bestFit="1" customWidth="1"/>
    <col min="77" max="77" width="13.85546875" style="2" bestFit="1" customWidth="1"/>
    <col min="78" max="78" width="9.42578125" style="2" bestFit="1" customWidth="1"/>
    <col min="79" max="79" width="35.7109375" style="2" bestFit="1" customWidth="1"/>
    <col min="80" max="80" width="9" style="2" bestFit="1" customWidth="1"/>
    <col min="81" max="81" width="16.5703125" style="2" bestFit="1" customWidth="1"/>
    <col min="82" max="82" width="16" style="2" bestFit="1" customWidth="1"/>
    <col min="83" max="83" width="22.28515625" style="2" bestFit="1" customWidth="1"/>
    <col min="84" max="84" width="14" style="2" bestFit="1" customWidth="1"/>
    <col min="85" max="85" width="6.42578125" style="2" bestFit="1" customWidth="1"/>
    <col min="86" max="86" width="13.85546875" style="2" bestFit="1" customWidth="1"/>
    <col min="87" max="87" width="11.140625" style="2" bestFit="1" customWidth="1"/>
    <col min="88" max="88" width="12" style="2" bestFit="1" customWidth="1"/>
    <col min="89" max="89" width="5" style="2" bestFit="1" customWidth="1"/>
    <col min="90" max="90" width="13.28515625" style="2" bestFit="1" customWidth="1"/>
    <col min="91" max="91" width="18.28515625" style="2" bestFit="1" customWidth="1"/>
    <col min="92" max="16384" width="9.140625" style="2"/>
  </cols>
  <sheetData>
    <row r="1" spans="1:91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E2" s="2" t="str">
        <f>"009937192201"</f>
        <v>009937192201</v>
      </c>
      <c r="F2" s="3">
        <v>43073</v>
      </c>
      <c r="G2" s="2">
        <v>201806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76</v>
      </c>
      <c r="O2" s="2" t="s">
        <v>80</v>
      </c>
      <c r="P2" s="2" t="str">
        <f>"                              "</f>
        <v xml:space="preserve">      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5.65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1</v>
      </c>
      <c r="BJ2" s="2">
        <v>0.2</v>
      </c>
      <c r="BK2" s="2">
        <v>1</v>
      </c>
      <c r="BL2" s="2">
        <v>45.15</v>
      </c>
      <c r="BM2" s="2">
        <v>6.32</v>
      </c>
      <c r="BN2" s="2">
        <v>51.47</v>
      </c>
      <c r="BO2" s="2">
        <v>51.47</v>
      </c>
      <c r="BQ2" s="2" t="s">
        <v>81</v>
      </c>
      <c r="BR2" s="2" t="s">
        <v>82</v>
      </c>
      <c r="BS2" s="3">
        <v>43074</v>
      </c>
      <c r="BT2" s="4">
        <v>0.34166666666666662</v>
      </c>
      <c r="BU2" s="2" t="s">
        <v>83</v>
      </c>
      <c r="BV2" s="2" t="s">
        <v>84</v>
      </c>
      <c r="BY2" s="2">
        <v>1200</v>
      </c>
      <c r="BZ2" s="2" t="s">
        <v>27</v>
      </c>
      <c r="CA2" s="2" t="s">
        <v>85</v>
      </c>
      <c r="CC2" s="2" t="s">
        <v>79</v>
      </c>
      <c r="CD2" s="2">
        <v>1601</v>
      </c>
      <c r="CE2" s="2" t="s">
        <v>86</v>
      </c>
      <c r="CF2" s="3">
        <v>43077</v>
      </c>
      <c r="CI2" s="2">
        <v>1</v>
      </c>
      <c r="CJ2" s="2">
        <v>1</v>
      </c>
      <c r="CK2" s="2">
        <v>21</v>
      </c>
      <c r="CL2" s="2" t="s">
        <v>87</v>
      </c>
    </row>
    <row r="3" spans="1:91">
      <c r="A3" s="2" t="s">
        <v>88</v>
      </c>
      <c r="B3" s="2" t="s">
        <v>72</v>
      </c>
      <c r="C3" s="2" t="s">
        <v>73</v>
      </c>
      <c r="E3" s="2" t="str">
        <f>"069907115712"</f>
        <v>069907115712</v>
      </c>
      <c r="F3" s="3">
        <v>43073</v>
      </c>
      <c r="G3" s="2">
        <v>201806</v>
      </c>
      <c r="H3" s="2" t="s">
        <v>89</v>
      </c>
      <c r="I3" s="2" t="s">
        <v>90</v>
      </c>
      <c r="J3" s="2" t="s">
        <v>91</v>
      </c>
      <c r="K3" s="2" t="s">
        <v>77</v>
      </c>
      <c r="L3" s="2" t="s">
        <v>92</v>
      </c>
      <c r="M3" s="2" t="s">
        <v>93</v>
      </c>
      <c r="N3" s="2" t="s">
        <v>94</v>
      </c>
      <c r="O3" s="2" t="s">
        <v>80</v>
      </c>
      <c r="P3" s="2" t="str">
        <f>"                              "</f>
        <v xml:space="preserve">  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28.23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1</v>
      </c>
      <c r="BJ3" s="2">
        <v>9.6</v>
      </c>
      <c r="BK3" s="2">
        <v>10</v>
      </c>
      <c r="BL3" s="2">
        <v>225.65</v>
      </c>
      <c r="BM3" s="2">
        <v>31.59</v>
      </c>
      <c r="BN3" s="2">
        <v>257.24</v>
      </c>
      <c r="BO3" s="2">
        <v>257.24</v>
      </c>
      <c r="BR3" s="2" t="s">
        <v>95</v>
      </c>
      <c r="BS3" s="3">
        <v>43074</v>
      </c>
      <c r="BT3" s="4">
        <v>0.41666666666666669</v>
      </c>
      <c r="BU3" s="2" t="s">
        <v>96</v>
      </c>
      <c r="BV3" s="2" t="s">
        <v>84</v>
      </c>
      <c r="BY3" s="2">
        <v>48000</v>
      </c>
      <c r="BZ3" s="2" t="s">
        <v>27</v>
      </c>
      <c r="CA3" s="2" t="s">
        <v>97</v>
      </c>
      <c r="CC3" s="2" t="s">
        <v>93</v>
      </c>
      <c r="CD3" s="2">
        <v>700</v>
      </c>
      <c r="CE3" s="2" t="s">
        <v>98</v>
      </c>
      <c r="CF3" s="3">
        <v>43077</v>
      </c>
      <c r="CI3" s="2">
        <v>1</v>
      </c>
      <c r="CJ3" s="2">
        <v>1</v>
      </c>
      <c r="CK3" s="2">
        <v>21</v>
      </c>
      <c r="CL3" s="2" t="s">
        <v>87</v>
      </c>
    </row>
    <row r="4" spans="1:91">
      <c r="A4" s="2" t="s">
        <v>88</v>
      </c>
      <c r="B4" s="2" t="s">
        <v>72</v>
      </c>
      <c r="C4" s="2" t="s">
        <v>73</v>
      </c>
      <c r="E4" s="2" t="str">
        <f>"009935272409"</f>
        <v>009935272409</v>
      </c>
      <c r="F4" s="3">
        <v>43070</v>
      </c>
      <c r="G4" s="2">
        <v>201806</v>
      </c>
      <c r="H4" s="2" t="s">
        <v>78</v>
      </c>
      <c r="I4" s="2" t="s">
        <v>79</v>
      </c>
      <c r="J4" s="2" t="s">
        <v>99</v>
      </c>
      <c r="K4" s="2" t="s">
        <v>77</v>
      </c>
      <c r="L4" s="2" t="s">
        <v>100</v>
      </c>
      <c r="M4" s="2" t="s">
        <v>101</v>
      </c>
      <c r="N4" s="2" t="s">
        <v>102</v>
      </c>
      <c r="O4" s="2" t="s">
        <v>80</v>
      </c>
      <c r="P4" s="2" t="str">
        <f>"...                           "</f>
        <v xml:space="preserve">...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5.65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0.5</v>
      </c>
      <c r="BJ4" s="2">
        <v>0.2</v>
      </c>
      <c r="BK4" s="2">
        <v>0.5</v>
      </c>
      <c r="BL4" s="2">
        <v>45.15</v>
      </c>
      <c r="BM4" s="2">
        <v>6.32</v>
      </c>
      <c r="BN4" s="2">
        <v>51.47</v>
      </c>
      <c r="BO4" s="2">
        <v>51.47</v>
      </c>
      <c r="BQ4" s="2" t="s">
        <v>103</v>
      </c>
      <c r="BR4" s="2" t="s">
        <v>104</v>
      </c>
      <c r="BS4" s="3">
        <v>43073</v>
      </c>
      <c r="BT4" s="4">
        <v>0.42708333333333331</v>
      </c>
      <c r="BU4" s="2" t="s">
        <v>105</v>
      </c>
      <c r="BV4" s="2" t="s">
        <v>84</v>
      </c>
      <c r="BY4" s="2">
        <v>1200</v>
      </c>
      <c r="BZ4" s="2" t="s">
        <v>27</v>
      </c>
      <c r="CC4" s="2" t="s">
        <v>101</v>
      </c>
      <c r="CD4" s="2">
        <v>8000</v>
      </c>
      <c r="CE4" s="2" t="s">
        <v>86</v>
      </c>
      <c r="CF4" s="3">
        <v>43074</v>
      </c>
      <c r="CI4" s="2">
        <v>1</v>
      </c>
      <c r="CJ4" s="2">
        <v>1</v>
      </c>
      <c r="CK4" s="2">
        <v>21</v>
      </c>
      <c r="CL4" s="2" t="s">
        <v>87</v>
      </c>
    </row>
    <row r="5" spans="1:91">
      <c r="A5" s="2" t="s">
        <v>88</v>
      </c>
      <c r="B5" s="2" t="s">
        <v>72</v>
      </c>
      <c r="C5" s="2" t="s">
        <v>73</v>
      </c>
      <c r="E5" s="2" t="str">
        <f>"LCR000479"</f>
        <v>LCR000479</v>
      </c>
      <c r="F5" s="3">
        <v>43074</v>
      </c>
      <c r="G5" s="2">
        <v>201806</v>
      </c>
      <c r="H5" s="2" t="s">
        <v>106</v>
      </c>
      <c r="I5" s="2" t="s">
        <v>107</v>
      </c>
      <c r="J5" s="2" t="s">
        <v>108</v>
      </c>
      <c r="K5" s="2" t="s">
        <v>77</v>
      </c>
      <c r="L5" s="2" t="s">
        <v>89</v>
      </c>
      <c r="M5" s="2" t="s">
        <v>90</v>
      </c>
      <c r="N5" s="2" t="s">
        <v>109</v>
      </c>
      <c r="O5" s="2" t="s">
        <v>110</v>
      </c>
      <c r="P5" s="2" t="str">
        <f>"148657                        "</f>
        <v xml:space="preserve">148657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20.47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15.3</v>
      </c>
      <c r="BJ5" s="2">
        <v>32.299999999999997</v>
      </c>
      <c r="BK5" s="2">
        <v>33</v>
      </c>
      <c r="BL5" s="2">
        <v>168.61</v>
      </c>
      <c r="BM5" s="2">
        <v>23.61</v>
      </c>
      <c r="BN5" s="2">
        <v>192.22</v>
      </c>
      <c r="BO5" s="2">
        <v>192.22</v>
      </c>
      <c r="BP5" s="2" t="s">
        <v>111</v>
      </c>
      <c r="BQ5" s="2" t="s">
        <v>112</v>
      </c>
      <c r="BR5" s="2" t="s">
        <v>113</v>
      </c>
      <c r="BS5" s="3">
        <v>43076</v>
      </c>
      <c r="BT5" s="4">
        <v>0.60972222222222217</v>
      </c>
      <c r="BU5" s="2" t="s">
        <v>114</v>
      </c>
      <c r="BV5" s="2" t="s">
        <v>84</v>
      </c>
      <c r="BY5" s="2">
        <v>173694.78</v>
      </c>
      <c r="CC5" s="2" t="s">
        <v>90</v>
      </c>
      <c r="CD5" s="2">
        <v>42</v>
      </c>
      <c r="CE5" s="2" t="s">
        <v>115</v>
      </c>
      <c r="CF5" s="3">
        <v>43080</v>
      </c>
      <c r="CI5" s="2">
        <v>2</v>
      </c>
      <c r="CJ5" s="2">
        <v>2</v>
      </c>
      <c r="CK5" s="2" t="s">
        <v>116</v>
      </c>
      <c r="CL5" s="2" t="s">
        <v>87</v>
      </c>
    </row>
    <row r="6" spans="1:91">
      <c r="A6" s="2" t="s">
        <v>71</v>
      </c>
      <c r="B6" s="2" t="s">
        <v>72</v>
      </c>
      <c r="C6" s="2" t="s">
        <v>73</v>
      </c>
      <c r="E6" s="2" t="str">
        <f>"009936666611"</f>
        <v>009936666611</v>
      </c>
      <c r="F6" s="3">
        <v>43073</v>
      </c>
      <c r="G6" s="2">
        <v>201806</v>
      </c>
      <c r="H6" s="2" t="s">
        <v>117</v>
      </c>
      <c r="I6" s="2" t="s">
        <v>118</v>
      </c>
      <c r="J6" s="2" t="s">
        <v>119</v>
      </c>
      <c r="K6" s="2" t="s">
        <v>77</v>
      </c>
      <c r="L6" s="2" t="s">
        <v>120</v>
      </c>
      <c r="M6" s="2" t="s">
        <v>121</v>
      </c>
      <c r="N6" s="2" t="s">
        <v>119</v>
      </c>
      <c r="O6" s="2" t="s">
        <v>110</v>
      </c>
      <c r="P6" s="2" t="str">
        <f>"                              "</f>
        <v xml:space="preserve">      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9.7100000000000009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1</v>
      </c>
      <c r="BJ6" s="2">
        <v>0.2</v>
      </c>
      <c r="BK6" s="2">
        <v>1</v>
      </c>
      <c r="BL6" s="2">
        <v>82.6</v>
      </c>
      <c r="BM6" s="2">
        <v>11.56</v>
      </c>
      <c r="BN6" s="2">
        <v>94.16</v>
      </c>
      <c r="BO6" s="2">
        <v>94.16</v>
      </c>
      <c r="BQ6" s="2" t="s">
        <v>122</v>
      </c>
      <c r="BR6" s="2" t="s">
        <v>123</v>
      </c>
      <c r="BS6" s="3">
        <v>43074</v>
      </c>
      <c r="BT6" s="4">
        <v>0.36736111111111108</v>
      </c>
      <c r="BU6" s="2" t="s">
        <v>124</v>
      </c>
      <c r="BV6" s="2" t="s">
        <v>84</v>
      </c>
      <c r="BY6" s="2">
        <v>1200</v>
      </c>
      <c r="CA6" s="2" t="s">
        <v>125</v>
      </c>
      <c r="CC6" s="2" t="s">
        <v>121</v>
      </c>
      <c r="CD6" s="2">
        <v>6000</v>
      </c>
      <c r="CE6" s="2" t="s">
        <v>86</v>
      </c>
      <c r="CF6" s="3">
        <v>43075</v>
      </c>
      <c r="CI6" s="2">
        <v>1</v>
      </c>
      <c r="CJ6" s="2">
        <v>1</v>
      </c>
      <c r="CK6" s="2" t="s">
        <v>126</v>
      </c>
      <c r="CL6" s="2" t="s">
        <v>87</v>
      </c>
    </row>
    <row r="7" spans="1:91">
      <c r="A7" s="2" t="s">
        <v>88</v>
      </c>
      <c r="B7" s="2" t="s">
        <v>72</v>
      </c>
      <c r="C7" s="2" t="s">
        <v>73</v>
      </c>
      <c r="E7" s="2" t="str">
        <f>"009935830497"</f>
        <v>009935830497</v>
      </c>
      <c r="F7" s="3">
        <v>43075</v>
      </c>
      <c r="G7" s="2">
        <v>201806</v>
      </c>
      <c r="H7" s="2" t="s">
        <v>127</v>
      </c>
      <c r="I7" s="2" t="s">
        <v>128</v>
      </c>
      <c r="J7" s="2" t="s">
        <v>129</v>
      </c>
      <c r="K7" s="2" t="s">
        <v>77</v>
      </c>
      <c r="L7" s="2" t="s">
        <v>130</v>
      </c>
      <c r="M7" s="2" t="s">
        <v>131</v>
      </c>
      <c r="N7" s="2" t="s">
        <v>129</v>
      </c>
      <c r="O7" s="2" t="s">
        <v>80</v>
      </c>
      <c r="P7" s="2" t="str">
        <f>"...                           "</f>
        <v xml:space="preserve">...   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53.06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13.4</v>
      </c>
      <c r="BJ7" s="2">
        <v>16.399999999999999</v>
      </c>
      <c r="BK7" s="2">
        <v>16.5</v>
      </c>
      <c r="BL7" s="2">
        <v>378.79</v>
      </c>
      <c r="BM7" s="2">
        <v>53.03</v>
      </c>
      <c r="BN7" s="2">
        <v>431.82</v>
      </c>
      <c r="BO7" s="2">
        <v>431.82</v>
      </c>
      <c r="BQ7" s="2" t="s">
        <v>132</v>
      </c>
      <c r="BR7" s="2" t="s">
        <v>133</v>
      </c>
      <c r="BS7" s="3">
        <v>43076</v>
      </c>
      <c r="BT7" s="4">
        <v>0.6020833333333333</v>
      </c>
      <c r="BU7" s="2" t="s">
        <v>134</v>
      </c>
      <c r="BV7" s="2" t="s">
        <v>87</v>
      </c>
      <c r="BW7" s="2" t="s">
        <v>135</v>
      </c>
      <c r="BX7" s="2" t="s">
        <v>136</v>
      </c>
      <c r="BY7" s="2">
        <v>82085.66</v>
      </c>
      <c r="BZ7" s="2" t="s">
        <v>27</v>
      </c>
      <c r="CA7" s="2" t="s">
        <v>137</v>
      </c>
      <c r="CC7" s="2" t="s">
        <v>131</v>
      </c>
      <c r="CD7" s="2">
        <v>3629</v>
      </c>
      <c r="CE7" s="2" t="s">
        <v>86</v>
      </c>
      <c r="CF7" s="3">
        <v>43080</v>
      </c>
      <c r="CI7" s="2">
        <v>1</v>
      </c>
      <c r="CJ7" s="2">
        <v>1</v>
      </c>
      <c r="CK7" s="2">
        <v>21</v>
      </c>
      <c r="CL7" s="2" t="s">
        <v>87</v>
      </c>
    </row>
    <row r="8" spans="1:91">
      <c r="A8" s="2" t="s">
        <v>71</v>
      </c>
      <c r="B8" s="2" t="s">
        <v>72</v>
      </c>
      <c r="C8" s="2" t="s">
        <v>73</v>
      </c>
      <c r="E8" s="2" t="str">
        <f>"029908050672"</f>
        <v>029908050672</v>
      </c>
      <c r="F8" s="3">
        <v>43075</v>
      </c>
      <c r="G8" s="2">
        <v>201806</v>
      </c>
      <c r="H8" s="2" t="s">
        <v>130</v>
      </c>
      <c r="I8" s="2" t="s">
        <v>131</v>
      </c>
      <c r="J8" s="2" t="s">
        <v>138</v>
      </c>
      <c r="K8" s="2" t="s">
        <v>77</v>
      </c>
      <c r="L8" s="2" t="s">
        <v>100</v>
      </c>
      <c r="M8" s="2" t="s">
        <v>101</v>
      </c>
      <c r="N8" s="2" t="s">
        <v>102</v>
      </c>
      <c r="O8" s="2" t="s">
        <v>80</v>
      </c>
      <c r="P8" s="2" t="str">
        <f>"1194 2270 FM                  "</f>
        <v xml:space="preserve">1194 2270 FM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6.43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1</v>
      </c>
      <c r="BJ8" s="2">
        <v>0.2</v>
      </c>
      <c r="BK8" s="2">
        <v>1</v>
      </c>
      <c r="BL8" s="2">
        <v>45.93</v>
      </c>
      <c r="BM8" s="2">
        <v>6.43</v>
      </c>
      <c r="BN8" s="2">
        <v>52.36</v>
      </c>
      <c r="BO8" s="2">
        <v>52.36</v>
      </c>
      <c r="BQ8" s="2" t="s">
        <v>139</v>
      </c>
      <c r="BR8" s="2" t="s">
        <v>140</v>
      </c>
      <c r="BS8" s="3">
        <v>43076</v>
      </c>
      <c r="BT8" s="4">
        <v>0.45833333333333331</v>
      </c>
      <c r="BU8" s="2" t="s">
        <v>141</v>
      </c>
      <c r="BV8" s="2" t="s">
        <v>87</v>
      </c>
      <c r="BW8" s="2" t="s">
        <v>135</v>
      </c>
      <c r="BX8" s="2" t="s">
        <v>142</v>
      </c>
      <c r="BY8" s="2">
        <v>1200</v>
      </c>
      <c r="BZ8" s="2" t="s">
        <v>27</v>
      </c>
      <c r="CA8" s="2" t="s">
        <v>143</v>
      </c>
      <c r="CC8" s="2" t="s">
        <v>101</v>
      </c>
      <c r="CD8" s="2">
        <v>8000</v>
      </c>
      <c r="CE8" s="2" t="s">
        <v>86</v>
      </c>
      <c r="CF8" s="3">
        <v>43077</v>
      </c>
      <c r="CI8" s="2">
        <v>1</v>
      </c>
      <c r="CJ8" s="2">
        <v>1</v>
      </c>
      <c r="CK8" s="2">
        <v>21</v>
      </c>
      <c r="CL8" s="2" t="s">
        <v>87</v>
      </c>
    </row>
    <row r="9" spans="1:91">
      <c r="A9" s="2" t="s">
        <v>71</v>
      </c>
      <c r="B9" s="2" t="s">
        <v>72</v>
      </c>
      <c r="C9" s="2" t="s">
        <v>73</v>
      </c>
      <c r="E9" s="2" t="str">
        <f>"029908048772"</f>
        <v>029908048772</v>
      </c>
      <c r="F9" s="3">
        <v>43075</v>
      </c>
      <c r="G9" s="2">
        <v>201806</v>
      </c>
      <c r="H9" s="2" t="s">
        <v>130</v>
      </c>
      <c r="I9" s="2" t="s">
        <v>131</v>
      </c>
      <c r="J9" s="2" t="s">
        <v>144</v>
      </c>
      <c r="K9" s="2" t="s">
        <v>77</v>
      </c>
      <c r="L9" s="2" t="s">
        <v>145</v>
      </c>
      <c r="M9" s="2" t="s">
        <v>90</v>
      </c>
      <c r="N9" s="2" t="s">
        <v>146</v>
      </c>
      <c r="O9" s="2" t="s">
        <v>110</v>
      </c>
      <c r="P9" s="2" t="str">
        <f>"                              "</f>
        <v xml:space="preserve">      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70.040000000000006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5</v>
      </c>
      <c r="BI9" s="2">
        <v>125</v>
      </c>
      <c r="BJ9" s="2">
        <v>175</v>
      </c>
      <c r="BK9" s="2">
        <v>175</v>
      </c>
      <c r="BL9" s="2">
        <v>504.99</v>
      </c>
      <c r="BM9" s="2">
        <v>70.7</v>
      </c>
      <c r="BN9" s="2">
        <v>575.69000000000005</v>
      </c>
      <c r="BO9" s="2">
        <v>575.69000000000005</v>
      </c>
      <c r="BQ9" s="2" t="s">
        <v>147</v>
      </c>
      <c r="BR9" s="2" t="s">
        <v>148</v>
      </c>
      <c r="BS9" s="3">
        <v>43082</v>
      </c>
      <c r="BT9" s="4">
        <v>0.52430555555555558</v>
      </c>
      <c r="BU9" s="2" t="s">
        <v>149</v>
      </c>
      <c r="BW9" s="2" t="s">
        <v>135</v>
      </c>
      <c r="BX9" s="2" t="s">
        <v>150</v>
      </c>
      <c r="BY9" s="2">
        <v>175000</v>
      </c>
      <c r="CC9" s="2" t="s">
        <v>90</v>
      </c>
      <c r="CD9" s="2">
        <v>1</v>
      </c>
      <c r="CE9" s="2" t="s">
        <v>86</v>
      </c>
      <c r="CF9" s="3">
        <v>43087</v>
      </c>
      <c r="CI9" s="2">
        <v>0</v>
      </c>
      <c r="CJ9" s="2">
        <v>0</v>
      </c>
      <c r="CK9" s="2" t="s">
        <v>151</v>
      </c>
      <c r="CL9" s="2" t="s">
        <v>87</v>
      </c>
    </row>
    <row r="10" spans="1:91">
      <c r="A10" s="2" t="s">
        <v>88</v>
      </c>
      <c r="B10" s="2" t="s">
        <v>72</v>
      </c>
      <c r="C10" s="2" t="s">
        <v>73</v>
      </c>
      <c r="E10" s="2" t="str">
        <f>"LCR000480"</f>
        <v>LCR000480</v>
      </c>
      <c r="F10" s="3">
        <v>43076</v>
      </c>
      <c r="G10" s="2">
        <v>201806</v>
      </c>
      <c r="H10" s="2" t="s">
        <v>106</v>
      </c>
      <c r="I10" s="2" t="s">
        <v>107</v>
      </c>
      <c r="J10" s="2" t="s">
        <v>108</v>
      </c>
      <c r="K10" s="2" t="s">
        <v>77</v>
      </c>
      <c r="L10" s="2" t="s">
        <v>152</v>
      </c>
      <c r="M10" s="2" t="s">
        <v>153</v>
      </c>
      <c r="N10" s="2" t="s">
        <v>154</v>
      </c>
      <c r="O10" s="2" t="s">
        <v>110</v>
      </c>
      <c r="P10" s="2" t="str">
        <f>"148808                        "</f>
        <v xml:space="preserve">148808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19.3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1.2</v>
      </c>
      <c r="BJ10" s="2">
        <v>3.9</v>
      </c>
      <c r="BK10" s="2">
        <v>4</v>
      </c>
      <c r="BL10" s="2">
        <v>142.80000000000001</v>
      </c>
      <c r="BM10" s="2">
        <v>19.989999999999998</v>
      </c>
      <c r="BN10" s="2">
        <v>162.79</v>
      </c>
      <c r="BO10" s="2">
        <v>162.79</v>
      </c>
      <c r="BQ10" s="2" t="s">
        <v>155</v>
      </c>
      <c r="BR10" s="2" t="s">
        <v>113</v>
      </c>
      <c r="BS10" s="3">
        <v>43080</v>
      </c>
      <c r="BT10" s="4">
        <v>0.56944444444444442</v>
      </c>
      <c r="BU10" s="2" t="s">
        <v>156</v>
      </c>
      <c r="BV10" s="2" t="s">
        <v>84</v>
      </c>
      <c r="BY10" s="2">
        <v>19507.88</v>
      </c>
      <c r="CA10" s="2" t="s">
        <v>157</v>
      </c>
      <c r="CC10" s="2" t="s">
        <v>153</v>
      </c>
      <c r="CD10" s="2">
        <v>920</v>
      </c>
      <c r="CE10" s="2" t="s">
        <v>158</v>
      </c>
      <c r="CF10" s="3">
        <v>43083</v>
      </c>
      <c r="CI10" s="2">
        <v>2</v>
      </c>
      <c r="CJ10" s="2">
        <v>2</v>
      </c>
      <c r="CK10" s="2" t="s">
        <v>159</v>
      </c>
      <c r="CL10" s="2" t="s">
        <v>87</v>
      </c>
    </row>
    <row r="11" spans="1:91">
      <c r="A11" s="2" t="s">
        <v>88</v>
      </c>
      <c r="B11" s="2" t="s">
        <v>72</v>
      </c>
      <c r="C11" s="2" t="s">
        <v>73</v>
      </c>
      <c r="E11" s="2" t="str">
        <f>"039902652263"</f>
        <v>039902652263</v>
      </c>
      <c r="F11" s="3">
        <v>43076</v>
      </c>
      <c r="G11" s="2">
        <v>201806</v>
      </c>
      <c r="H11" s="2" t="s">
        <v>120</v>
      </c>
      <c r="I11" s="2" t="s">
        <v>121</v>
      </c>
      <c r="J11" s="2" t="s">
        <v>160</v>
      </c>
      <c r="K11" s="2" t="s">
        <v>77</v>
      </c>
      <c r="L11" s="2" t="s">
        <v>127</v>
      </c>
      <c r="M11" s="2" t="s">
        <v>128</v>
      </c>
      <c r="N11" s="2" t="s">
        <v>161</v>
      </c>
      <c r="O11" s="2" t="s">
        <v>80</v>
      </c>
      <c r="P11" s="2" t="str">
        <f>"11912270 FM                   "</f>
        <v xml:space="preserve">11912270 FM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6.43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1</v>
      </c>
      <c r="BJ11" s="2">
        <v>0.2</v>
      </c>
      <c r="BK11" s="2">
        <v>1</v>
      </c>
      <c r="BL11" s="2">
        <v>45.93</v>
      </c>
      <c r="BM11" s="2">
        <v>6.43</v>
      </c>
      <c r="BN11" s="2">
        <v>52.36</v>
      </c>
      <c r="BO11" s="2">
        <v>52.36</v>
      </c>
      <c r="BQ11" s="2" t="s">
        <v>162</v>
      </c>
      <c r="BR11" s="2" t="s">
        <v>124</v>
      </c>
      <c r="BS11" s="3">
        <v>43077</v>
      </c>
      <c r="BT11" s="4">
        <v>0.31666666666666665</v>
      </c>
      <c r="BU11" s="2" t="s">
        <v>163</v>
      </c>
      <c r="BV11" s="2" t="s">
        <v>84</v>
      </c>
      <c r="BY11" s="2">
        <v>1200</v>
      </c>
      <c r="BZ11" s="2" t="s">
        <v>27</v>
      </c>
      <c r="CC11" s="2" t="s">
        <v>128</v>
      </c>
      <c r="CD11" s="2">
        <v>2021</v>
      </c>
      <c r="CE11" s="2" t="s">
        <v>86</v>
      </c>
      <c r="CF11" s="3">
        <v>43080</v>
      </c>
      <c r="CI11" s="2">
        <v>1</v>
      </c>
      <c r="CJ11" s="2">
        <v>1</v>
      </c>
      <c r="CK11" s="2">
        <v>21</v>
      </c>
      <c r="CL11" s="2" t="s">
        <v>87</v>
      </c>
    </row>
    <row r="12" spans="1:91">
      <c r="A12" s="2" t="s">
        <v>88</v>
      </c>
      <c r="B12" s="2" t="s">
        <v>72</v>
      </c>
      <c r="C12" s="2" t="s">
        <v>73</v>
      </c>
      <c r="E12" s="2" t="str">
        <f>"LCR000481"</f>
        <v>LCR000481</v>
      </c>
      <c r="F12" s="3">
        <v>43076</v>
      </c>
      <c r="G12" s="2">
        <v>201806</v>
      </c>
      <c r="H12" s="2" t="s">
        <v>106</v>
      </c>
      <c r="I12" s="2" t="s">
        <v>107</v>
      </c>
      <c r="J12" s="2" t="s">
        <v>108</v>
      </c>
      <c r="K12" s="2" t="s">
        <v>77</v>
      </c>
      <c r="L12" s="2" t="s">
        <v>164</v>
      </c>
      <c r="M12" s="2" t="s">
        <v>165</v>
      </c>
      <c r="N12" s="2" t="s">
        <v>166</v>
      </c>
      <c r="O12" s="2" t="s">
        <v>167</v>
      </c>
      <c r="P12" s="2" t="str">
        <f>"148781                        "</f>
        <v xml:space="preserve">148781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12.47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1.9</v>
      </c>
      <c r="BJ12" s="2">
        <v>2</v>
      </c>
      <c r="BK12" s="2">
        <v>2</v>
      </c>
      <c r="BL12" s="2">
        <v>89</v>
      </c>
      <c r="BM12" s="2">
        <v>12.46</v>
      </c>
      <c r="BN12" s="2">
        <v>101.46</v>
      </c>
      <c r="BO12" s="2">
        <v>101.46</v>
      </c>
      <c r="BQ12" s="2" t="s">
        <v>168</v>
      </c>
      <c r="BR12" s="2" t="s">
        <v>113</v>
      </c>
      <c r="BS12" s="3">
        <v>43077</v>
      </c>
      <c r="BT12" s="4">
        <v>0.52916666666666667</v>
      </c>
      <c r="BU12" s="2" t="s">
        <v>169</v>
      </c>
      <c r="BV12" s="2" t="s">
        <v>84</v>
      </c>
      <c r="BY12" s="2">
        <v>9889.5</v>
      </c>
      <c r="CC12" s="2" t="s">
        <v>165</v>
      </c>
      <c r="CD12" s="2">
        <v>6870</v>
      </c>
      <c r="CE12" s="2" t="s">
        <v>170</v>
      </c>
      <c r="CF12" s="3">
        <v>43080</v>
      </c>
      <c r="CI12" s="2">
        <v>2</v>
      </c>
      <c r="CJ12" s="2">
        <v>1</v>
      </c>
      <c r="CK12" s="2">
        <v>33</v>
      </c>
      <c r="CL12" s="2" t="s">
        <v>87</v>
      </c>
    </row>
    <row r="13" spans="1:91">
      <c r="A13" s="2" t="s">
        <v>88</v>
      </c>
      <c r="B13" s="2" t="s">
        <v>72</v>
      </c>
      <c r="C13" s="2" t="s">
        <v>73</v>
      </c>
      <c r="E13" s="2" t="str">
        <f>"LCR000483"</f>
        <v>LCR000483</v>
      </c>
      <c r="F13" s="3">
        <v>43076</v>
      </c>
      <c r="G13" s="2">
        <v>201806</v>
      </c>
      <c r="H13" s="2" t="s">
        <v>106</v>
      </c>
      <c r="I13" s="2" t="s">
        <v>107</v>
      </c>
      <c r="J13" s="2" t="s">
        <v>108</v>
      </c>
      <c r="K13" s="2" t="s">
        <v>77</v>
      </c>
      <c r="L13" s="2" t="s">
        <v>164</v>
      </c>
      <c r="M13" s="2" t="s">
        <v>165</v>
      </c>
      <c r="N13" s="2" t="s">
        <v>166</v>
      </c>
      <c r="O13" s="2" t="s">
        <v>110</v>
      </c>
      <c r="P13" s="2" t="str">
        <f>"148777                        "</f>
        <v xml:space="preserve">148777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12.06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3.1</v>
      </c>
      <c r="BJ13" s="2">
        <v>14.5</v>
      </c>
      <c r="BK13" s="2">
        <v>15</v>
      </c>
      <c r="BL13" s="2">
        <v>91.12</v>
      </c>
      <c r="BM13" s="2">
        <v>12.76</v>
      </c>
      <c r="BN13" s="2">
        <v>103.88</v>
      </c>
      <c r="BO13" s="2">
        <v>103.88</v>
      </c>
      <c r="BQ13" s="2" t="s">
        <v>168</v>
      </c>
      <c r="BR13" s="2" t="s">
        <v>113</v>
      </c>
      <c r="BS13" s="3">
        <v>43077</v>
      </c>
      <c r="BT13" s="4">
        <v>0.52916666666666667</v>
      </c>
      <c r="BU13" s="2" t="s">
        <v>171</v>
      </c>
      <c r="BV13" s="2" t="s">
        <v>84</v>
      </c>
      <c r="BY13" s="2">
        <v>72630.77</v>
      </c>
      <c r="CC13" s="2" t="s">
        <v>165</v>
      </c>
      <c r="CD13" s="2">
        <v>6870</v>
      </c>
      <c r="CE13" s="2" t="s">
        <v>172</v>
      </c>
      <c r="CF13" s="3">
        <v>43080</v>
      </c>
      <c r="CI13" s="2">
        <v>3</v>
      </c>
      <c r="CJ13" s="2">
        <v>1</v>
      </c>
      <c r="CK13" s="2" t="s">
        <v>173</v>
      </c>
      <c r="CL13" s="2" t="s">
        <v>87</v>
      </c>
    </row>
    <row r="14" spans="1:91">
      <c r="A14" s="2" t="s">
        <v>71</v>
      </c>
      <c r="B14" s="2" t="s">
        <v>72</v>
      </c>
      <c r="C14" s="2" t="s">
        <v>73</v>
      </c>
      <c r="E14" s="2" t="str">
        <f>"029908034325"</f>
        <v>029908034325</v>
      </c>
      <c r="F14" s="3">
        <v>43076</v>
      </c>
      <c r="G14" s="2">
        <v>201806</v>
      </c>
      <c r="H14" s="2" t="s">
        <v>130</v>
      </c>
      <c r="I14" s="2" t="s">
        <v>131</v>
      </c>
      <c r="J14" s="2" t="s">
        <v>160</v>
      </c>
      <c r="K14" s="2" t="s">
        <v>77</v>
      </c>
      <c r="L14" s="2" t="s">
        <v>127</v>
      </c>
      <c r="M14" s="2" t="s">
        <v>128</v>
      </c>
      <c r="N14" s="2" t="s">
        <v>174</v>
      </c>
      <c r="O14" s="2" t="s">
        <v>80</v>
      </c>
      <c r="P14" s="2" t="str">
        <f>"119 422 80FM                  "</f>
        <v xml:space="preserve">119 422 80FM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6.43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1</v>
      </c>
      <c r="BJ14" s="2">
        <v>0.2</v>
      </c>
      <c r="BK14" s="2">
        <v>1</v>
      </c>
      <c r="BL14" s="2">
        <v>45.93</v>
      </c>
      <c r="BM14" s="2">
        <v>6.43</v>
      </c>
      <c r="BN14" s="2">
        <v>52.36</v>
      </c>
      <c r="BO14" s="2">
        <v>52.36</v>
      </c>
      <c r="BQ14" s="2" t="s">
        <v>175</v>
      </c>
      <c r="BR14" s="2" t="s">
        <v>176</v>
      </c>
      <c r="BS14" s="3">
        <v>43077</v>
      </c>
      <c r="BT14" s="4">
        <v>0.31666666666666665</v>
      </c>
      <c r="BU14" s="2" t="s">
        <v>163</v>
      </c>
      <c r="BV14" s="2" t="s">
        <v>84</v>
      </c>
      <c r="BY14" s="2">
        <v>1200</v>
      </c>
      <c r="BZ14" s="2" t="s">
        <v>27</v>
      </c>
      <c r="CC14" s="2" t="s">
        <v>128</v>
      </c>
      <c r="CD14" s="2">
        <v>2021</v>
      </c>
      <c r="CE14" s="2" t="s">
        <v>86</v>
      </c>
      <c r="CF14" s="3">
        <v>43080</v>
      </c>
      <c r="CI14" s="2">
        <v>1</v>
      </c>
      <c r="CJ14" s="2">
        <v>1</v>
      </c>
      <c r="CK14" s="2">
        <v>21</v>
      </c>
      <c r="CL14" s="2" t="s">
        <v>87</v>
      </c>
    </row>
    <row r="15" spans="1:91">
      <c r="A15" s="2" t="s">
        <v>88</v>
      </c>
      <c r="B15" s="2" t="s">
        <v>72</v>
      </c>
      <c r="C15" s="2" t="s">
        <v>73</v>
      </c>
      <c r="E15" s="2" t="str">
        <f>"069907115711"</f>
        <v>069907115711</v>
      </c>
      <c r="F15" s="3">
        <v>43076</v>
      </c>
      <c r="G15" s="2">
        <v>201806</v>
      </c>
      <c r="H15" s="2" t="s">
        <v>89</v>
      </c>
      <c r="I15" s="2" t="s">
        <v>90</v>
      </c>
      <c r="J15" s="2" t="s">
        <v>177</v>
      </c>
      <c r="K15" s="2" t="s">
        <v>77</v>
      </c>
      <c r="L15" s="2" t="s">
        <v>92</v>
      </c>
      <c r="M15" s="2" t="s">
        <v>93</v>
      </c>
      <c r="N15" s="2" t="s">
        <v>94</v>
      </c>
      <c r="O15" s="2" t="s">
        <v>80</v>
      </c>
      <c r="P15" s="2" t="str">
        <f>"N                             "</f>
        <v xml:space="preserve">N     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6.43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1.7</v>
      </c>
      <c r="BJ15" s="2">
        <v>1.2</v>
      </c>
      <c r="BK15" s="2">
        <v>2</v>
      </c>
      <c r="BL15" s="2">
        <v>45.93</v>
      </c>
      <c r="BM15" s="2">
        <v>6.43</v>
      </c>
      <c r="BN15" s="2">
        <v>52.36</v>
      </c>
      <c r="BO15" s="2">
        <v>52.36</v>
      </c>
      <c r="BQ15" s="2" t="s">
        <v>178</v>
      </c>
      <c r="BR15" s="2" t="s">
        <v>179</v>
      </c>
      <c r="BS15" s="3">
        <v>43077</v>
      </c>
      <c r="BT15" s="4">
        <v>0.39583333333333331</v>
      </c>
      <c r="BU15" s="2" t="s">
        <v>96</v>
      </c>
      <c r="BV15" s="2" t="s">
        <v>84</v>
      </c>
      <c r="BY15" s="2">
        <v>5975.5</v>
      </c>
      <c r="BZ15" s="2" t="s">
        <v>27</v>
      </c>
      <c r="CA15" s="2" t="s">
        <v>97</v>
      </c>
      <c r="CC15" s="2" t="s">
        <v>93</v>
      </c>
      <c r="CD15" s="2">
        <v>699</v>
      </c>
      <c r="CE15" s="2" t="s">
        <v>180</v>
      </c>
      <c r="CF15" s="3">
        <v>43081</v>
      </c>
      <c r="CI15" s="2">
        <v>1</v>
      </c>
      <c r="CJ15" s="2">
        <v>1</v>
      </c>
      <c r="CK15" s="2">
        <v>21</v>
      </c>
      <c r="CL15" s="2" t="s">
        <v>87</v>
      </c>
    </row>
    <row r="16" spans="1:91">
      <c r="A16" s="2" t="s">
        <v>71</v>
      </c>
      <c r="B16" s="2" t="s">
        <v>72</v>
      </c>
      <c r="C16" s="2" t="s">
        <v>73</v>
      </c>
      <c r="E16" s="2" t="str">
        <f>"089901384850"</f>
        <v>089901384850</v>
      </c>
      <c r="F16" s="3">
        <v>43076</v>
      </c>
      <c r="G16" s="2">
        <v>201806</v>
      </c>
      <c r="H16" s="2" t="s">
        <v>181</v>
      </c>
      <c r="I16" s="2" t="s">
        <v>182</v>
      </c>
      <c r="J16" s="2" t="s">
        <v>183</v>
      </c>
      <c r="K16" s="2" t="s">
        <v>77</v>
      </c>
      <c r="L16" s="2" t="s">
        <v>127</v>
      </c>
      <c r="M16" s="2" t="s">
        <v>128</v>
      </c>
      <c r="N16" s="2" t="s">
        <v>184</v>
      </c>
      <c r="O16" s="2" t="s">
        <v>110</v>
      </c>
      <c r="P16" s="2" t="str">
        <f>"                              "</f>
        <v xml:space="preserve">     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12.06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1</v>
      </c>
      <c r="BJ16" s="2">
        <v>0.2</v>
      </c>
      <c r="BK16" s="2">
        <v>1</v>
      </c>
      <c r="BL16" s="2">
        <v>91.12</v>
      </c>
      <c r="BM16" s="2">
        <v>12.76</v>
      </c>
      <c r="BN16" s="2">
        <v>103.88</v>
      </c>
      <c r="BO16" s="2">
        <v>103.88</v>
      </c>
      <c r="BQ16" s="2" t="s">
        <v>185</v>
      </c>
      <c r="BS16" s="3">
        <v>43077</v>
      </c>
      <c r="BT16" s="4">
        <v>0.31597222222222221</v>
      </c>
      <c r="BU16" s="2" t="s">
        <v>163</v>
      </c>
      <c r="BV16" s="2" t="s">
        <v>84</v>
      </c>
      <c r="BY16" s="2">
        <v>1200</v>
      </c>
      <c r="CC16" s="2" t="s">
        <v>128</v>
      </c>
      <c r="CD16" s="2">
        <v>2000</v>
      </c>
      <c r="CE16" s="2" t="s">
        <v>86</v>
      </c>
      <c r="CF16" s="3">
        <v>43080</v>
      </c>
      <c r="CI16" s="2">
        <v>1</v>
      </c>
      <c r="CJ16" s="2">
        <v>1</v>
      </c>
      <c r="CK16" s="2" t="s">
        <v>173</v>
      </c>
      <c r="CL16" s="2" t="s">
        <v>87</v>
      </c>
    </row>
    <row r="17" spans="1:90">
      <c r="A17" s="2" t="s">
        <v>71</v>
      </c>
      <c r="B17" s="2" t="s">
        <v>72</v>
      </c>
      <c r="C17" s="2" t="s">
        <v>73</v>
      </c>
      <c r="E17" s="2" t="str">
        <f>"089901384847"</f>
        <v>089901384847</v>
      </c>
      <c r="F17" s="3">
        <v>43077</v>
      </c>
      <c r="G17" s="2">
        <v>201806</v>
      </c>
      <c r="H17" s="2" t="s">
        <v>181</v>
      </c>
      <c r="I17" s="2" t="s">
        <v>182</v>
      </c>
      <c r="J17" s="2" t="s">
        <v>183</v>
      </c>
      <c r="K17" s="2" t="s">
        <v>77</v>
      </c>
      <c r="L17" s="2" t="s">
        <v>127</v>
      </c>
      <c r="M17" s="2" t="s">
        <v>128</v>
      </c>
      <c r="N17" s="2" t="s">
        <v>186</v>
      </c>
      <c r="O17" s="2" t="s">
        <v>80</v>
      </c>
      <c r="P17" s="2" t="str">
        <f>"                              "</f>
        <v xml:space="preserve">      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6.43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1</v>
      </c>
      <c r="BJ17" s="2">
        <v>0.2</v>
      </c>
      <c r="BK17" s="2">
        <v>1</v>
      </c>
      <c r="BL17" s="2">
        <v>45.93</v>
      </c>
      <c r="BM17" s="2">
        <v>6.43</v>
      </c>
      <c r="BN17" s="2">
        <v>52.36</v>
      </c>
      <c r="BO17" s="2">
        <v>52.36</v>
      </c>
      <c r="BR17" s="2" t="s">
        <v>187</v>
      </c>
      <c r="BS17" s="3">
        <v>43080</v>
      </c>
      <c r="BT17" s="4">
        <v>0.31458333333333333</v>
      </c>
      <c r="BU17" s="2" t="s">
        <v>163</v>
      </c>
      <c r="BV17" s="2" t="s">
        <v>84</v>
      </c>
      <c r="BY17" s="2">
        <v>1200</v>
      </c>
      <c r="BZ17" s="2" t="s">
        <v>27</v>
      </c>
      <c r="CA17" s="2" t="s">
        <v>188</v>
      </c>
      <c r="CC17" s="2" t="s">
        <v>128</v>
      </c>
      <c r="CD17" s="2">
        <v>2021</v>
      </c>
      <c r="CE17" s="2" t="s">
        <v>86</v>
      </c>
      <c r="CF17" s="3">
        <v>43083</v>
      </c>
      <c r="CI17" s="2">
        <v>1</v>
      </c>
      <c r="CJ17" s="2">
        <v>1</v>
      </c>
      <c r="CK17" s="2">
        <v>21</v>
      </c>
      <c r="CL17" s="2" t="s">
        <v>87</v>
      </c>
    </row>
    <row r="18" spans="1:90">
      <c r="A18" s="2" t="s">
        <v>88</v>
      </c>
      <c r="B18" s="2" t="s">
        <v>72</v>
      </c>
      <c r="C18" s="2" t="s">
        <v>73</v>
      </c>
      <c r="E18" s="2" t="str">
        <f>"039902652247"</f>
        <v>039902652247</v>
      </c>
      <c r="F18" s="3">
        <v>43080</v>
      </c>
      <c r="G18" s="2">
        <v>201806</v>
      </c>
      <c r="H18" s="2" t="s">
        <v>120</v>
      </c>
      <c r="I18" s="2" t="s">
        <v>121</v>
      </c>
      <c r="J18" s="2" t="s">
        <v>160</v>
      </c>
      <c r="K18" s="2" t="s">
        <v>77</v>
      </c>
      <c r="L18" s="2" t="s">
        <v>100</v>
      </c>
      <c r="M18" s="2" t="s">
        <v>101</v>
      </c>
      <c r="N18" s="2" t="s">
        <v>189</v>
      </c>
      <c r="O18" s="2" t="s">
        <v>80</v>
      </c>
      <c r="P18" s="2" t="str">
        <f>"11912270 FM                   "</f>
        <v xml:space="preserve">11912270 FM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6.43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1</v>
      </c>
      <c r="BJ18" s="2">
        <v>0.2</v>
      </c>
      <c r="BK18" s="2">
        <v>1</v>
      </c>
      <c r="BL18" s="2">
        <v>45.93</v>
      </c>
      <c r="BM18" s="2">
        <v>6.43</v>
      </c>
      <c r="BN18" s="2">
        <v>52.36</v>
      </c>
      <c r="BO18" s="2">
        <v>52.36</v>
      </c>
      <c r="BQ18" s="2" t="s">
        <v>190</v>
      </c>
      <c r="BR18" s="2" t="s">
        <v>124</v>
      </c>
      <c r="BS18" s="3">
        <v>43081</v>
      </c>
      <c r="BT18" s="4">
        <v>0.38750000000000001</v>
      </c>
      <c r="BU18" s="2" t="s">
        <v>191</v>
      </c>
      <c r="BV18" s="2" t="s">
        <v>84</v>
      </c>
      <c r="BY18" s="2">
        <v>1200</v>
      </c>
      <c r="BZ18" s="2" t="s">
        <v>27</v>
      </c>
      <c r="CA18" s="2" t="s">
        <v>143</v>
      </c>
      <c r="CC18" s="2" t="s">
        <v>101</v>
      </c>
      <c r="CD18" s="2">
        <v>8000</v>
      </c>
      <c r="CE18" s="2" t="s">
        <v>86</v>
      </c>
      <c r="CF18" s="3">
        <v>43082</v>
      </c>
      <c r="CI18" s="2">
        <v>1</v>
      </c>
      <c r="CJ18" s="2">
        <v>1</v>
      </c>
      <c r="CK18" s="2">
        <v>21</v>
      </c>
      <c r="CL18" s="2" t="s">
        <v>87</v>
      </c>
    </row>
    <row r="19" spans="1:90">
      <c r="A19" s="2" t="s">
        <v>88</v>
      </c>
      <c r="B19" s="2" t="s">
        <v>72</v>
      </c>
      <c r="C19" s="2" t="s">
        <v>73</v>
      </c>
      <c r="E19" s="2" t="str">
        <f>"039902652248"</f>
        <v>039902652248</v>
      </c>
      <c r="F19" s="3">
        <v>43080</v>
      </c>
      <c r="G19" s="2">
        <v>201806</v>
      </c>
      <c r="H19" s="2" t="s">
        <v>120</v>
      </c>
      <c r="I19" s="2" t="s">
        <v>121</v>
      </c>
      <c r="J19" s="2" t="s">
        <v>160</v>
      </c>
      <c r="K19" s="2" t="s">
        <v>77</v>
      </c>
      <c r="L19" s="2" t="s">
        <v>192</v>
      </c>
      <c r="M19" s="2" t="s">
        <v>193</v>
      </c>
      <c r="N19" s="2" t="s">
        <v>161</v>
      </c>
      <c r="O19" s="2" t="s">
        <v>80</v>
      </c>
      <c r="P19" s="2" t="str">
        <f>"11912270 FM                   "</f>
        <v xml:space="preserve">11912270 FM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6.43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1</v>
      </c>
      <c r="BJ19" s="2">
        <v>0.2</v>
      </c>
      <c r="BK19" s="2">
        <v>1</v>
      </c>
      <c r="BL19" s="2">
        <v>45.93</v>
      </c>
      <c r="BM19" s="2">
        <v>6.43</v>
      </c>
      <c r="BN19" s="2">
        <v>52.36</v>
      </c>
      <c r="BO19" s="2">
        <v>52.36</v>
      </c>
      <c r="BQ19" s="2" t="s">
        <v>194</v>
      </c>
      <c r="BR19" s="2" t="s">
        <v>124</v>
      </c>
      <c r="BS19" s="3">
        <v>43081</v>
      </c>
      <c r="BT19" s="4">
        <v>0.4548611111111111</v>
      </c>
      <c r="BU19" s="2" t="s">
        <v>195</v>
      </c>
      <c r="BV19" s="2" t="s">
        <v>84</v>
      </c>
      <c r="BY19" s="2">
        <v>1200</v>
      </c>
      <c r="BZ19" s="2" t="s">
        <v>27</v>
      </c>
      <c r="CC19" s="2" t="s">
        <v>193</v>
      </c>
      <c r="CD19" s="2">
        <v>6530</v>
      </c>
      <c r="CE19" s="2" t="s">
        <v>86</v>
      </c>
      <c r="CF19" s="3">
        <v>43083</v>
      </c>
      <c r="CI19" s="2">
        <v>1</v>
      </c>
      <c r="CJ19" s="2">
        <v>1</v>
      </c>
      <c r="CK19" s="2">
        <v>21</v>
      </c>
      <c r="CL19" s="2" t="s">
        <v>87</v>
      </c>
    </row>
    <row r="20" spans="1:90">
      <c r="A20" s="2" t="s">
        <v>88</v>
      </c>
      <c r="B20" s="2" t="s">
        <v>72</v>
      </c>
      <c r="C20" s="2" t="s">
        <v>73</v>
      </c>
      <c r="E20" s="2" t="str">
        <f>"039902652249"</f>
        <v>039902652249</v>
      </c>
      <c r="F20" s="3">
        <v>43080</v>
      </c>
      <c r="G20" s="2">
        <v>201806</v>
      </c>
      <c r="H20" s="2" t="s">
        <v>120</v>
      </c>
      <c r="I20" s="2" t="s">
        <v>121</v>
      </c>
      <c r="J20" s="2" t="s">
        <v>160</v>
      </c>
      <c r="K20" s="2" t="s">
        <v>77</v>
      </c>
      <c r="L20" s="2" t="s">
        <v>117</v>
      </c>
      <c r="M20" s="2" t="s">
        <v>118</v>
      </c>
      <c r="N20" s="2" t="s">
        <v>161</v>
      </c>
      <c r="O20" s="2" t="s">
        <v>80</v>
      </c>
      <c r="P20" s="2" t="str">
        <f>"11912270 FM                   "</f>
        <v xml:space="preserve">11912270 FM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6.43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1</v>
      </c>
      <c r="BI20" s="2">
        <v>1</v>
      </c>
      <c r="BJ20" s="2">
        <v>0.2</v>
      </c>
      <c r="BK20" s="2">
        <v>1</v>
      </c>
      <c r="BL20" s="2">
        <v>45.93</v>
      </c>
      <c r="BM20" s="2">
        <v>6.43</v>
      </c>
      <c r="BN20" s="2">
        <v>52.36</v>
      </c>
      <c r="BO20" s="2">
        <v>52.36</v>
      </c>
      <c r="BQ20" s="2" t="s">
        <v>196</v>
      </c>
      <c r="BR20" s="2" t="s">
        <v>124</v>
      </c>
      <c r="BS20" s="3">
        <v>43081</v>
      </c>
      <c r="BT20" s="4">
        <v>0.3972222222222222</v>
      </c>
      <c r="BU20" s="2" t="s">
        <v>197</v>
      </c>
      <c r="BV20" s="2" t="s">
        <v>84</v>
      </c>
      <c r="BY20" s="2">
        <v>1200</v>
      </c>
      <c r="BZ20" s="2" t="s">
        <v>27</v>
      </c>
      <c r="CA20" s="2" t="s">
        <v>198</v>
      </c>
      <c r="CC20" s="2" t="s">
        <v>118</v>
      </c>
      <c r="CD20" s="2">
        <v>5247</v>
      </c>
      <c r="CE20" s="2" t="s">
        <v>86</v>
      </c>
      <c r="CF20" s="3">
        <v>43084</v>
      </c>
      <c r="CI20" s="2">
        <v>1</v>
      </c>
      <c r="CJ20" s="2">
        <v>1</v>
      </c>
      <c r="CK20" s="2">
        <v>21</v>
      </c>
      <c r="CL20" s="2" t="s">
        <v>87</v>
      </c>
    </row>
    <row r="21" spans="1:90">
      <c r="A21" s="2" t="s">
        <v>88</v>
      </c>
      <c r="B21" s="2" t="s">
        <v>72</v>
      </c>
      <c r="C21" s="2" t="s">
        <v>73</v>
      </c>
      <c r="E21" s="2" t="str">
        <f>"009935272408"</f>
        <v>009935272408</v>
      </c>
      <c r="F21" s="3">
        <v>43077</v>
      </c>
      <c r="G21" s="2">
        <v>201806</v>
      </c>
      <c r="H21" s="2" t="s">
        <v>78</v>
      </c>
      <c r="I21" s="2" t="s">
        <v>79</v>
      </c>
      <c r="J21" s="2" t="s">
        <v>99</v>
      </c>
      <c r="K21" s="2" t="s">
        <v>77</v>
      </c>
      <c r="L21" s="2" t="s">
        <v>100</v>
      </c>
      <c r="M21" s="2" t="s">
        <v>101</v>
      </c>
      <c r="N21" s="2" t="s">
        <v>102</v>
      </c>
      <c r="O21" s="2" t="s">
        <v>80</v>
      </c>
      <c r="P21" s="2" t="str">
        <f>"NA                            "</f>
        <v xml:space="preserve">NA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6.43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0.5</v>
      </c>
      <c r="BJ21" s="2">
        <v>0.2</v>
      </c>
      <c r="BK21" s="2">
        <v>0.5</v>
      </c>
      <c r="BL21" s="2">
        <v>45.93</v>
      </c>
      <c r="BM21" s="2">
        <v>6.43</v>
      </c>
      <c r="BN21" s="2">
        <v>52.36</v>
      </c>
      <c r="BO21" s="2">
        <v>52.36</v>
      </c>
      <c r="BQ21" s="2" t="s">
        <v>199</v>
      </c>
      <c r="BR21" s="2" t="s">
        <v>200</v>
      </c>
      <c r="BS21" s="3">
        <v>43080</v>
      </c>
      <c r="BT21" s="4">
        <v>0.46527777777777773</v>
      </c>
      <c r="BU21" s="2" t="s">
        <v>201</v>
      </c>
      <c r="BV21" s="2" t="s">
        <v>87</v>
      </c>
      <c r="BW21" s="2" t="s">
        <v>202</v>
      </c>
      <c r="BX21" s="2" t="s">
        <v>203</v>
      </c>
      <c r="BY21" s="2">
        <v>1200</v>
      </c>
      <c r="BZ21" s="2" t="s">
        <v>27</v>
      </c>
      <c r="CC21" s="2" t="s">
        <v>101</v>
      </c>
      <c r="CD21" s="2">
        <v>8000</v>
      </c>
      <c r="CE21" s="2" t="s">
        <v>86</v>
      </c>
      <c r="CF21" s="3">
        <v>43081</v>
      </c>
      <c r="CI21" s="2">
        <v>1</v>
      </c>
      <c r="CJ21" s="2">
        <v>1</v>
      </c>
      <c r="CK21" s="2">
        <v>21</v>
      </c>
      <c r="CL21" s="2" t="s">
        <v>87</v>
      </c>
    </row>
    <row r="22" spans="1:90">
      <c r="A22" s="2" t="s">
        <v>71</v>
      </c>
      <c r="B22" s="2" t="s">
        <v>72</v>
      </c>
      <c r="C22" s="2" t="s">
        <v>73</v>
      </c>
      <c r="E22" s="2" t="str">
        <f>"029907801065"</f>
        <v>029907801065</v>
      </c>
      <c r="F22" s="3">
        <v>43080</v>
      </c>
      <c r="G22" s="2">
        <v>201806</v>
      </c>
      <c r="H22" s="2" t="s">
        <v>130</v>
      </c>
      <c r="I22" s="2" t="s">
        <v>131</v>
      </c>
      <c r="J22" s="2" t="s">
        <v>160</v>
      </c>
      <c r="K22" s="2" t="s">
        <v>77</v>
      </c>
      <c r="L22" s="2" t="s">
        <v>100</v>
      </c>
      <c r="M22" s="2" t="s">
        <v>101</v>
      </c>
      <c r="N22" s="2" t="s">
        <v>102</v>
      </c>
      <c r="O22" s="2" t="s">
        <v>80</v>
      </c>
      <c r="P22" s="2" t="str">
        <f>"1194227OFM                    "</f>
        <v xml:space="preserve">1194227OFM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6.43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1</v>
      </c>
      <c r="BI22" s="2">
        <v>1</v>
      </c>
      <c r="BJ22" s="2">
        <v>0.2</v>
      </c>
      <c r="BK22" s="2">
        <v>1</v>
      </c>
      <c r="BL22" s="2">
        <v>45.93</v>
      </c>
      <c r="BM22" s="2">
        <v>6.43</v>
      </c>
      <c r="BN22" s="2">
        <v>52.36</v>
      </c>
      <c r="BO22" s="2">
        <v>52.36</v>
      </c>
      <c r="BR22" s="2" t="s">
        <v>140</v>
      </c>
      <c r="BS22" s="3">
        <v>43081</v>
      </c>
      <c r="BT22" s="4">
        <v>0.38750000000000001</v>
      </c>
      <c r="BU22" s="2" t="s">
        <v>191</v>
      </c>
      <c r="BV22" s="2" t="s">
        <v>84</v>
      </c>
      <c r="BY22" s="2">
        <v>1200</v>
      </c>
      <c r="BZ22" s="2" t="s">
        <v>27</v>
      </c>
      <c r="CA22" s="2" t="s">
        <v>143</v>
      </c>
      <c r="CC22" s="2" t="s">
        <v>101</v>
      </c>
      <c r="CD22" s="2">
        <v>8001</v>
      </c>
      <c r="CE22" s="2" t="s">
        <v>86</v>
      </c>
      <c r="CF22" s="3">
        <v>43082</v>
      </c>
      <c r="CI22" s="2">
        <v>1</v>
      </c>
      <c r="CJ22" s="2">
        <v>1</v>
      </c>
      <c r="CK22" s="2">
        <v>21</v>
      </c>
      <c r="CL22" s="2" t="s">
        <v>87</v>
      </c>
    </row>
    <row r="23" spans="1:90">
      <c r="A23" s="2" t="s">
        <v>71</v>
      </c>
      <c r="B23" s="2" t="s">
        <v>72</v>
      </c>
      <c r="C23" s="2" t="s">
        <v>73</v>
      </c>
      <c r="E23" s="2" t="str">
        <f>"089901384851"</f>
        <v>089901384851</v>
      </c>
      <c r="F23" s="3">
        <v>43080</v>
      </c>
      <c r="G23" s="2">
        <v>201806</v>
      </c>
      <c r="H23" s="2" t="s">
        <v>181</v>
      </c>
      <c r="I23" s="2" t="s">
        <v>182</v>
      </c>
      <c r="J23" s="2" t="s">
        <v>183</v>
      </c>
      <c r="K23" s="2" t="s">
        <v>77</v>
      </c>
      <c r="L23" s="2" t="s">
        <v>100</v>
      </c>
      <c r="M23" s="2" t="s">
        <v>101</v>
      </c>
      <c r="N23" s="2" t="s">
        <v>160</v>
      </c>
      <c r="O23" s="2" t="s">
        <v>80</v>
      </c>
      <c r="P23" s="2" t="str">
        <f>"                              "</f>
        <v xml:space="preserve">  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27.34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4</v>
      </c>
      <c r="BJ23" s="2">
        <v>8.4</v>
      </c>
      <c r="BK23" s="2">
        <v>8.5</v>
      </c>
      <c r="BL23" s="2">
        <v>195.15</v>
      </c>
      <c r="BM23" s="2">
        <v>27.32</v>
      </c>
      <c r="BN23" s="2">
        <v>222.47</v>
      </c>
      <c r="BO23" s="2">
        <v>222.47</v>
      </c>
      <c r="BQ23" s="2" t="s">
        <v>204</v>
      </c>
      <c r="BS23" s="3">
        <v>43082</v>
      </c>
      <c r="BT23" s="4">
        <v>0.48125000000000001</v>
      </c>
      <c r="BU23" s="2" t="s">
        <v>205</v>
      </c>
      <c r="BV23" s="2" t="s">
        <v>87</v>
      </c>
      <c r="BW23" s="2" t="s">
        <v>202</v>
      </c>
      <c r="BX23" s="2" t="s">
        <v>203</v>
      </c>
      <c r="BY23" s="2">
        <v>42000</v>
      </c>
      <c r="BZ23" s="2" t="s">
        <v>27</v>
      </c>
      <c r="CA23" s="2" t="s">
        <v>143</v>
      </c>
      <c r="CC23" s="2" t="s">
        <v>101</v>
      </c>
      <c r="CD23" s="2">
        <v>7460</v>
      </c>
      <c r="CE23" s="2" t="s">
        <v>86</v>
      </c>
      <c r="CF23" s="3">
        <v>43083</v>
      </c>
      <c r="CI23" s="2">
        <v>1</v>
      </c>
      <c r="CJ23" s="2">
        <v>2</v>
      </c>
      <c r="CK23" s="2">
        <v>21</v>
      </c>
      <c r="CL23" s="2" t="s">
        <v>87</v>
      </c>
    </row>
    <row r="24" spans="1:90">
      <c r="A24" s="2" t="s">
        <v>88</v>
      </c>
      <c r="B24" s="2" t="s">
        <v>72</v>
      </c>
      <c r="C24" s="2" t="s">
        <v>73</v>
      </c>
      <c r="E24" s="2" t="str">
        <f>"039902592801"</f>
        <v>039902592801</v>
      </c>
      <c r="F24" s="3">
        <v>43083</v>
      </c>
      <c r="G24" s="2">
        <v>201806</v>
      </c>
      <c r="H24" s="2" t="s">
        <v>120</v>
      </c>
      <c r="I24" s="2" t="s">
        <v>121</v>
      </c>
      <c r="J24" s="2" t="s">
        <v>160</v>
      </c>
      <c r="K24" s="2" t="s">
        <v>77</v>
      </c>
      <c r="L24" s="2" t="s">
        <v>117</v>
      </c>
      <c r="M24" s="2" t="s">
        <v>118</v>
      </c>
      <c r="N24" s="2" t="s">
        <v>161</v>
      </c>
      <c r="O24" s="2" t="s">
        <v>80</v>
      </c>
      <c r="P24" s="2" t="str">
        <f>"11912270 FM                   "</f>
        <v xml:space="preserve">11912270 FM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6.43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1</v>
      </c>
      <c r="BJ24" s="2">
        <v>0.2</v>
      </c>
      <c r="BK24" s="2">
        <v>1</v>
      </c>
      <c r="BL24" s="2">
        <v>45.93</v>
      </c>
      <c r="BM24" s="2">
        <v>6.43</v>
      </c>
      <c r="BN24" s="2">
        <v>52.36</v>
      </c>
      <c r="BO24" s="2">
        <v>52.36</v>
      </c>
      <c r="BQ24" s="2" t="s">
        <v>206</v>
      </c>
      <c r="BR24" s="2" t="s">
        <v>124</v>
      </c>
      <c r="BS24" s="3">
        <v>43084</v>
      </c>
      <c r="BT24" s="4">
        <v>0.42777777777777781</v>
      </c>
      <c r="BU24" s="2" t="s">
        <v>197</v>
      </c>
      <c r="BV24" s="2" t="s">
        <v>84</v>
      </c>
      <c r="BY24" s="2">
        <v>1200</v>
      </c>
      <c r="BZ24" s="2" t="s">
        <v>27</v>
      </c>
      <c r="CA24" s="2" t="s">
        <v>198</v>
      </c>
      <c r="CC24" s="2" t="s">
        <v>118</v>
      </c>
      <c r="CD24" s="2">
        <v>5247</v>
      </c>
      <c r="CE24" s="2" t="s">
        <v>86</v>
      </c>
      <c r="CF24" s="3">
        <v>43088</v>
      </c>
      <c r="CI24" s="2">
        <v>1</v>
      </c>
      <c r="CJ24" s="2">
        <v>1</v>
      </c>
      <c r="CK24" s="2">
        <v>21</v>
      </c>
      <c r="CL24" s="2" t="s">
        <v>87</v>
      </c>
    </row>
    <row r="25" spans="1:90">
      <c r="A25" s="2" t="s">
        <v>88</v>
      </c>
      <c r="B25" s="2" t="s">
        <v>72</v>
      </c>
      <c r="C25" s="2" t="s">
        <v>73</v>
      </c>
      <c r="E25" s="2" t="str">
        <f>"039902592802"</f>
        <v>039902592802</v>
      </c>
      <c r="F25" s="3">
        <v>43083</v>
      </c>
      <c r="G25" s="2">
        <v>201806</v>
      </c>
      <c r="H25" s="2" t="s">
        <v>120</v>
      </c>
      <c r="I25" s="2" t="s">
        <v>121</v>
      </c>
      <c r="J25" s="2" t="s">
        <v>160</v>
      </c>
      <c r="K25" s="2" t="s">
        <v>77</v>
      </c>
      <c r="L25" s="2" t="s">
        <v>207</v>
      </c>
      <c r="M25" s="2" t="s">
        <v>208</v>
      </c>
      <c r="N25" s="2" t="s">
        <v>161</v>
      </c>
      <c r="O25" s="2" t="s">
        <v>80</v>
      </c>
      <c r="P25" s="2" t="str">
        <f>"11912270 FM                   "</f>
        <v xml:space="preserve">11912270 FM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12.47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1</v>
      </c>
      <c r="BJ25" s="2">
        <v>0.2</v>
      </c>
      <c r="BK25" s="2">
        <v>1</v>
      </c>
      <c r="BL25" s="2">
        <v>89</v>
      </c>
      <c r="BM25" s="2">
        <v>12.46</v>
      </c>
      <c r="BN25" s="2">
        <v>101.46</v>
      </c>
      <c r="BO25" s="2">
        <v>101.46</v>
      </c>
      <c r="BQ25" s="2" t="s">
        <v>209</v>
      </c>
      <c r="BR25" s="2" t="s">
        <v>124</v>
      </c>
      <c r="BS25" s="3">
        <v>43096</v>
      </c>
      <c r="BT25" s="4">
        <v>0.61805555555555558</v>
      </c>
      <c r="BU25" s="2" t="s">
        <v>210</v>
      </c>
      <c r="BV25" s="2" t="s">
        <v>87</v>
      </c>
      <c r="BY25" s="2">
        <v>1200</v>
      </c>
      <c r="BZ25" s="2" t="s">
        <v>27</v>
      </c>
      <c r="CC25" s="2" t="s">
        <v>208</v>
      </c>
      <c r="CD25" s="2">
        <v>5320</v>
      </c>
      <c r="CE25" s="2" t="s">
        <v>86</v>
      </c>
      <c r="CI25" s="2">
        <v>4</v>
      </c>
      <c r="CJ25" s="2">
        <v>9</v>
      </c>
      <c r="CK25" s="2">
        <v>23</v>
      </c>
      <c r="CL25" s="2" t="s">
        <v>87</v>
      </c>
    </row>
    <row r="26" spans="1:90">
      <c r="A26" s="2" t="s">
        <v>88</v>
      </c>
      <c r="B26" s="2" t="s">
        <v>72</v>
      </c>
      <c r="C26" s="2" t="s">
        <v>73</v>
      </c>
      <c r="E26" s="2" t="str">
        <f>"039902592806"</f>
        <v>039902592806</v>
      </c>
      <c r="F26" s="3">
        <v>43083</v>
      </c>
      <c r="G26" s="2">
        <v>201806</v>
      </c>
      <c r="H26" s="2" t="s">
        <v>120</v>
      </c>
      <c r="I26" s="2" t="s">
        <v>121</v>
      </c>
      <c r="J26" s="2" t="s">
        <v>160</v>
      </c>
      <c r="K26" s="2" t="s">
        <v>77</v>
      </c>
      <c r="L26" s="2" t="s">
        <v>192</v>
      </c>
      <c r="M26" s="2" t="s">
        <v>193</v>
      </c>
      <c r="N26" s="2" t="s">
        <v>161</v>
      </c>
      <c r="O26" s="2" t="s">
        <v>80</v>
      </c>
      <c r="P26" s="2" t="str">
        <f>"11912270 FM                   "</f>
        <v xml:space="preserve">11912270 FM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6.43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1</v>
      </c>
      <c r="BJ26" s="2">
        <v>0.2</v>
      </c>
      <c r="BK26" s="2">
        <v>1</v>
      </c>
      <c r="BL26" s="2">
        <v>45.93</v>
      </c>
      <c r="BM26" s="2">
        <v>6.43</v>
      </c>
      <c r="BN26" s="2">
        <v>52.36</v>
      </c>
      <c r="BO26" s="2">
        <v>52.36</v>
      </c>
      <c r="BQ26" s="2" t="s">
        <v>211</v>
      </c>
      <c r="BR26" s="2" t="s">
        <v>124</v>
      </c>
      <c r="BS26" s="3">
        <v>43087</v>
      </c>
      <c r="BT26" s="4">
        <v>0.36249999999999999</v>
      </c>
      <c r="BU26" s="2" t="s">
        <v>212</v>
      </c>
      <c r="BV26" s="2" t="s">
        <v>87</v>
      </c>
      <c r="BW26" s="2" t="s">
        <v>135</v>
      </c>
      <c r="BX26" s="2" t="s">
        <v>213</v>
      </c>
      <c r="BY26" s="2">
        <v>1200</v>
      </c>
      <c r="BZ26" s="2" t="s">
        <v>27</v>
      </c>
      <c r="CA26" s="2" t="s">
        <v>214</v>
      </c>
      <c r="CC26" s="2" t="s">
        <v>193</v>
      </c>
      <c r="CD26" s="2">
        <v>6530</v>
      </c>
      <c r="CE26" s="2" t="s">
        <v>86</v>
      </c>
      <c r="CF26" s="3">
        <v>43089</v>
      </c>
      <c r="CI26" s="2">
        <v>1</v>
      </c>
      <c r="CJ26" s="2">
        <v>2</v>
      </c>
      <c r="CK26" s="2">
        <v>21</v>
      </c>
      <c r="CL26" s="2" t="s">
        <v>87</v>
      </c>
    </row>
    <row r="27" spans="1:90">
      <c r="A27" s="2" t="s">
        <v>88</v>
      </c>
      <c r="B27" s="2" t="s">
        <v>72</v>
      </c>
      <c r="C27" s="2" t="s">
        <v>73</v>
      </c>
      <c r="E27" s="2" t="str">
        <f>"039902592807"</f>
        <v>039902592807</v>
      </c>
      <c r="F27" s="3">
        <v>43083</v>
      </c>
      <c r="G27" s="2">
        <v>201806</v>
      </c>
      <c r="H27" s="2" t="s">
        <v>120</v>
      </c>
      <c r="I27" s="2" t="s">
        <v>121</v>
      </c>
      <c r="J27" s="2" t="s">
        <v>160</v>
      </c>
      <c r="K27" s="2" t="s">
        <v>77</v>
      </c>
      <c r="L27" s="2" t="s">
        <v>127</v>
      </c>
      <c r="M27" s="2" t="s">
        <v>128</v>
      </c>
      <c r="N27" s="2" t="s">
        <v>161</v>
      </c>
      <c r="O27" s="2" t="s">
        <v>80</v>
      </c>
      <c r="P27" s="2" t="str">
        <f>"11912270 FM                   "</f>
        <v xml:space="preserve">11912270 FM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6.43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1</v>
      </c>
      <c r="BJ27" s="2">
        <v>0.2</v>
      </c>
      <c r="BK27" s="2">
        <v>1</v>
      </c>
      <c r="BL27" s="2">
        <v>45.93</v>
      </c>
      <c r="BM27" s="2">
        <v>6.43</v>
      </c>
      <c r="BN27" s="2">
        <v>52.36</v>
      </c>
      <c r="BO27" s="2">
        <v>52.36</v>
      </c>
      <c r="BQ27" s="2" t="s">
        <v>215</v>
      </c>
      <c r="BR27" s="2" t="s">
        <v>124</v>
      </c>
      <c r="BS27" s="3">
        <v>43084</v>
      </c>
      <c r="BT27" s="4">
        <v>0.31805555555555554</v>
      </c>
      <c r="BU27" s="2" t="s">
        <v>216</v>
      </c>
      <c r="BV27" s="2" t="s">
        <v>84</v>
      </c>
      <c r="BY27" s="2">
        <v>1200</v>
      </c>
      <c r="BZ27" s="2" t="s">
        <v>27</v>
      </c>
      <c r="CA27" s="2" t="s">
        <v>188</v>
      </c>
      <c r="CC27" s="2" t="s">
        <v>128</v>
      </c>
      <c r="CD27" s="2">
        <v>2021</v>
      </c>
      <c r="CE27" s="2" t="s">
        <v>86</v>
      </c>
      <c r="CF27" s="3">
        <v>43084</v>
      </c>
      <c r="CI27" s="2">
        <v>1</v>
      </c>
      <c r="CJ27" s="2">
        <v>1</v>
      </c>
      <c r="CK27" s="2">
        <v>21</v>
      </c>
      <c r="CL27" s="2" t="s">
        <v>87</v>
      </c>
    </row>
    <row r="28" spans="1:90">
      <c r="A28" s="2" t="s">
        <v>88</v>
      </c>
      <c r="B28" s="2" t="s">
        <v>72</v>
      </c>
      <c r="C28" s="2" t="s">
        <v>73</v>
      </c>
      <c r="E28" s="2" t="str">
        <f>"019910894375"</f>
        <v>019910894375</v>
      </c>
      <c r="F28" s="3">
        <v>43083</v>
      </c>
      <c r="G28" s="2">
        <v>201806</v>
      </c>
      <c r="H28" s="2" t="s">
        <v>100</v>
      </c>
      <c r="I28" s="2" t="s">
        <v>101</v>
      </c>
      <c r="J28" s="2" t="s">
        <v>160</v>
      </c>
      <c r="K28" s="2" t="s">
        <v>77</v>
      </c>
      <c r="L28" s="2" t="s">
        <v>127</v>
      </c>
      <c r="M28" s="2" t="s">
        <v>128</v>
      </c>
      <c r="N28" s="2" t="s">
        <v>217</v>
      </c>
      <c r="O28" s="2" t="s">
        <v>80</v>
      </c>
      <c r="P28" s="2" t="str">
        <f>"11252350FS                    "</f>
        <v xml:space="preserve">11252350FS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9.65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0.5</v>
      </c>
      <c r="BJ28" s="2">
        <v>3</v>
      </c>
      <c r="BK28" s="2">
        <v>3</v>
      </c>
      <c r="BL28" s="2">
        <v>68.89</v>
      </c>
      <c r="BM28" s="2">
        <v>9.64</v>
      </c>
      <c r="BN28" s="2">
        <v>78.53</v>
      </c>
      <c r="BO28" s="2">
        <v>78.53</v>
      </c>
      <c r="BQ28" s="2" t="s">
        <v>218</v>
      </c>
      <c r="BR28" s="2" t="s">
        <v>219</v>
      </c>
      <c r="BS28" s="3">
        <v>43084</v>
      </c>
      <c r="BT28" s="4">
        <v>0.31805555555555554</v>
      </c>
      <c r="BU28" s="2" t="s">
        <v>216</v>
      </c>
      <c r="BV28" s="2" t="s">
        <v>84</v>
      </c>
      <c r="BY28" s="2">
        <v>15024.15</v>
      </c>
      <c r="BZ28" s="2" t="s">
        <v>27</v>
      </c>
      <c r="CA28" s="2" t="s">
        <v>188</v>
      </c>
      <c r="CC28" s="2" t="s">
        <v>128</v>
      </c>
      <c r="CD28" s="2">
        <v>2021</v>
      </c>
      <c r="CE28" s="2" t="s">
        <v>220</v>
      </c>
      <c r="CF28" s="3">
        <v>43084</v>
      </c>
      <c r="CI28" s="2">
        <v>1</v>
      </c>
      <c r="CJ28" s="2">
        <v>1</v>
      </c>
      <c r="CK28" s="2">
        <v>21</v>
      </c>
      <c r="CL28" s="2" t="s">
        <v>87</v>
      </c>
    </row>
    <row r="29" spans="1:90">
      <c r="A29" s="2" t="s">
        <v>71</v>
      </c>
      <c r="B29" s="2" t="s">
        <v>72</v>
      </c>
      <c r="C29" s="2" t="s">
        <v>73</v>
      </c>
      <c r="E29" s="2" t="str">
        <f>"009936666612"</f>
        <v>009936666612</v>
      </c>
      <c r="F29" s="3">
        <v>43084</v>
      </c>
      <c r="G29" s="2">
        <v>201806</v>
      </c>
      <c r="H29" s="2" t="s">
        <v>117</v>
      </c>
      <c r="I29" s="2" t="s">
        <v>118</v>
      </c>
      <c r="J29" s="2" t="s">
        <v>221</v>
      </c>
      <c r="K29" s="2" t="s">
        <v>77</v>
      </c>
      <c r="L29" s="2" t="s">
        <v>120</v>
      </c>
      <c r="M29" s="2" t="s">
        <v>121</v>
      </c>
      <c r="N29" s="2" t="s">
        <v>221</v>
      </c>
      <c r="O29" s="2" t="s">
        <v>167</v>
      </c>
      <c r="P29" s="2" t="str">
        <f>"                              "</f>
        <v xml:space="preserve">      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12.06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1</v>
      </c>
      <c r="BJ29" s="2">
        <v>0.2</v>
      </c>
      <c r="BK29" s="2">
        <v>1</v>
      </c>
      <c r="BL29" s="2">
        <v>86.12</v>
      </c>
      <c r="BM29" s="2">
        <v>12.06</v>
      </c>
      <c r="BN29" s="2">
        <v>98.18</v>
      </c>
      <c r="BO29" s="2">
        <v>98.18</v>
      </c>
      <c r="BQ29" s="2" t="s">
        <v>222</v>
      </c>
      <c r="BR29" s="2" t="s">
        <v>223</v>
      </c>
      <c r="BS29" s="3">
        <v>43087</v>
      </c>
      <c r="BT29" s="4">
        <v>0.34652777777777777</v>
      </c>
      <c r="BU29" s="2" t="s">
        <v>224</v>
      </c>
      <c r="BV29" s="2" t="s">
        <v>84</v>
      </c>
      <c r="BY29" s="2">
        <v>1200</v>
      </c>
      <c r="BZ29" s="2" t="s">
        <v>27</v>
      </c>
      <c r="CA29" s="2" t="s">
        <v>225</v>
      </c>
      <c r="CC29" s="2" t="s">
        <v>121</v>
      </c>
      <c r="CD29" s="2">
        <v>6045</v>
      </c>
      <c r="CE29" s="2" t="s">
        <v>86</v>
      </c>
      <c r="CF29" s="3">
        <v>43088</v>
      </c>
      <c r="CI29" s="2">
        <v>1</v>
      </c>
      <c r="CJ29" s="2">
        <v>1</v>
      </c>
      <c r="CK29" s="2">
        <v>31</v>
      </c>
      <c r="CL29" s="2" t="s">
        <v>87</v>
      </c>
    </row>
    <row r="30" spans="1:90">
      <c r="A30" s="2" t="s">
        <v>88</v>
      </c>
      <c r="B30" s="2" t="s">
        <v>72</v>
      </c>
      <c r="C30" s="2" t="s">
        <v>73</v>
      </c>
      <c r="E30" s="2" t="str">
        <f>"019910894377"</f>
        <v>019910894377</v>
      </c>
      <c r="F30" s="3">
        <v>43084</v>
      </c>
      <c r="G30" s="2">
        <v>201806</v>
      </c>
      <c r="H30" s="2" t="s">
        <v>100</v>
      </c>
      <c r="I30" s="2" t="s">
        <v>101</v>
      </c>
      <c r="J30" s="2" t="s">
        <v>160</v>
      </c>
      <c r="K30" s="2" t="s">
        <v>77</v>
      </c>
      <c r="L30" s="2" t="s">
        <v>127</v>
      </c>
      <c r="M30" s="2" t="s">
        <v>128</v>
      </c>
      <c r="N30" s="2" t="s">
        <v>174</v>
      </c>
      <c r="O30" s="2" t="s">
        <v>80</v>
      </c>
      <c r="P30" s="2" t="str">
        <f>"1125 2350 FS                  "</f>
        <v xml:space="preserve">1125 2350 FS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8.0399999999999991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1.6</v>
      </c>
      <c r="BJ30" s="2">
        <v>2.2000000000000002</v>
      </c>
      <c r="BK30" s="2">
        <v>2.5</v>
      </c>
      <c r="BL30" s="2">
        <v>57.41</v>
      </c>
      <c r="BM30" s="2">
        <v>8.0399999999999991</v>
      </c>
      <c r="BN30" s="2">
        <v>65.45</v>
      </c>
      <c r="BO30" s="2">
        <v>65.45</v>
      </c>
      <c r="BQ30" s="2" t="s">
        <v>226</v>
      </c>
      <c r="BR30" s="2" t="s">
        <v>227</v>
      </c>
      <c r="BS30" s="3">
        <v>43087</v>
      </c>
      <c r="BT30" s="4">
        <v>0.34027777777777773</v>
      </c>
      <c r="BU30" s="2" t="s">
        <v>228</v>
      </c>
      <c r="BV30" s="2" t="s">
        <v>84</v>
      </c>
      <c r="BY30" s="2">
        <v>11020.66</v>
      </c>
      <c r="BZ30" s="2" t="s">
        <v>27</v>
      </c>
      <c r="CA30" s="2" t="s">
        <v>188</v>
      </c>
      <c r="CC30" s="2" t="s">
        <v>128</v>
      </c>
      <c r="CD30" s="2">
        <v>2060</v>
      </c>
      <c r="CE30" s="2" t="s">
        <v>86</v>
      </c>
      <c r="CF30" s="3">
        <v>43088</v>
      </c>
      <c r="CI30" s="2">
        <v>1</v>
      </c>
      <c r="CJ30" s="2">
        <v>1</v>
      </c>
      <c r="CK30" s="2">
        <v>21</v>
      </c>
      <c r="CL30" s="2" t="s">
        <v>87</v>
      </c>
    </row>
    <row r="31" spans="1:90">
      <c r="A31" s="2" t="s">
        <v>88</v>
      </c>
      <c r="B31" s="2" t="s">
        <v>72</v>
      </c>
      <c r="C31" s="2" t="s">
        <v>73</v>
      </c>
      <c r="E31" s="2" t="str">
        <f>"019910894376"</f>
        <v>019910894376</v>
      </c>
      <c r="F31" s="3">
        <v>43084</v>
      </c>
      <c r="G31" s="2">
        <v>201806</v>
      </c>
      <c r="H31" s="2" t="s">
        <v>100</v>
      </c>
      <c r="I31" s="2" t="s">
        <v>101</v>
      </c>
      <c r="J31" s="2" t="s">
        <v>160</v>
      </c>
      <c r="K31" s="2" t="s">
        <v>77</v>
      </c>
      <c r="L31" s="2" t="s">
        <v>127</v>
      </c>
      <c r="M31" s="2" t="s">
        <v>128</v>
      </c>
      <c r="N31" s="2" t="s">
        <v>217</v>
      </c>
      <c r="O31" s="2" t="s">
        <v>80</v>
      </c>
      <c r="P31" s="2" t="str">
        <f>"11252350FS                    "</f>
        <v xml:space="preserve">11252350FS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6.43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0.8</v>
      </c>
      <c r="BJ31" s="2">
        <v>1.6</v>
      </c>
      <c r="BK31" s="2">
        <v>2</v>
      </c>
      <c r="BL31" s="2">
        <v>45.93</v>
      </c>
      <c r="BM31" s="2">
        <v>6.43</v>
      </c>
      <c r="BN31" s="2">
        <v>52.36</v>
      </c>
      <c r="BO31" s="2">
        <v>52.36</v>
      </c>
      <c r="BQ31" s="2" t="s">
        <v>229</v>
      </c>
      <c r="BR31" s="2" t="s">
        <v>230</v>
      </c>
      <c r="BS31" s="3">
        <v>43087</v>
      </c>
      <c r="BT31" s="4">
        <v>0.34027777777777773</v>
      </c>
      <c r="BU31" s="2" t="s">
        <v>216</v>
      </c>
      <c r="BV31" s="2" t="s">
        <v>84</v>
      </c>
      <c r="BY31" s="2">
        <v>8084.88</v>
      </c>
      <c r="BZ31" s="2" t="s">
        <v>27</v>
      </c>
      <c r="CA31" s="2" t="s">
        <v>188</v>
      </c>
      <c r="CC31" s="2" t="s">
        <v>128</v>
      </c>
      <c r="CD31" s="2">
        <v>2060</v>
      </c>
      <c r="CE31" s="2" t="s">
        <v>86</v>
      </c>
      <c r="CF31" s="3">
        <v>43088</v>
      </c>
      <c r="CI31" s="2">
        <v>1</v>
      </c>
      <c r="CJ31" s="2">
        <v>1</v>
      </c>
      <c r="CK31" s="2">
        <v>21</v>
      </c>
      <c r="CL31" s="2" t="s">
        <v>87</v>
      </c>
    </row>
    <row r="32" spans="1:90">
      <c r="A32" s="2" t="s">
        <v>88</v>
      </c>
      <c r="B32" s="2" t="s">
        <v>72</v>
      </c>
      <c r="C32" s="2" t="s">
        <v>73</v>
      </c>
      <c r="E32" s="2" t="str">
        <f>"009935272407"</f>
        <v>009935272407</v>
      </c>
      <c r="F32" s="3">
        <v>43084</v>
      </c>
      <c r="G32" s="2">
        <v>201806</v>
      </c>
      <c r="H32" s="2" t="s">
        <v>78</v>
      </c>
      <c r="I32" s="2" t="s">
        <v>79</v>
      </c>
      <c r="J32" s="2" t="s">
        <v>99</v>
      </c>
      <c r="K32" s="2" t="s">
        <v>77</v>
      </c>
      <c r="L32" s="2" t="s">
        <v>100</v>
      </c>
      <c r="M32" s="2" t="s">
        <v>101</v>
      </c>
      <c r="N32" s="2" t="s">
        <v>102</v>
      </c>
      <c r="O32" s="2" t="s">
        <v>80</v>
      </c>
      <c r="P32" s="2" t="str">
        <f>"NA                            "</f>
        <v xml:space="preserve">NA    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6.43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0.5</v>
      </c>
      <c r="BJ32" s="2">
        <v>0.2</v>
      </c>
      <c r="BK32" s="2">
        <v>0.5</v>
      </c>
      <c r="BL32" s="2">
        <v>45.93</v>
      </c>
      <c r="BM32" s="2">
        <v>6.43</v>
      </c>
      <c r="BN32" s="2">
        <v>52.36</v>
      </c>
      <c r="BO32" s="2">
        <v>52.36</v>
      </c>
      <c r="BQ32" s="2" t="s">
        <v>231</v>
      </c>
      <c r="BR32" s="2" t="s">
        <v>200</v>
      </c>
      <c r="BS32" s="3">
        <v>43087</v>
      </c>
      <c r="BT32" s="4">
        <v>0.5625</v>
      </c>
      <c r="BU32" s="2" t="s">
        <v>232</v>
      </c>
      <c r="BV32" s="2" t="s">
        <v>87</v>
      </c>
      <c r="BW32" s="2" t="s">
        <v>202</v>
      </c>
      <c r="BX32" s="2" t="s">
        <v>203</v>
      </c>
      <c r="BY32" s="2">
        <v>1200</v>
      </c>
      <c r="BZ32" s="2" t="s">
        <v>27</v>
      </c>
      <c r="CA32" s="2" t="s">
        <v>143</v>
      </c>
      <c r="CC32" s="2" t="s">
        <v>101</v>
      </c>
      <c r="CD32" s="2">
        <v>8000</v>
      </c>
      <c r="CE32" s="2" t="s">
        <v>86</v>
      </c>
      <c r="CF32" s="3">
        <v>43088</v>
      </c>
      <c r="CI32" s="2">
        <v>1</v>
      </c>
      <c r="CJ32" s="2">
        <v>1</v>
      </c>
      <c r="CK32" s="2">
        <v>21</v>
      </c>
      <c r="CL32" s="2" t="s">
        <v>87</v>
      </c>
    </row>
    <row r="33" spans="1:91">
      <c r="A33" s="2" t="s">
        <v>71</v>
      </c>
      <c r="B33" s="2" t="s">
        <v>72</v>
      </c>
      <c r="C33" s="2" t="s">
        <v>73</v>
      </c>
      <c r="E33" s="2" t="str">
        <f>"029907801057"</f>
        <v>029907801057</v>
      </c>
      <c r="F33" s="3">
        <v>43084</v>
      </c>
      <c r="G33" s="2">
        <v>201806</v>
      </c>
      <c r="H33" s="2" t="s">
        <v>130</v>
      </c>
      <c r="I33" s="2" t="s">
        <v>131</v>
      </c>
      <c r="J33" s="2" t="s">
        <v>160</v>
      </c>
      <c r="K33" s="2" t="s">
        <v>77</v>
      </c>
      <c r="L33" s="2" t="s">
        <v>100</v>
      </c>
      <c r="M33" s="2" t="s">
        <v>101</v>
      </c>
      <c r="N33" s="2" t="s">
        <v>102</v>
      </c>
      <c r="O33" s="2" t="s">
        <v>80</v>
      </c>
      <c r="P33" s="2" t="str">
        <f>"1197 2270 FM                  "</f>
        <v xml:space="preserve">1197 2270 FM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6.43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1</v>
      </c>
      <c r="BJ33" s="2">
        <v>0.2</v>
      </c>
      <c r="BK33" s="2">
        <v>1</v>
      </c>
      <c r="BL33" s="2">
        <v>45.93</v>
      </c>
      <c r="BM33" s="2">
        <v>6.43</v>
      </c>
      <c r="BN33" s="2">
        <v>52.36</v>
      </c>
      <c r="BO33" s="2">
        <v>52.36</v>
      </c>
      <c r="BQ33" s="2" t="s">
        <v>233</v>
      </c>
      <c r="BR33" s="2" t="s">
        <v>140</v>
      </c>
      <c r="BS33" s="3">
        <v>43087</v>
      </c>
      <c r="BT33" s="4">
        <v>0.5625</v>
      </c>
      <c r="BU33" s="2" t="s">
        <v>232</v>
      </c>
      <c r="BV33" s="2" t="s">
        <v>87</v>
      </c>
      <c r="BW33" s="2" t="s">
        <v>202</v>
      </c>
      <c r="BX33" s="2" t="s">
        <v>203</v>
      </c>
      <c r="BY33" s="2">
        <v>1200</v>
      </c>
      <c r="BZ33" s="2" t="s">
        <v>27</v>
      </c>
      <c r="CA33" s="2" t="s">
        <v>143</v>
      </c>
      <c r="CC33" s="2" t="s">
        <v>101</v>
      </c>
      <c r="CD33" s="2">
        <v>8000</v>
      </c>
      <c r="CE33" s="2" t="s">
        <v>86</v>
      </c>
      <c r="CF33" s="3">
        <v>43088</v>
      </c>
      <c r="CI33" s="2">
        <v>1</v>
      </c>
      <c r="CJ33" s="2">
        <v>1</v>
      </c>
      <c r="CK33" s="2">
        <v>21</v>
      </c>
      <c r="CL33" s="2" t="s">
        <v>87</v>
      </c>
    </row>
    <row r="34" spans="1:91">
      <c r="A34" s="2" t="s">
        <v>71</v>
      </c>
      <c r="B34" s="2" t="s">
        <v>72</v>
      </c>
      <c r="C34" s="2" t="s">
        <v>73</v>
      </c>
      <c r="E34" s="2" t="str">
        <f>"039902592805"</f>
        <v>039902592805</v>
      </c>
      <c r="F34" s="3">
        <v>43087</v>
      </c>
      <c r="G34" s="2">
        <v>201806</v>
      </c>
      <c r="H34" s="2" t="s">
        <v>120</v>
      </c>
      <c r="I34" s="2" t="s">
        <v>121</v>
      </c>
      <c r="J34" s="2" t="s">
        <v>160</v>
      </c>
      <c r="K34" s="2" t="s">
        <v>77</v>
      </c>
      <c r="L34" s="2" t="s">
        <v>117</v>
      </c>
      <c r="M34" s="2" t="s">
        <v>118</v>
      </c>
      <c r="N34" s="2" t="s">
        <v>234</v>
      </c>
      <c r="O34" s="2" t="s">
        <v>80</v>
      </c>
      <c r="P34" s="2" t="str">
        <f>"11912270 FM                   "</f>
        <v xml:space="preserve">11912270 FM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6.43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1</v>
      </c>
      <c r="BJ34" s="2">
        <v>0.2</v>
      </c>
      <c r="BK34" s="2">
        <v>1</v>
      </c>
      <c r="BL34" s="2">
        <v>45.93</v>
      </c>
      <c r="BM34" s="2">
        <v>6.43</v>
      </c>
      <c r="BN34" s="2">
        <v>52.36</v>
      </c>
      <c r="BO34" s="2">
        <v>52.36</v>
      </c>
      <c r="BQ34" s="2" t="s">
        <v>235</v>
      </c>
      <c r="BR34" s="2" t="s">
        <v>124</v>
      </c>
      <c r="BS34" s="3">
        <v>43088</v>
      </c>
      <c r="BT34" s="4">
        <v>0.40277777777777773</v>
      </c>
      <c r="BU34" s="2" t="s">
        <v>197</v>
      </c>
      <c r="BV34" s="2" t="s">
        <v>84</v>
      </c>
      <c r="BY34" s="2">
        <v>1200</v>
      </c>
      <c r="BZ34" s="2" t="s">
        <v>27</v>
      </c>
      <c r="CA34" s="2" t="s">
        <v>198</v>
      </c>
      <c r="CC34" s="2" t="s">
        <v>118</v>
      </c>
      <c r="CD34" s="2">
        <v>5200</v>
      </c>
      <c r="CE34" s="2" t="s">
        <v>86</v>
      </c>
      <c r="CF34" s="3">
        <v>43089</v>
      </c>
      <c r="CI34" s="2">
        <v>1</v>
      </c>
      <c r="CJ34" s="2">
        <v>1</v>
      </c>
      <c r="CK34" s="2">
        <v>21</v>
      </c>
      <c r="CL34" s="2" t="s">
        <v>87</v>
      </c>
    </row>
    <row r="35" spans="1:91">
      <c r="A35" s="2" t="s">
        <v>71</v>
      </c>
      <c r="B35" s="2" t="s">
        <v>72</v>
      </c>
      <c r="C35" s="2" t="s">
        <v>73</v>
      </c>
      <c r="E35" s="2" t="str">
        <f>"089901384852"</f>
        <v>089901384852</v>
      </c>
      <c r="F35" s="3">
        <v>43089</v>
      </c>
      <c r="G35" s="2">
        <v>201806</v>
      </c>
      <c r="H35" s="2" t="s">
        <v>181</v>
      </c>
      <c r="I35" s="2" t="s">
        <v>182</v>
      </c>
      <c r="J35" s="2" t="s">
        <v>183</v>
      </c>
      <c r="K35" s="2" t="s">
        <v>77</v>
      </c>
      <c r="L35" s="2" t="s">
        <v>127</v>
      </c>
      <c r="M35" s="2" t="s">
        <v>128</v>
      </c>
      <c r="N35" s="2" t="s">
        <v>236</v>
      </c>
      <c r="O35" s="2" t="s">
        <v>80</v>
      </c>
      <c r="P35" s="2" t="str">
        <f>"                              "</f>
        <v xml:space="preserve">  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6.43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0.5</v>
      </c>
      <c r="BJ35" s="2">
        <v>0.5</v>
      </c>
      <c r="BK35" s="2">
        <v>0.5</v>
      </c>
      <c r="BL35" s="2">
        <v>45.93</v>
      </c>
      <c r="BM35" s="2">
        <v>6.43</v>
      </c>
      <c r="BN35" s="2">
        <v>52.36</v>
      </c>
      <c r="BO35" s="2">
        <v>52.36</v>
      </c>
      <c r="BR35" s="2" t="s">
        <v>187</v>
      </c>
      <c r="BS35" s="3">
        <v>43090</v>
      </c>
      <c r="BT35" s="4">
        <v>0.41666666666666669</v>
      </c>
      <c r="BU35" s="2" t="s">
        <v>237</v>
      </c>
      <c r="BV35" s="2" t="s">
        <v>84</v>
      </c>
      <c r="BY35" s="2">
        <v>2305.73</v>
      </c>
      <c r="BZ35" s="2" t="s">
        <v>27</v>
      </c>
      <c r="CC35" s="2" t="s">
        <v>128</v>
      </c>
      <c r="CD35" s="2">
        <v>2000</v>
      </c>
      <c r="CE35" s="2" t="s">
        <v>86</v>
      </c>
      <c r="CF35" s="3">
        <v>43091</v>
      </c>
      <c r="CI35" s="2">
        <v>1</v>
      </c>
      <c r="CJ35" s="2">
        <v>1</v>
      </c>
      <c r="CK35" s="2">
        <v>21</v>
      </c>
      <c r="CL35" s="2" t="s">
        <v>87</v>
      </c>
    </row>
    <row r="36" spans="1:91">
      <c r="A36" s="2" t="s">
        <v>88</v>
      </c>
      <c r="B36" s="2" t="s">
        <v>72</v>
      </c>
      <c r="C36" s="2" t="s">
        <v>73</v>
      </c>
      <c r="E36" s="2" t="str">
        <f>"019910894378"</f>
        <v>019910894378</v>
      </c>
      <c r="F36" s="3">
        <v>43091</v>
      </c>
      <c r="G36" s="2">
        <v>201806</v>
      </c>
      <c r="H36" s="2" t="s">
        <v>100</v>
      </c>
      <c r="I36" s="2" t="s">
        <v>101</v>
      </c>
      <c r="J36" s="2" t="s">
        <v>160</v>
      </c>
      <c r="K36" s="2" t="s">
        <v>77</v>
      </c>
      <c r="L36" s="2" t="s">
        <v>238</v>
      </c>
      <c r="M36" s="2" t="s">
        <v>239</v>
      </c>
      <c r="N36" s="2" t="s">
        <v>240</v>
      </c>
      <c r="O36" s="2" t="s">
        <v>110</v>
      </c>
      <c r="P36" s="2" t="str">
        <f>"11252350FS                    "</f>
        <v xml:space="preserve">11252350FS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11.06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2</v>
      </c>
      <c r="BI36" s="2">
        <v>4</v>
      </c>
      <c r="BJ36" s="2">
        <v>4.8</v>
      </c>
      <c r="BK36" s="2">
        <v>5</v>
      </c>
      <c r="BL36" s="2">
        <v>83.95</v>
      </c>
      <c r="BM36" s="2">
        <v>11.75</v>
      </c>
      <c r="BN36" s="2">
        <v>95.7</v>
      </c>
      <c r="BO36" s="2">
        <v>95.7</v>
      </c>
      <c r="BQ36" s="2" t="s">
        <v>241</v>
      </c>
      <c r="BR36" s="2" t="s">
        <v>242</v>
      </c>
      <c r="BS36" s="3">
        <v>43096</v>
      </c>
      <c r="BT36" s="4">
        <v>0.41944444444444445</v>
      </c>
      <c r="BU36" s="2" t="s">
        <v>243</v>
      </c>
      <c r="BY36" s="2">
        <v>23759.4</v>
      </c>
      <c r="CA36" s="2" t="s">
        <v>244</v>
      </c>
      <c r="CC36" s="2" t="s">
        <v>239</v>
      </c>
      <c r="CD36" s="2">
        <v>8240</v>
      </c>
      <c r="CE36" s="2" t="s">
        <v>86</v>
      </c>
      <c r="CF36" s="3">
        <v>43096</v>
      </c>
      <c r="CI36" s="2">
        <v>0</v>
      </c>
      <c r="CJ36" s="2">
        <v>0</v>
      </c>
      <c r="CK36" s="2" t="s">
        <v>126</v>
      </c>
      <c r="CL36" s="2" t="s">
        <v>87</v>
      </c>
    </row>
    <row r="37" spans="1:91">
      <c r="A37" s="2" t="s">
        <v>71</v>
      </c>
      <c r="B37" s="2" t="s">
        <v>72</v>
      </c>
      <c r="C37" s="2" t="s">
        <v>73</v>
      </c>
      <c r="E37" s="2" t="str">
        <f>"029908050671"</f>
        <v>029908050671</v>
      </c>
      <c r="F37" s="3">
        <v>43091</v>
      </c>
      <c r="G37" s="2">
        <v>201806</v>
      </c>
      <c r="H37" s="2" t="s">
        <v>130</v>
      </c>
      <c r="I37" s="2" t="s">
        <v>131</v>
      </c>
      <c r="J37" s="2" t="s">
        <v>160</v>
      </c>
      <c r="K37" s="2" t="s">
        <v>77</v>
      </c>
      <c r="L37" s="2" t="s">
        <v>127</v>
      </c>
      <c r="M37" s="2" t="s">
        <v>128</v>
      </c>
      <c r="N37" s="2" t="s">
        <v>245</v>
      </c>
      <c r="O37" s="2" t="s">
        <v>80</v>
      </c>
      <c r="P37" s="2" t="str">
        <f>"1194 2270 FM                  "</f>
        <v xml:space="preserve">1194 2270 FM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6.43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1</v>
      </c>
      <c r="BJ37" s="2">
        <v>0.2</v>
      </c>
      <c r="BK37" s="2">
        <v>1</v>
      </c>
      <c r="BL37" s="2">
        <v>45.93</v>
      </c>
      <c r="BM37" s="2">
        <v>6.43</v>
      </c>
      <c r="BN37" s="2">
        <v>52.36</v>
      </c>
      <c r="BO37" s="2">
        <v>52.36</v>
      </c>
      <c r="BQ37" s="2" t="s">
        <v>246</v>
      </c>
      <c r="BR37" s="2" t="s">
        <v>247</v>
      </c>
      <c r="BS37" s="3">
        <v>43096</v>
      </c>
      <c r="BT37" s="4">
        <v>0.43055555555555558</v>
      </c>
      <c r="BU37" s="2" t="s">
        <v>248</v>
      </c>
      <c r="BV37" s="2" t="s">
        <v>87</v>
      </c>
      <c r="BW37" s="2" t="s">
        <v>135</v>
      </c>
      <c r="BX37" s="2" t="s">
        <v>249</v>
      </c>
      <c r="BY37" s="2">
        <v>1200</v>
      </c>
      <c r="BZ37" s="2" t="s">
        <v>27</v>
      </c>
      <c r="CC37" s="2" t="s">
        <v>128</v>
      </c>
      <c r="CD37" s="2">
        <v>2021</v>
      </c>
      <c r="CE37" s="2" t="s">
        <v>86</v>
      </c>
      <c r="CI37" s="2">
        <v>1</v>
      </c>
      <c r="CJ37" s="2">
        <v>3</v>
      </c>
      <c r="CK37" s="2">
        <v>21</v>
      </c>
      <c r="CL37" s="2" t="s">
        <v>87</v>
      </c>
    </row>
    <row r="38" spans="1:91">
      <c r="A38" s="2" t="s">
        <v>88</v>
      </c>
      <c r="B38" s="2" t="s">
        <v>72</v>
      </c>
      <c r="C38" s="2" t="s">
        <v>73</v>
      </c>
      <c r="E38" s="2" t="str">
        <f>"LCR000482"</f>
        <v>LCR000482</v>
      </c>
      <c r="F38" s="3">
        <v>43076</v>
      </c>
      <c r="G38" s="2">
        <v>201806</v>
      </c>
      <c r="H38" s="2" t="s">
        <v>106</v>
      </c>
      <c r="I38" s="2" t="s">
        <v>107</v>
      </c>
      <c r="J38" s="2" t="s">
        <v>129</v>
      </c>
      <c r="K38" s="2" t="s">
        <v>77</v>
      </c>
      <c r="L38" s="2" t="s">
        <v>164</v>
      </c>
      <c r="M38" s="2" t="s">
        <v>165</v>
      </c>
      <c r="N38" s="2" t="s">
        <v>250</v>
      </c>
      <c r="O38" s="2" t="s">
        <v>251</v>
      </c>
      <c r="P38" s="2" t="str">
        <f>"148777                        "</f>
        <v xml:space="preserve">148777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1</v>
      </c>
      <c r="BJ38" s="2">
        <v>4.9000000000000004</v>
      </c>
      <c r="BK38" s="2">
        <v>5</v>
      </c>
      <c r="BL38" s="2">
        <v>0</v>
      </c>
      <c r="BM38" s="2">
        <v>0</v>
      </c>
      <c r="BN38" s="2">
        <v>0</v>
      </c>
      <c r="BO38" s="2">
        <v>0</v>
      </c>
      <c r="BQ38" s="2" t="s">
        <v>252</v>
      </c>
      <c r="BR38" s="2" t="s">
        <v>253</v>
      </c>
      <c r="BS38" s="2" t="s">
        <v>254</v>
      </c>
      <c r="BY38" s="2">
        <v>19683</v>
      </c>
      <c r="BZ38" s="2" t="s">
        <v>255</v>
      </c>
      <c r="CC38" s="2" t="s">
        <v>165</v>
      </c>
      <c r="CD38" s="2">
        <v>6870</v>
      </c>
      <c r="CE38" s="2" t="s">
        <v>86</v>
      </c>
      <c r="CI38" s="2">
        <v>0</v>
      </c>
      <c r="CJ38" s="2">
        <v>0</v>
      </c>
      <c r="CK38" s="2">
        <v>-1</v>
      </c>
      <c r="CL38" s="2" t="s">
        <v>87</v>
      </c>
    </row>
    <row r="39" spans="1:91">
      <c r="A39" s="2" t="s">
        <v>88</v>
      </c>
      <c r="B39" s="2" t="s">
        <v>72</v>
      </c>
      <c r="C39" s="2" t="s">
        <v>73</v>
      </c>
      <c r="E39" s="2" t="str">
        <f>"009935616869"</f>
        <v>009935616869</v>
      </c>
      <c r="F39" s="3">
        <v>43091</v>
      </c>
      <c r="G39" s="2">
        <v>201806</v>
      </c>
      <c r="H39" s="2" t="s">
        <v>78</v>
      </c>
      <c r="I39" s="2" t="s">
        <v>79</v>
      </c>
      <c r="J39" s="2" t="s">
        <v>99</v>
      </c>
      <c r="K39" s="2" t="s">
        <v>77</v>
      </c>
      <c r="L39" s="2" t="s">
        <v>100</v>
      </c>
      <c r="M39" s="2" t="s">
        <v>101</v>
      </c>
      <c r="N39" s="2" t="s">
        <v>102</v>
      </c>
      <c r="O39" s="2" t="s">
        <v>80</v>
      </c>
      <c r="P39" s="2" t="str">
        <f>"...                           "</f>
        <v xml:space="preserve">...   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6.43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0.5</v>
      </c>
      <c r="BJ39" s="2">
        <v>0.2</v>
      </c>
      <c r="BK39" s="2">
        <v>0.5</v>
      </c>
      <c r="BL39" s="2">
        <v>45.93</v>
      </c>
      <c r="BM39" s="2">
        <v>6.43</v>
      </c>
      <c r="BN39" s="2">
        <v>52.36</v>
      </c>
      <c r="BO39" s="2">
        <v>52.36</v>
      </c>
      <c r="BQ39" s="2" t="s">
        <v>231</v>
      </c>
      <c r="BR39" s="2" t="s">
        <v>256</v>
      </c>
      <c r="BS39" s="3">
        <v>43096</v>
      </c>
      <c r="BT39" s="4">
        <v>0.33263888888888887</v>
      </c>
      <c r="BU39" s="2" t="s">
        <v>257</v>
      </c>
      <c r="BV39" s="2" t="s">
        <v>87</v>
      </c>
      <c r="BW39" s="2" t="s">
        <v>202</v>
      </c>
      <c r="BX39" s="2" t="s">
        <v>203</v>
      </c>
      <c r="BY39" s="2">
        <v>1200</v>
      </c>
      <c r="BZ39" s="2" t="s">
        <v>27</v>
      </c>
      <c r="CA39" s="2" t="s">
        <v>143</v>
      </c>
      <c r="CC39" s="2" t="s">
        <v>101</v>
      </c>
      <c r="CD39" s="2">
        <v>7460</v>
      </c>
      <c r="CE39" s="2" t="s">
        <v>86</v>
      </c>
      <c r="CF39" s="3">
        <v>43097</v>
      </c>
      <c r="CI39" s="2">
        <v>1</v>
      </c>
      <c r="CJ39" s="2">
        <v>3</v>
      </c>
      <c r="CK39" s="2">
        <v>21</v>
      </c>
      <c r="CL39" s="2" t="s">
        <v>87</v>
      </c>
    </row>
    <row r="40" spans="1:91">
      <c r="A40" s="2" t="s">
        <v>88</v>
      </c>
      <c r="B40" s="2" t="s">
        <v>72</v>
      </c>
      <c r="C40" s="2" t="s">
        <v>73</v>
      </c>
      <c r="E40" s="2" t="str">
        <f>"039902719539"</f>
        <v>039902719539</v>
      </c>
      <c r="F40" s="3">
        <v>43096</v>
      </c>
      <c r="G40" s="2">
        <v>201806</v>
      </c>
      <c r="H40" s="2" t="s">
        <v>192</v>
      </c>
      <c r="I40" s="2" t="s">
        <v>193</v>
      </c>
      <c r="J40" s="2" t="s">
        <v>160</v>
      </c>
      <c r="K40" s="2" t="s">
        <v>77</v>
      </c>
      <c r="L40" s="2" t="s">
        <v>120</v>
      </c>
      <c r="M40" s="2" t="s">
        <v>121</v>
      </c>
      <c r="N40" s="2" t="s">
        <v>160</v>
      </c>
      <c r="O40" s="2" t="s">
        <v>80</v>
      </c>
      <c r="P40" s="2" t="str">
        <f>"                              "</f>
        <v xml:space="preserve">  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154.78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6.43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1</v>
      </c>
      <c r="BJ40" s="2">
        <v>0.2</v>
      </c>
      <c r="BK40" s="2">
        <v>1</v>
      </c>
      <c r="BL40" s="2">
        <v>200.71</v>
      </c>
      <c r="BM40" s="2">
        <v>28.1</v>
      </c>
      <c r="BN40" s="2">
        <v>228.81</v>
      </c>
      <c r="BO40" s="2">
        <v>228.81</v>
      </c>
      <c r="BQ40" s="2" t="s">
        <v>258</v>
      </c>
      <c r="BR40" s="2" t="s">
        <v>194</v>
      </c>
      <c r="BS40" s="3">
        <v>43097</v>
      </c>
      <c r="BT40" s="4">
        <v>0.53888888888888886</v>
      </c>
      <c r="BU40" s="2" t="s">
        <v>122</v>
      </c>
      <c r="BV40" s="2" t="s">
        <v>87</v>
      </c>
      <c r="BW40" s="2" t="s">
        <v>259</v>
      </c>
      <c r="BX40" s="2" t="s">
        <v>260</v>
      </c>
      <c r="BY40" s="2">
        <v>1200</v>
      </c>
      <c r="BZ40" s="2" t="s">
        <v>261</v>
      </c>
      <c r="CA40" s="2" t="s">
        <v>262</v>
      </c>
      <c r="CC40" s="2" t="s">
        <v>121</v>
      </c>
      <c r="CD40" s="2">
        <v>6045</v>
      </c>
      <c r="CE40" s="2" t="s">
        <v>98</v>
      </c>
      <c r="CF40" s="3">
        <v>43097</v>
      </c>
      <c r="CI40" s="2">
        <v>1</v>
      </c>
      <c r="CJ40" s="2">
        <v>1</v>
      </c>
      <c r="CK40" s="2">
        <v>21</v>
      </c>
      <c r="CL40" s="2" t="s">
        <v>84</v>
      </c>
      <c r="CM40" s="4">
        <v>0.53888888888888886</v>
      </c>
    </row>
    <row r="41" spans="1:91">
      <c r="A41" s="2" t="s">
        <v>88</v>
      </c>
      <c r="B41" s="2" t="s">
        <v>72</v>
      </c>
      <c r="C41" s="2" t="s">
        <v>73</v>
      </c>
      <c r="E41" s="2" t="str">
        <f>"009936894092"</f>
        <v>009936894092</v>
      </c>
      <c r="F41" s="3">
        <v>43096</v>
      </c>
      <c r="G41" s="2">
        <v>201806</v>
      </c>
      <c r="H41" s="2" t="s">
        <v>263</v>
      </c>
      <c r="I41" s="2" t="s">
        <v>264</v>
      </c>
      <c r="J41" s="2" t="s">
        <v>265</v>
      </c>
      <c r="K41" s="2" t="s">
        <v>77</v>
      </c>
      <c r="L41" s="2" t="s">
        <v>130</v>
      </c>
      <c r="M41" s="2" t="s">
        <v>131</v>
      </c>
      <c r="N41" s="2" t="s">
        <v>266</v>
      </c>
      <c r="O41" s="2" t="s">
        <v>110</v>
      </c>
      <c r="P41" s="2" t="str">
        <f>"                              "</f>
        <v xml:space="preserve">      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9.0500000000000007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5.8</v>
      </c>
      <c r="BJ41" s="2">
        <v>7.7</v>
      </c>
      <c r="BK41" s="2">
        <v>8</v>
      </c>
      <c r="BL41" s="2">
        <v>69.599999999999994</v>
      </c>
      <c r="BM41" s="2">
        <v>9.74</v>
      </c>
      <c r="BN41" s="2">
        <v>79.34</v>
      </c>
      <c r="BO41" s="2">
        <v>79.34</v>
      </c>
      <c r="BR41" s="2" t="s">
        <v>267</v>
      </c>
      <c r="BS41" s="2" t="s">
        <v>254</v>
      </c>
      <c r="BY41" s="2">
        <v>38313</v>
      </c>
      <c r="CC41" s="2" t="s">
        <v>131</v>
      </c>
      <c r="CD41" s="2">
        <v>4032</v>
      </c>
      <c r="CE41" s="2" t="s">
        <v>180</v>
      </c>
      <c r="CI41" s="2">
        <v>1</v>
      </c>
      <c r="CJ41" s="2" t="s">
        <v>254</v>
      </c>
      <c r="CK41" s="2" t="s">
        <v>268</v>
      </c>
      <c r="CL41" s="2" t="s">
        <v>87</v>
      </c>
    </row>
    <row r="42" spans="1:91">
      <c r="A42" s="2" t="s">
        <v>88</v>
      </c>
      <c r="B42" s="2" t="s">
        <v>72</v>
      </c>
      <c r="C42" s="2" t="s">
        <v>73</v>
      </c>
      <c r="E42" s="2" t="str">
        <f>"009936697587"</f>
        <v>009936697587</v>
      </c>
      <c r="F42" s="3">
        <v>43096</v>
      </c>
      <c r="G42" s="2">
        <v>201806</v>
      </c>
      <c r="H42" s="2" t="s">
        <v>263</v>
      </c>
      <c r="I42" s="2" t="s">
        <v>264</v>
      </c>
      <c r="J42" s="2" t="s">
        <v>269</v>
      </c>
      <c r="K42" s="2" t="s">
        <v>77</v>
      </c>
      <c r="L42" s="2" t="s">
        <v>270</v>
      </c>
      <c r="M42" s="2" t="s">
        <v>271</v>
      </c>
      <c r="N42" s="2" t="s">
        <v>272</v>
      </c>
      <c r="O42" s="2" t="s">
        <v>110</v>
      </c>
      <c r="P42" s="2" t="str">
        <f>"N A                           "</f>
        <v xml:space="preserve">N A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9.0500000000000007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10</v>
      </c>
      <c r="BJ42" s="2">
        <v>9.4</v>
      </c>
      <c r="BK42" s="2">
        <v>10</v>
      </c>
      <c r="BL42" s="2">
        <v>69.599999999999994</v>
      </c>
      <c r="BM42" s="2">
        <v>9.74</v>
      </c>
      <c r="BN42" s="2">
        <v>79.34</v>
      </c>
      <c r="BO42" s="2">
        <v>79.34</v>
      </c>
      <c r="BQ42" s="2" t="s">
        <v>273</v>
      </c>
      <c r="BS42" s="3">
        <v>43097</v>
      </c>
      <c r="BT42" s="4">
        <v>0.5</v>
      </c>
      <c r="BU42" s="2" t="s">
        <v>274</v>
      </c>
      <c r="BY42" s="2">
        <v>46920</v>
      </c>
      <c r="CA42" s="2" t="s">
        <v>275</v>
      </c>
      <c r="CC42" s="2" t="s">
        <v>271</v>
      </c>
      <c r="CD42" s="2">
        <v>1200</v>
      </c>
      <c r="CE42" s="2" t="s">
        <v>180</v>
      </c>
      <c r="CF42" s="3">
        <v>43097</v>
      </c>
      <c r="CI42" s="2">
        <v>1</v>
      </c>
      <c r="CJ42" s="2">
        <v>1</v>
      </c>
      <c r="CK42" s="2" t="s">
        <v>151</v>
      </c>
      <c r="CL42" s="2" t="s">
        <v>87</v>
      </c>
    </row>
    <row r="44" spans="1:91">
      <c r="E44" s="2" t="s">
        <v>276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154.78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482.45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I44" s="2">
        <v>212.8</v>
      </c>
      <c r="BJ44" s="2">
        <v>302.2</v>
      </c>
      <c r="BK44" s="2">
        <v>324</v>
      </c>
      <c r="BL44" s="2">
        <v>3704.01</v>
      </c>
      <c r="BM44" s="2">
        <v>518.54999999999995</v>
      </c>
      <c r="BN44" s="2">
        <v>4222.5600000000004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2017-12-29T11:28:59Z</dcterms:created>
  <dcterms:modified xsi:type="dcterms:W3CDTF">2017-12-29T11:30:14Z</dcterms:modified>
</cp:coreProperties>
</file>