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A4049BB-58E7-4902-A3F3-8C078D212257}" xr6:coauthVersionLast="47" xr6:coauthVersionMax="47" xr10:uidLastSave="{00000000-0000-0000-0000-000000000000}"/>
  <bookViews>
    <workbookView xWindow="28680" yWindow="-120" windowWidth="20730" windowHeight="11040" xr2:uid="{03050C54-939E-416E-AC51-F076C142C8CD}"/>
  </bookViews>
  <sheets>
    <sheet name="sdrascd7-IEHAZMA1369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1" l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<sst xmlns="http://schemas.openxmlformats.org/spreadsheetml/2006/main" count="1643" uniqueCount="423">
  <si>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</si>
  <si>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</si>
  <si>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</si>
  <si>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</si>
  <si>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</si>
  <si>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</si>
  <si>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</si>
  <si>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</si>
  <si>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</si>
  <si>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</si>
  <si>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</si>
  <si>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</si>
  <si>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</si>
  <si>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</si>
  <si>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</si>
  <si>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</si>
  <si>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</si>
  <si>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</si>
  <si>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</si>
  <si>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</si>
  <si>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</si>
  <si>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</si>
  <si>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</si>
  <si>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</si>
  <si>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</si>
  <si>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</si>
  <si>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</si>
  <si>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</si>
  <si>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</si>
  <si>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</si>
  <si>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</si>
  <si>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</si>
  <si>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</si>
  <si>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</si>
  <si>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</si>
  <si>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</si>
  <si>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</si>
  <si>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</si>
  <si>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</si>
  <si>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</si>
  <si>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</si>
  <si>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</si>
  <si>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</si>
  <si>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</si>
  <si>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</si>
  <si>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</si>
  <si>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</si>
  <si>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</si>
  <si>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</si>
  <si>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</si>
  <si>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</si>
  <si>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</si>
  <si>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</si>
  <si>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</si>
  <si>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</si>
  <si>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</si>
  <si>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</si>
  <si>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</si>
  <si>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</si>
  <si>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</si>
  <si>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</si>
  <si>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</si>
  <si>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</si>
  <si>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</si>
  <si>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</si>
  <si>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</si>
  <si>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</si>
  <si>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</si>
  <si>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</si>
  <si>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</si>
  <si>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</si>
  <si>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</si>
  <si>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</si>
  <si>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</si>
  <si>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</si>
  <si>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</si>
  <si>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</si>
  <si>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TECTRA AUTOMATION                  </t>
  </si>
  <si>
    <t xml:space="preserve">                                   </t>
  </si>
  <si>
    <t xml:space="preserve">POLY OAK PACKAGING                 </t>
  </si>
  <si>
    <t>ON1</t>
  </si>
  <si>
    <t>ATLAN</t>
  </si>
  <si>
    <t>ATLANTIS</t>
  </si>
  <si>
    <t xml:space="preserve">SWARTLAND INVESTMENT               </t>
  </si>
  <si>
    <t>RAMOSOONGA</t>
  </si>
  <si>
    <t>EVTTE</t>
  </si>
  <si>
    <t>no</t>
  </si>
  <si>
    <t>Appointment required</t>
  </si>
  <si>
    <t>JLC</t>
  </si>
  <si>
    <t>FUE / DOC</t>
  </si>
  <si>
    <t>PARCEL</t>
  </si>
  <si>
    <t xml:space="preserve">LUGGAGE WAREHOUSE                  </t>
  </si>
  <si>
    <t>PIET2</t>
  </si>
  <si>
    <t>PIETERSBURG</t>
  </si>
  <si>
    <t xml:space="preserve">SHONGANI HAIRSTYLIST               </t>
  </si>
  <si>
    <t>DBC</t>
  </si>
  <si>
    <t>NABEAL</t>
  </si>
  <si>
    <t>CHRISZELLE</t>
  </si>
  <si>
    <t>yes</t>
  </si>
  <si>
    <t>NYLST</t>
  </si>
  <si>
    <t>NYLSTROOM</t>
  </si>
  <si>
    <t xml:space="preserve">NA                                 </t>
  </si>
  <si>
    <t>GLADNESS MTHAUBENI</t>
  </si>
  <si>
    <t>LUSANDA</t>
  </si>
  <si>
    <t>SIBONGILE</t>
  </si>
  <si>
    <t>HND / FUE / doc / NDC</t>
  </si>
  <si>
    <t>HOWIC</t>
  </si>
  <si>
    <t>HOWICK</t>
  </si>
  <si>
    <t>ANDREW VAN HEERDEN</t>
  </si>
  <si>
    <t>Isaac</t>
  </si>
  <si>
    <t>FUE / doc</t>
  </si>
  <si>
    <t>POD received from cell 0761271052 M</t>
  </si>
  <si>
    <t>PIET1</t>
  </si>
  <si>
    <t>PIETERMARITZBURG</t>
  </si>
  <si>
    <t>EMILY PITT</t>
  </si>
  <si>
    <t>Emily</t>
  </si>
  <si>
    <t>POD received from cell 0827869932 M</t>
  </si>
  <si>
    <t xml:space="preserve">LUGGAGE W HSE                      </t>
  </si>
  <si>
    <t>UITEN</t>
  </si>
  <si>
    <t>UITENHAGE</t>
  </si>
  <si>
    <t xml:space="preserve">MSIMELELO BOLTINA                  </t>
  </si>
  <si>
    <t>ARCONA THOMAS</t>
  </si>
  <si>
    <t>ac thomas</t>
  </si>
  <si>
    <t>Late Linehaul Delayed Beyond Skynet Control</t>
  </si>
  <si>
    <t>sha</t>
  </si>
  <si>
    <t>POD received from cell 0832532062 M</t>
  </si>
  <si>
    <t>JOHAN</t>
  </si>
  <si>
    <t>JOHANNESBURG</t>
  </si>
  <si>
    <t xml:space="preserve">KCE                                </t>
  </si>
  <si>
    <t>RUSANDA LUSANDA</t>
  </si>
  <si>
    <t xml:space="preserve">phindile                      </t>
  </si>
  <si>
    <t xml:space="preserve">                                        </t>
  </si>
  <si>
    <t>.</t>
  </si>
  <si>
    <t>SPRI3</t>
  </si>
  <si>
    <t>SPRINGS</t>
  </si>
  <si>
    <t xml:space="preserve">KUZIVAKWASHE MAKUNURA              </t>
  </si>
  <si>
    <t>ABRAHAM WILLEMSE</t>
  </si>
  <si>
    <t>CHRISTO</t>
  </si>
  <si>
    <t>DURBA</t>
  </si>
  <si>
    <t>DURBAN</t>
  </si>
  <si>
    <t xml:space="preserve">NERISHA RAMBUJAN                   </t>
  </si>
  <si>
    <t>michelle</t>
  </si>
  <si>
    <t>POD received from cell 0715155602 M</t>
  </si>
  <si>
    <t xml:space="preserve">COIRTEX WAREHOUSE                  </t>
  </si>
  <si>
    <t>WORCE</t>
  </si>
  <si>
    <t>WORCESTER</t>
  </si>
  <si>
    <t xml:space="preserve">LEIPZIG COUNTRY HOUSE              </t>
  </si>
  <si>
    <t xml:space="preserve">BILLY                         </t>
  </si>
  <si>
    <t xml:space="preserve">POD received from cell 0659825059 M     </t>
  </si>
  <si>
    <t>PORT1</t>
  </si>
  <si>
    <t>PORT ALFRED</t>
  </si>
  <si>
    <t>ALIDA</t>
  </si>
  <si>
    <t>RABIA</t>
  </si>
  <si>
    <t>A BESTER</t>
  </si>
  <si>
    <t>CSH / FUE / doc</t>
  </si>
  <si>
    <t>POD received from cell 0788312180 M</t>
  </si>
  <si>
    <t xml:space="preserve">THE BISCAYS                        </t>
  </si>
  <si>
    <t>JOB:13097</t>
  </si>
  <si>
    <t>RICK BETTS</t>
  </si>
  <si>
    <t>patience</t>
  </si>
  <si>
    <t>POD received from cell 0799780879 M</t>
  </si>
  <si>
    <t xml:space="preserve">THE LUGGAGE CO                     </t>
  </si>
  <si>
    <t>MILTON MILTON</t>
  </si>
  <si>
    <t xml:space="preserve">NOMONDE                       </t>
  </si>
  <si>
    <t xml:space="preserve">POD received from cell 0635553328 M     </t>
  </si>
  <si>
    <t>PORT3</t>
  </si>
  <si>
    <t>PORT ELIZABETH</t>
  </si>
  <si>
    <t xml:space="preserve">TECTRA AUTOMATION PE               </t>
  </si>
  <si>
    <t>KEMPT</t>
  </si>
  <si>
    <t>KEMPTON PARK</t>
  </si>
  <si>
    <t xml:space="preserve"> AYANDA</t>
  </si>
  <si>
    <t>Victoria</t>
  </si>
  <si>
    <t>POD received from cell 0818590343 M</t>
  </si>
  <si>
    <t xml:space="preserve">TECTRA AUTOMATION CT               </t>
  </si>
  <si>
    <t>TIRO</t>
  </si>
  <si>
    <t>CARRISTON</t>
  </si>
  <si>
    <t>Nkululeko</t>
  </si>
  <si>
    <t>POD received from cell 0810613300 M</t>
  </si>
  <si>
    <t xml:space="preserve">COIRTEX                            </t>
  </si>
  <si>
    <t>TZANE</t>
  </si>
  <si>
    <t>TZANEEN</t>
  </si>
  <si>
    <t xml:space="preserve">KOOPERASIE STR 1                   </t>
  </si>
  <si>
    <t>VINCENT</t>
  </si>
  <si>
    <t>Allister</t>
  </si>
  <si>
    <t>POD received from cell 0717429658 M</t>
  </si>
  <si>
    <t xml:space="preserve">NORTHLANDS GIRLS HIGH SCH          </t>
  </si>
  <si>
    <t>martha</t>
  </si>
  <si>
    <t>POD received from cell 0766992819 M</t>
  </si>
  <si>
    <t>SEDGE</t>
  </si>
  <si>
    <t>SEDGEFIELD</t>
  </si>
  <si>
    <t xml:space="preserve">IVOR CLAASSEN                      </t>
  </si>
  <si>
    <t>JOHAN MARAIS</t>
  </si>
  <si>
    <t>MARISSA</t>
  </si>
  <si>
    <t>POD received from cell 0659825059 M</t>
  </si>
  <si>
    <t xml:space="preserve">STEPHNEY GREEN APARTMENTS          </t>
  </si>
  <si>
    <t>L CLAASSEN</t>
  </si>
  <si>
    <t>PINET</t>
  </si>
  <si>
    <t>PINETOWN</t>
  </si>
  <si>
    <t>LESEGO MOSALA</t>
  </si>
  <si>
    <t>lesego</t>
  </si>
  <si>
    <t>POD received from cell 0693852220 M</t>
  </si>
  <si>
    <t>SANDT</t>
  </si>
  <si>
    <t>SANDTON</t>
  </si>
  <si>
    <t xml:space="preserve">LAVA FIRES                         </t>
  </si>
  <si>
    <t>SIMON</t>
  </si>
  <si>
    <t>SIMONDIUM</t>
  </si>
  <si>
    <t xml:space="preserve">PVT                                </t>
  </si>
  <si>
    <t>BRIAN</t>
  </si>
  <si>
    <t>avarie</t>
  </si>
  <si>
    <t xml:space="preserve">TECTRA AUTOMOTION                  </t>
  </si>
  <si>
    <t>TASLEEM</t>
  </si>
  <si>
    <t>COLLEEN</t>
  </si>
  <si>
    <t xml:space="preserve">MOGWELE WASTE                      </t>
  </si>
  <si>
    <t>Carriston</t>
  </si>
  <si>
    <t>POD received from cell 0684745132 M</t>
  </si>
  <si>
    <t>VRED4</t>
  </si>
  <si>
    <t>VREDENDAL</t>
  </si>
  <si>
    <t xml:space="preserve">VREDENDAL AGRIMARK                 </t>
  </si>
  <si>
    <t>ANDRE</t>
  </si>
  <si>
    <t>VERONIQUE</t>
  </si>
  <si>
    <t>JUH</t>
  </si>
  <si>
    <t>DOC / FUE</t>
  </si>
  <si>
    <t>PRETO</t>
  </si>
  <si>
    <t>PRETORIA</t>
  </si>
  <si>
    <t>Earlon</t>
  </si>
  <si>
    <t>ANTONIE BARNARD</t>
  </si>
  <si>
    <t>?</t>
  </si>
  <si>
    <t>GRAHA</t>
  </si>
  <si>
    <t>GRAHAMSTOWN</t>
  </si>
  <si>
    <t xml:space="preserve">BEAUYIFUL HOUSE                    </t>
  </si>
  <si>
    <t>KIM HOUGH</t>
  </si>
  <si>
    <t>K HOUGH</t>
  </si>
  <si>
    <t>MCMURRAY</t>
  </si>
  <si>
    <t>PAARL</t>
  </si>
  <si>
    <t xml:space="preserve">MCC LABEL SA                       </t>
  </si>
  <si>
    <t>Sarel</t>
  </si>
  <si>
    <t>STEL2</t>
  </si>
  <si>
    <t>STELLENBOSCH</t>
  </si>
  <si>
    <t xml:space="preserve">REUTECH RADAR SERV                 </t>
  </si>
  <si>
    <t>Luzanne</t>
  </si>
  <si>
    <t>POD received from cell 0765515095 M</t>
  </si>
  <si>
    <t>PHALA</t>
  </si>
  <si>
    <t>PHALABORWA</t>
  </si>
  <si>
    <t xml:space="preserve">HEQLEN-MEGA MICA                   </t>
  </si>
  <si>
    <t>SHAFIEK</t>
  </si>
  <si>
    <t>gina</t>
  </si>
  <si>
    <t>POD received from cell 0681920801 M</t>
  </si>
  <si>
    <t xml:space="preserve">CAPE CONNECTION                    </t>
  </si>
  <si>
    <t>RD-PUR26367</t>
  </si>
  <si>
    <t>JACQUES</t>
  </si>
  <si>
    <t>POD received from cell 0785331999 M</t>
  </si>
  <si>
    <t xml:space="preserve">FIXOLOGY REPAIRS                   </t>
  </si>
  <si>
    <t xml:space="preserve">TIMBERBAY                          </t>
  </si>
  <si>
    <t>JOB:12038</t>
  </si>
  <si>
    <t>GARDEN BLEU</t>
  </si>
  <si>
    <t>Malinda</t>
  </si>
  <si>
    <t>POD received from cell 0723940461 M</t>
  </si>
  <si>
    <t xml:space="preserve">COACH MAN                          </t>
  </si>
  <si>
    <t>RENAIDI</t>
  </si>
  <si>
    <t>Shane</t>
  </si>
  <si>
    <t>POD received from cell 0822621815 M</t>
  </si>
  <si>
    <t xml:space="preserve">AFRICAN UNION                      </t>
  </si>
  <si>
    <t xml:space="preserve">LIGGALT WARCHOUSE                  </t>
  </si>
  <si>
    <t>recce</t>
  </si>
  <si>
    <t xml:space="preserve">TIN ROOF CAPE                      </t>
  </si>
  <si>
    <t>NA</t>
  </si>
  <si>
    <t>ASHA</t>
  </si>
  <si>
    <t>reece</t>
  </si>
  <si>
    <t>jlc</t>
  </si>
  <si>
    <t>POD received from cell 0685031074 M</t>
  </si>
  <si>
    <t xml:space="preserve">LUSANDA                            </t>
  </si>
  <si>
    <t>BLOE1</t>
  </si>
  <si>
    <t>BLOEMFONTEIN</t>
  </si>
  <si>
    <t xml:space="preserve">JANINE VAN WESTUISEN               </t>
  </si>
  <si>
    <t>Sign</t>
  </si>
  <si>
    <t>POD received from cell 0635405670 M</t>
  </si>
  <si>
    <t>PRINC</t>
  </si>
  <si>
    <t>PRINCE ALBERT</t>
  </si>
  <si>
    <t xml:space="preserve">PRINS ALBERT BUILD IT              </t>
  </si>
  <si>
    <t>JANINE</t>
  </si>
  <si>
    <t>JANINE VAN DER WESTHUIZEN</t>
  </si>
  <si>
    <t>illeg</t>
  </si>
  <si>
    <t>POD received from cell 0650398918 M</t>
  </si>
  <si>
    <t xml:space="preserve">CAPE CONNECTION LIFESTYLE VILL     </t>
  </si>
  <si>
    <t>toni</t>
  </si>
  <si>
    <t>VRED3</t>
  </si>
  <si>
    <t>VREDENBURG</t>
  </si>
  <si>
    <t xml:space="preserve">VREDENBURG AGRIMARK                </t>
  </si>
  <si>
    <t>R Kruger</t>
  </si>
  <si>
    <t xml:space="preserve">METRO HOME CNTR                    </t>
  </si>
  <si>
    <t>JASON</t>
  </si>
  <si>
    <t xml:space="preserve">KP OPTIM                           </t>
  </si>
  <si>
    <t>ALBE2</t>
  </si>
  <si>
    <t>ALBERTON</t>
  </si>
  <si>
    <t xml:space="preserve">ITE PRODUCTS                       </t>
  </si>
  <si>
    <t>phillip</t>
  </si>
  <si>
    <t>POD received from cell 0763930183 M</t>
  </si>
  <si>
    <t xml:space="preserve">BEAUTIFUL HSE                      </t>
  </si>
  <si>
    <t>SHAUN</t>
  </si>
  <si>
    <t>PEDRO</t>
  </si>
  <si>
    <t>ZODWA</t>
  </si>
  <si>
    <t xml:space="preserve">SUBASH CHETTY                      </t>
  </si>
  <si>
    <t>TRACY MILLS</t>
  </si>
  <si>
    <t xml:space="preserve">ntombi                        </t>
  </si>
  <si>
    <t>RANDB</t>
  </si>
  <si>
    <t>RANDBURG</t>
  </si>
  <si>
    <t xml:space="preserve">KIRTAN DAYA                        </t>
  </si>
  <si>
    <t xml:space="preserve">Kathy                         </t>
  </si>
  <si>
    <t>Consignee not available)</t>
  </si>
  <si>
    <t>cch</t>
  </si>
  <si>
    <t xml:space="preserve">POD received from cell 0683004232 M     </t>
  </si>
  <si>
    <t>alzinsh</t>
  </si>
  <si>
    <t>POD received from cell 0769347056 M</t>
  </si>
  <si>
    <t>WARREN  RALTON</t>
  </si>
  <si>
    <t>sig</t>
  </si>
  <si>
    <t>amt</t>
  </si>
  <si>
    <t>DAVID JONES</t>
  </si>
  <si>
    <t>LUCKY</t>
  </si>
  <si>
    <t>DAVID JOHN BENODE</t>
  </si>
  <si>
    <t>Browe</t>
  </si>
  <si>
    <t>POD received from cell 0693513712 M</t>
  </si>
  <si>
    <t>MARBL</t>
  </si>
  <si>
    <t>MARBLE HALL</t>
  </si>
  <si>
    <t xml:space="preserve">Middelburg International Marbl     </t>
  </si>
  <si>
    <t xml:space="preserve">TIMBERBAY SERVICES                 </t>
  </si>
  <si>
    <t>SANDRA CASTRO</t>
  </si>
  <si>
    <t xml:space="preserve">sandra                        </t>
  </si>
  <si>
    <t xml:space="preserve">POD received from cell 0825419099 M     </t>
  </si>
  <si>
    <t>Shane Naidoo</t>
  </si>
  <si>
    <t>Stephan</t>
  </si>
  <si>
    <t>Small Box</t>
  </si>
  <si>
    <t>WIETS</t>
  </si>
  <si>
    <t>MIDRA</t>
  </si>
  <si>
    <t>MIDRAND</t>
  </si>
  <si>
    <t>ALISTAR</t>
  </si>
  <si>
    <t>taz</t>
  </si>
  <si>
    <t>MARLENE MAHN</t>
  </si>
  <si>
    <t xml:space="preserve">Marlene                       </t>
  </si>
  <si>
    <t xml:space="preserve">POD received from cell 0692133137 M     </t>
  </si>
  <si>
    <t xml:space="preserve">MARLEY SA                          </t>
  </si>
  <si>
    <t>andre</t>
  </si>
  <si>
    <t>POD received from cell 0844549356 M</t>
  </si>
  <si>
    <t xml:space="preserve">NOMVUYISWANO                       </t>
  </si>
  <si>
    <t>FRANK</t>
  </si>
  <si>
    <t>Frank</t>
  </si>
  <si>
    <t>HND / FUE / DOC / NDC</t>
  </si>
  <si>
    <t>POD received from cell 0792678540 M</t>
  </si>
  <si>
    <t xml:space="preserve">MEENIL CLYBBO                      </t>
  </si>
  <si>
    <t>NOMVUYISWANO</t>
  </si>
  <si>
    <t>VERWO</t>
  </si>
  <si>
    <t>CENTURION</t>
  </si>
  <si>
    <t xml:space="preserve">ALL STAR AUTO                      </t>
  </si>
  <si>
    <t>GLORIA</t>
  </si>
  <si>
    <t xml:space="preserve">ELIZE NEL                          </t>
  </si>
  <si>
    <t>HURETHA CARMODY</t>
  </si>
  <si>
    <t>Conrad</t>
  </si>
  <si>
    <t>POD received from cell 0731866370 M</t>
  </si>
  <si>
    <t>GERMI</t>
  </si>
  <si>
    <t>GERMISTON</t>
  </si>
  <si>
    <t xml:space="preserve">NOMSA CHAUKE                       </t>
  </si>
  <si>
    <t>zandile</t>
  </si>
  <si>
    <t>POD received from cell 0784468189 M</t>
  </si>
  <si>
    <t xml:space="preserve">NOMSA CHAUKE                  </t>
  </si>
  <si>
    <t xml:space="preserve">POD received from cell 0786677537 M     </t>
  </si>
  <si>
    <t>JNK</t>
  </si>
  <si>
    <t>OUDTS</t>
  </si>
  <si>
    <t>OUDTSHOORN</t>
  </si>
  <si>
    <t>Redirect waybill on waybill nu</t>
  </si>
  <si>
    <t>Redirect waybill on waybill number R0099</t>
  </si>
  <si>
    <t>EAST</t>
  </si>
  <si>
    <t>EAST LONDON</t>
  </si>
  <si>
    <t>PLEASE DELIVER BY FRIDAY 10-03-2023</t>
  </si>
  <si>
    <t>RUAN HARMSE</t>
  </si>
  <si>
    <t>LYDIA</t>
  </si>
  <si>
    <t>BERNADETTE STRIGLIA</t>
  </si>
  <si>
    <t>bernadette</t>
  </si>
  <si>
    <t>NNS</t>
  </si>
  <si>
    <t>POD received from cell 0721872834 M</t>
  </si>
  <si>
    <t>Veronique</t>
  </si>
  <si>
    <t>NELSP</t>
  </si>
  <si>
    <t>NELSPRUIT</t>
  </si>
  <si>
    <t xml:space="preserve">LABELPRO                           </t>
  </si>
  <si>
    <t>DARLI</t>
  </si>
  <si>
    <t>DARLING</t>
  </si>
  <si>
    <t xml:space="preserve">CLOOF WINE EST                     </t>
  </si>
  <si>
    <t xml:space="preserve">ALAN BRUENS                        </t>
  </si>
  <si>
    <t xml:space="preserve">TRAVERSE </t>
  </si>
  <si>
    <t>NTANDO NKOSI</t>
  </si>
  <si>
    <t xml:space="preserve">Box </t>
  </si>
  <si>
    <t>SOME2</t>
  </si>
  <si>
    <t>SOMERSET WEST</t>
  </si>
  <si>
    <t xml:space="preserve">DEBORAH LEASK                      </t>
  </si>
  <si>
    <t>Rebecca</t>
  </si>
  <si>
    <t>POD received from cell 0761783817 M</t>
  </si>
  <si>
    <t xml:space="preserve">SERENGETI GOLF EST                 </t>
  </si>
  <si>
    <t>Deborah</t>
  </si>
  <si>
    <t xml:space="preserve">BRAAI   BBQ INTENATIONAL           </t>
  </si>
  <si>
    <t>CORA REDELINGHUYS</t>
  </si>
  <si>
    <t>F Ndebele</t>
  </si>
  <si>
    <t>LOUIS</t>
  </si>
  <si>
    <t>LOUIS TRICHARDT</t>
  </si>
  <si>
    <t xml:space="preserve">VKB VIVO                           </t>
  </si>
  <si>
    <t>JESSICA</t>
  </si>
  <si>
    <t>July anne</t>
  </si>
  <si>
    <t>POD received from cell 0747509677 M</t>
  </si>
  <si>
    <t xml:space="preserve">DESIGN PARTNERSHIP RETAIL          </t>
  </si>
  <si>
    <t>VIVO</t>
  </si>
  <si>
    <t>bennet</t>
  </si>
  <si>
    <t>Outlying delivery location</t>
  </si>
  <si>
    <t>SYSTEM</t>
  </si>
  <si>
    <t>HND / CSH / FUE / doc / NDC</t>
  </si>
  <si>
    <t>POD received from cell 0761285291 M</t>
  </si>
  <si>
    <t>PO:103397 JOB 12023</t>
  </si>
  <si>
    <t>pauline</t>
  </si>
  <si>
    <t>POD received from cell 0740307703 M</t>
  </si>
  <si>
    <t xml:space="preserve">CITRUS RESEARCH INTERNATIONAL      </t>
  </si>
  <si>
    <t xml:space="preserve">THORN VALLEY ESTATE                </t>
  </si>
  <si>
    <t>ROCHELLE DE BRUYN</t>
  </si>
  <si>
    <t>phethile</t>
  </si>
  <si>
    <t>POD received from cell 0636317762 M</t>
  </si>
  <si>
    <t>BYRON DE GOVEIA</t>
  </si>
  <si>
    <t>ZELDA</t>
  </si>
  <si>
    <t>POD received from cell 0679193801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</si>
</sst>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64ED-7655-4E9F-B0F1-BAF570B66B5F}">
  <dimension ref="A1:CN82"/>
  <sheetViews>
    <sheetView tabSelected="1" topLeftCell="A63" workbookViewId="0">
      <selection activeCell="A82" sqref="A82:XFD8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"009942873262"</f>
        <v>009942873262</v>
      </c>
      <c r="F2" s="3">
        <v>44994</v>
      </c>
      <c r="G2">
        <v>202312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"CC22148                       "</f>
        <v xml:space="preserve">CC22148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18.71</v>
      </c>
      <c r="AL2">
        <v>0</v>
      </c>
      <c r="AM2">
        <v>0</v>
      </c>
    </row>
    <row r="3" spans="1:92" x14ac:dyDescent="0.3">
      <c r="A3" t="s">
        <v>72</v>
      </c>
      <c r="B3" t="s">
        <v>73</v>
      </c>
      <c r="C3" t="s">
        <v>74</v>
      </c>
      <c r="E3" t="str">
        <f>"009942873261"</f>
        <v>009942873261</v>
      </c>
      <c r="F3" s="3">
        <v>44994</v>
      </c>
      <c r="G3">
        <v>202312</v>
      </c>
      <c r="H3" t="s">
        <v>75</v>
      </c>
      <c r="I3" t="s">
        <v>76</v>
      </c>
      <c r="J3" t="s">
        <v>77</v>
      </c>
      <c r="K3" t="s">
        <v>78</v>
      </c>
      <c r="L3" t="s">
        <v>81</v>
      </c>
      <c r="M3" t="s">
        <v>82</v>
      </c>
      <c r="N3" t="s">
        <v>83</v>
      </c>
      <c r="O3" t="s">
        <v>80</v>
      </c>
      <c r="P3" t="str">
        <f>"C22104                        "</f>
        <v xml:space="preserve">C22104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33.68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0.9</v>
      </c>
      <c r="BK3">
        <v>1</v>
      </c>
      <c r="BL3">
        <v>52.72</v>
      </c>
      <c r="BM3">
        <v>7.91</v>
      </c>
      <c r="BN3">
        <v>60.63</v>
      </c>
      <c r="BO3">
        <v>60.63</v>
      </c>
      <c r="BQ3" t="s">
        <v>84</v>
      </c>
      <c r="BS3" s="3">
        <v>44998</v>
      </c>
      <c r="BT3" s="4">
        <v>0.41666666666666669</v>
      </c>
      <c r="BU3" t="s">
        <v>85</v>
      </c>
      <c r="BV3" t="s">
        <v>86</v>
      </c>
      <c r="BW3" t="s">
        <v>87</v>
      </c>
      <c r="BX3" t="s">
        <v>88</v>
      </c>
      <c r="BY3">
        <v>4598</v>
      </c>
      <c r="BZ3" t="s">
        <v>89</v>
      </c>
      <c r="CC3" t="s">
        <v>76</v>
      </c>
      <c r="CD3">
        <v>7800</v>
      </c>
      <c r="CE3" t="s">
        <v>90</v>
      </c>
      <c r="CF3" s="3">
        <v>44999</v>
      </c>
      <c r="CI3">
        <v>1</v>
      </c>
      <c r="CJ3">
        <v>2</v>
      </c>
      <c r="CK3">
        <v>22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"009943230210"</f>
        <v>009943230210</v>
      </c>
      <c r="F4" s="3">
        <v>44994</v>
      </c>
      <c r="G4">
        <v>202312</v>
      </c>
      <c r="H4" t="s">
        <v>75</v>
      </c>
      <c r="I4" t="s">
        <v>76</v>
      </c>
      <c r="J4" t="s">
        <v>91</v>
      </c>
      <c r="K4" t="s">
        <v>78</v>
      </c>
      <c r="L4" t="s">
        <v>92</v>
      </c>
      <c r="M4" t="s">
        <v>93</v>
      </c>
      <c r="N4" t="s">
        <v>94</v>
      </c>
      <c r="O4" t="s">
        <v>95</v>
      </c>
      <c r="P4" t="str">
        <f>"INV192850                     "</f>
        <v xml:space="preserve">INV192850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46.31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1</v>
      </c>
      <c r="BK4">
        <v>1</v>
      </c>
      <c r="BL4">
        <v>94.92</v>
      </c>
      <c r="BM4">
        <v>14.24</v>
      </c>
      <c r="BN4">
        <v>109.16</v>
      </c>
      <c r="BO4">
        <v>109.16</v>
      </c>
      <c r="BQ4" t="s">
        <v>96</v>
      </c>
      <c r="BS4" s="3">
        <v>44995</v>
      </c>
      <c r="BT4" s="4">
        <v>0.48958333333333331</v>
      </c>
      <c r="BU4" t="s">
        <v>97</v>
      </c>
      <c r="BV4" t="s">
        <v>98</v>
      </c>
      <c r="BY4">
        <v>4857.75</v>
      </c>
      <c r="BZ4" t="s">
        <v>89</v>
      </c>
      <c r="CC4" t="s">
        <v>82</v>
      </c>
      <c r="CD4">
        <v>7349</v>
      </c>
      <c r="CE4" t="s">
        <v>90</v>
      </c>
      <c r="CF4" s="3">
        <v>44998</v>
      </c>
      <c r="CI4">
        <v>1</v>
      </c>
      <c r="CJ4">
        <v>1</v>
      </c>
      <c r="CK4">
        <v>24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"009943230211"</f>
        <v>009943230211</v>
      </c>
      <c r="F5" s="3">
        <v>44994</v>
      </c>
      <c r="G5">
        <v>202312</v>
      </c>
      <c r="H5" t="s">
        <v>75</v>
      </c>
      <c r="I5" t="s">
        <v>76</v>
      </c>
      <c r="J5" t="s">
        <v>91</v>
      </c>
      <c r="K5" t="s">
        <v>78</v>
      </c>
      <c r="L5" t="s">
        <v>99</v>
      </c>
      <c r="M5" t="s">
        <v>100</v>
      </c>
      <c r="N5" t="s">
        <v>101</v>
      </c>
      <c r="O5" t="s">
        <v>95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65.31</v>
      </c>
      <c r="AL5">
        <v>0</v>
      </c>
      <c r="AM5">
        <v>0</v>
      </c>
      <c r="AN5">
        <v>0</v>
      </c>
      <c r="AO5">
        <v>0</v>
      </c>
      <c r="AP5">
        <v>0</v>
      </c>
      <c r="AQ5">
        <v>15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0.8</v>
      </c>
      <c r="BK5">
        <v>1</v>
      </c>
      <c r="BL5">
        <v>150.76</v>
      </c>
      <c r="BM5">
        <v>22.61</v>
      </c>
      <c r="BN5">
        <v>173.37</v>
      </c>
      <c r="BO5">
        <v>173.37</v>
      </c>
      <c r="BQ5" t="s">
        <v>102</v>
      </c>
      <c r="BR5" t="s">
        <v>103</v>
      </c>
      <c r="BS5" s="3">
        <v>44998</v>
      </c>
      <c r="BT5" s="4">
        <v>0.54166666666666663</v>
      </c>
      <c r="BU5" t="s">
        <v>104</v>
      </c>
      <c r="BV5" t="s">
        <v>98</v>
      </c>
      <c r="BY5">
        <v>3931.2</v>
      </c>
      <c r="BZ5" t="s">
        <v>105</v>
      </c>
      <c r="CC5" t="s">
        <v>93</v>
      </c>
      <c r="CD5">
        <v>826</v>
      </c>
      <c r="CE5" t="s">
        <v>90</v>
      </c>
      <c r="CF5" s="3">
        <v>44999</v>
      </c>
      <c r="CI5">
        <v>4</v>
      </c>
      <c r="CJ5">
        <v>2</v>
      </c>
      <c r="CK5">
        <v>41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"009943230212"</f>
        <v>009943230212</v>
      </c>
      <c r="F6" s="3">
        <v>44994</v>
      </c>
      <c r="G6">
        <v>202312</v>
      </c>
      <c r="H6" t="s">
        <v>75</v>
      </c>
      <c r="I6" t="s">
        <v>76</v>
      </c>
      <c r="J6" t="s">
        <v>91</v>
      </c>
      <c r="K6" t="s">
        <v>78</v>
      </c>
      <c r="L6" t="s">
        <v>106</v>
      </c>
      <c r="M6" t="s">
        <v>107</v>
      </c>
      <c r="N6" t="s">
        <v>101</v>
      </c>
      <c r="O6" t="s">
        <v>95</v>
      </c>
      <c r="P6" t="str">
        <f>"INV192859                     "</f>
        <v xml:space="preserve">INV192859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46.31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1.7</v>
      </c>
      <c r="BJ6">
        <v>4.9000000000000004</v>
      </c>
      <c r="BK6">
        <v>5</v>
      </c>
      <c r="BL6">
        <v>189.31</v>
      </c>
      <c r="BM6">
        <v>28.4</v>
      </c>
      <c r="BN6">
        <v>217.71</v>
      </c>
      <c r="BO6">
        <v>217.71</v>
      </c>
      <c r="BQ6" t="s">
        <v>108</v>
      </c>
      <c r="BR6" t="s">
        <v>103</v>
      </c>
      <c r="BS6" s="3">
        <v>44998</v>
      </c>
      <c r="BT6" s="4">
        <v>0.65416666666666667</v>
      </c>
      <c r="BU6" t="s">
        <v>109</v>
      </c>
      <c r="BV6" t="s">
        <v>98</v>
      </c>
      <c r="BY6">
        <v>24506.639999999999</v>
      </c>
      <c r="BZ6" t="s">
        <v>110</v>
      </c>
      <c r="CA6" t="s">
        <v>111</v>
      </c>
      <c r="CC6" t="s">
        <v>100</v>
      </c>
      <c r="CD6">
        <v>510</v>
      </c>
      <c r="CE6" t="s">
        <v>90</v>
      </c>
      <c r="CF6" s="3">
        <v>44999</v>
      </c>
      <c r="CI6">
        <v>2</v>
      </c>
      <c r="CJ6">
        <v>2</v>
      </c>
      <c r="CK6">
        <v>43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"009943230213"</f>
        <v>009943230213</v>
      </c>
      <c r="F7" s="3">
        <v>44994</v>
      </c>
      <c r="G7">
        <v>202312</v>
      </c>
      <c r="H7" t="s">
        <v>75</v>
      </c>
      <c r="I7" t="s">
        <v>76</v>
      </c>
      <c r="J7" t="s">
        <v>91</v>
      </c>
      <c r="K7" t="s">
        <v>78</v>
      </c>
      <c r="L7" t="s">
        <v>112</v>
      </c>
      <c r="M7" t="s">
        <v>113</v>
      </c>
      <c r="N7" t="s">
        <v>101</v>
      </c>
      <c r="O7" t="s">
        <v>95</v>
      </c>
      <c r="P7" t="str">
        <f>"INV192852                     "</f>
        <v xml:space="preserve">INV192852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46.31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2.4</v>
      </c>
      <c r="BJ7">
        <v>11.7</v>
      </c>
      <c r="BK7">
        <v>12</v>
      </c>
      <c r="BL7">
        <v>135.76</v>
      </c>
      <c r="BM7">
        <v>20.36</v>
      </c>
      <c r="BN7">
        <v>156.12</v>
      </c>
      <c r="BO7">
        <v>156.12</v>
      </c>
      <c r="BQ7" t="s">
        <v>114</v>
      </c>
      <c r="BR7" t="s">
        <v>103</v>
      </c>
      <c r="BS7" s="3">
        <v>44998</v>
      </c>
      <c r="BT7" s="4">
        <v>0.6333333333333333</v>
      </c>
      <c r="BU7" t="s">
        <v>115</v>
      </c>
      <c r="BV7" t="s">
        <v>98</v>
      </c>
      <c r="BY7">
        <v>58564.800000000003</v>
      </c>
      <c r="BZ7" t="s">
        <v>110</v>
      </c>
      <c r="CA7" t="s">
        <v>116</v>
      </c>
      <c r="CC7" t="s">
        <v>107</v>
      </c>
      <c r="CD7">
        <v>3280</v>
      </c>
      <c r="CE7" t="s">
        <v>90</v>
      </c>
      <c r="CF7" s="3">
        <v>45003</v>
      </c>
      <c r="CI7">
        <v>3</v>
      </c>
      <c r="CJ7">
        <v>2</v>
      </c>
      <c r="CK7">
        <v>41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"009943230188"</f>
        <v>009943230188</v>
      </c>
      <c r="F8" s="3">
        <v>44986</v>
      </c>
      <c r="G8">
        <v>202312</v>
      </c>
      <c r="H8" t="s">
        <v>75</v>
      </c>
      <c r="I8" t="s">
        <v>76</v>
      </c>
      <c r="J8" t="s">
        <v>117</v>
      </c>
      <c r="K8" t="s">
        <v>78</v>
      </c>
      <c r="L8" t="s">
        <v>118</v>
      </c>
      <c r="M8" t="s">
        <v>119</v>
      </c>
      <c r="N8" t="s">
        <v>120</v>
      </c>
      <c r="O8" t="s">
        <v>80</v>
      </c>
      <c r="P8" t="str">
        <f>"28563                         "</f>
        <v xml:space="preserve">28563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29.93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5</v>
      </c>
      <c r="BJ8">
        <v>11.2</v>
      </c>
      <c r="BK8">
        <v>12</v>
      </c>
      <c r="BL8">
        <v>135.76</v>
      </c>
      <c r="BM8">
        <v>20.36</v>
      </c>
      <c r="BN8">
        <v>156.12</v>
      </c>
      <c r="BO8">
        <v>156.12</v>
      </c>
      <c r="BQ8" t="s">
        <v>121</v>
      </c>
      <c r="BR8" t="s">
        <v>103</v>
      </c>
      <c r="BS8" s="3">
        <v>45000</v>
      </c>
      <c r="BT8" s="4">
        <v>0.37986111111111115</v>
      </c>
      <c r="BU8" t="s">
        <v>122</v>
      </c>
      <c r="BV8" t="s">
        <v>86</v>
      </c>
      <c r="BW8" t="s">
        <v>123</v>
      </c>
      <c r="BX8" t="s">
        <v>124</v>
      </c>
      <c r="BY8">
        <v>55916.639999999999</v>
      </c>
      <c r="BZ8" t="s">
        <v>110</v>
      </c>
      <c r="CA8" t="s">
        <v>125</v>
      </c>
      <c r="CC8" t="s">
        <v>113</v>
      </c>
      <c r="CD8">
        <v>3201</v>
      </c>
      <c r="CE8" t="s">
        <v>90</v>
      </c>
      <c r="CF8" s="3">
        <v>45005</v>
      </c>
      <c r="CI8">
        <v>3</v>
      </c>
      <c r="CJ8">
        <v>4</v>
      </c>
      <c r="CK8">
        <v>41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"009943230192"</f>
        <v>009943230192</v>
      </c>
      <c r="F9" s="3">
        <v>44986</v>
      </c>
      <c r="G9">
        <v>202312</v>
      </c>
      <c r="H9" t="s">
        <v>75</v>
      </c>
      <c r="I9" t="s">
        <v>76</v>
      </c>
      <c r="J9" t="s">
        <v>117</v>
      </c>
      <c r="K9" t="s">
        <v>78</v>
      </c>
      <c r="L9" t="s">
        <v>126</v>
      </c>
      <c r="M9" t="s">
        <v>127</v>
      </c>
      <c r="N9" t="s">
        <v>128</v>
      </c>
      <c r="O9" t="s">
        <v>95</v>
      </c>
      <c r="P9" t="str">
        <f>"192555                        "</f>
        <v xml:space="preserve">192555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46.31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0.6</v>
      </c>
      <c r="BJ9">
        <v>2.2000000000000002</v>
      </c>
      <c r="BK9">
        <v>2.5</v>
      </c>
      <c r="BL9">
        <v>84.35</v>
      </c>
      <c r="BM9">
        <v>12.65</v>
      </c>
      <c r="BN9">
        <v>97</v>
      </c>
      <c r="BO9">
        <v>97</v>
      </c>
      <c r="BR9" t="s">
        <v>129</v>
      </c>
      <c r="BS9" s="3">
        <v>44987</v>
      </c>
      <c r="BT9" s="4">
        <v>0.43402777777777773</v>
      </c>
      <c r="BU9" t="s">
        <v>130</v>
      </c>
      <c r="BV9" t="s">
        <v>98</v>
      </c>
      <c r="BY9">
        <v>10935.35</v>
      </c>
      <c r="BZ9" t="s">
        <v>89</v>
      </c>
      <c r="CA9" t="s">
        <v>131</v>
      </c>
      <c r="CC9" t="s">
        <v>119</v>
      </c>
      <c r="CD9">
        <v>6024</v>
      </c>
      <c r="CE9" t="s">
        <v>132</v>
      </c>
      <c r="CF9" s="3">
        <v>44988</v>
      </c>
      <c r="CI9">
        <v>1</v>
      </c>
      <c r="CJ9">
        <v>1</v>
      </c>
      <c r="CK9">
        <v>21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"009943230194"</f>
        <v>009943230194</v>
      </c>
      <c r="F10" s="3">
        <v>44986</v>
      </c>
      <c r="G10">
        <v>202312</v>
      </c>
      <c r="H10" t="s">
        <v>75</v>
      </c>
      <c r="I10" t="s">
        <v>76</v>
      </c>
      <c r="J10" t="s">
        <v>117</v>
      </c>
      <c r="K10" t="s">
        <v>78</v>
      </c>
      <c r="L10" t="s">
        <v>133</v>
      </c>
      <c r="M10" t="s">
        <v>134</v>
      </c>
      <c r="N10" t="s">
        <v>135</v>
      </c>
      <c r="O10" t="s">
        <v>95</v>
      </c>
      <c r="P10" t="str">
        <f>"192559                        "</f>
        <v xml:space="preserve">192559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46.31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1.1000000000000001</v>
      </c>
      <c r="BJ10">
        <v>7.4</v>
      </c>
      <c r="BK10">
        <v>8</v>
      </c>
      <c r="BL10">
        <v>135.76</v>
      </c>
      <c r="BM10">
        <v>20.36</v>
      </c>
      <c r="BN10">
        <v>156.12</v>
      </c>
      <c r="BO10">
        <v>156.12</v>
      </c>
      <c r="BQ10" t="s">
        <v>136</v>
      </c>
      <c r="BR10" t="s">
        <v>129</v>
      </c>
      <c r="BS10" s="3">
        <v>44988</v>
      </c>
      <c r="BT10" s="4">
        <v>0.47152777777777777</v>
      </c>
      <c r="BU10" t="s">
        <v>137</v>
      </c>
      <c r="BV10" t="s">
        <v>98</v>
      </c>
      <c r="BY10">
        <v>36876</v>
      </c>
      <c r="BZ10" t="s">
        <v>110</v>
      </c>
      <c r="CC10" t="s">
        <v>127</v>
      </c>
      <c r="CD10">
        <v>2188</v>
      </c>
      <c r="CE10" t="s">
        <v>90</v>
      </c>
      <c r="CF10" s="3">
        <v>44988</v>
      </c>
      <c r="CI10">
        <v>2</v>
      </c>
      <c r="CJ10">
        <v>2</v>
      </c>
      <c r="CK10">
        <v>41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"009943230191"</f>
        <v>009943230191</v>
      </c>
      <c r="F11" s="3">
        <v>44986</v>
      </c>
      <c r="G11">
        <v>202312</v>
      </c>
      <c r="H11" t="s">
        <v>75</v>
      </c>
      <c r="I11" t="s">
        <v>76</v>
      </c>
      <c r="J11" t="s">
        <v>117</v>
      </c>
      <c r="K11" t="s">
        <v>78</v>
      </c>
      <c r="L11" t="s">
        <v>138</v>
      </c>
      <c r="M11" t="s">
        <v>139</v>
      </c>
      <c r="N11" t="s">
        <v>140</v>
      </c>
      <c r="O11" t="s">
        <v>95</v>
      </c>
      <c r="P11" t="str">
        <f>"192553                        "</f>
        <v xml:space="preserve">192553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46.31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3.3</v>
      </c>
      <c r="BJ11">
        <v>11.4</v>
      </c>
      <c r="BK11">
        <v>12</v>
      </c>
      <c r="BL11">
        <v>135.76</v>
      </c>
      <c r="BM11">
        <v>20.36</v>
      </c>
      <c r="BN11">
        <v>156.12</v>
      </c>
      <c r="BO11">
        <v>156.12</v>
      </c>
      <c r="BR11" t="s">
        <v>129</v>
      </c>
      <c r="BS11" s="3">
        <v>44988</v>
      </c>
      <c r="BT11" s="4">
        <v>0.37986111111111115</v>
      </c>
      <c r="BU11" t="s">
        <v>141</v>
      </c>
      <c r="BV11" t="s">
        <v>98</v>
      </c>
      <c r="BY11">
        <v>56821.5</v>
      </c>
      <c r="BZ11" t="s">
        <v>110</v>
      </c>
      <c r="CA11" t="s">
        <v>142</v>
      </c>
      <c r="CC11" t="s">
        <v>134</v>
      </c>
      <c r="CD11">
        <v>1559</v>
      </c>
      <c r="CE11" t="s">
        <v>90</v>
      </c>
      <c r="CF11" s="3">
        <v>44988</v>
      </c>
      <c r="CI11">
        <v>2</v>
      </c>
      <c r="CJ11">
        <v>2</v>
      </c>
      <c r="CK11">
        <v>41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"009942358197"</f>
        <v>009942358197</v>
      </c>
      <c r="F12" s="3">
        <v>44986</v>
      </c>
      <c r="G12">
        <v>202312</v>
      </c>
      <c r="H12" t="s">
        <v>75</v>
      </c>
      <c r="I12" t="s">
        <v>76</v>
      </c>
      <c r="J12" t="s">
        <v>143</v>
      </c>
      <c r="K12" t="s">
        <v>78</v>
      </c>
      <c r="L12" t="s">
        <v>144</v>
      </c>
      <c r="M12" t="s">
        <v>145</v>
      </c>
      <c r="N12" t="s">
        <v>146</v>
      </c>
      <c r="O12" t="s">
        <v>95</v>
      </c>
      <c r="P12" t="str">
        <f>"JOB 13095                     "</f>
        <v xml:space="preserve">JOB 13095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15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51.14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3.1</v>
      </c>
      <c r="BK12">
        <v>4</v>
      </c>
      <c r="BL12">
        <v>135.76</v>
      </c>
      <c r="BM12">
        <v>20.36</v>
      </c>
      <c r="BN12">
        <v>156.12</v>
      </c>
      <c r="BO12">
        <v>156.12</v>
      </c>
      <c r="BR12" t="s">
        <v>129</v>
      </c>
      <c r="BS12" s="3">
        <v>44988</v>
      </c>
      <c r="BT12" s="4">
        <v>0.53125</v>
      </c>
      <c r="BU12" t="s">
        <v>147</v>
      </c>
      <c r="BV12" t="s">
        <v>98</v>
      </c>
      <c r="BY12">
        <v>15687.04</v>
      </c>
      <c r="BZ12" t="s">
        <v>110</v>
      </c>
      <c r="CA12" t="s">
        <v>148</v>
      </c>
      <c r="CC12" t="s">
        <v>139</v>
      </c>
      <c r="CD12">
        <v>4051</v>
      </c>
      <c r="CE12" t="s">
        <v>90</v>
      </c>
      <c r="CF12" s="3">
        <v>44992</v>
      </c>
      <c r="CI12">
        <v>3</v>
      </c>
      <c r="CJ12">
        <v>2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"009942358196"</f>
        <v>009942358196</v>
      </c>
      <c r="F13" s="3">
        <v>44986</v>
      </c>
      <c r="G13">
        <v>202312</v>
      </c>
      <c r="H13" t="s">
        <v>75</v>
      </c>
      <c r="I13" t="s">
        <v>76</v>
      </c>
      <c r="J13" t="s">
        <v>143</v>
      </c>
      <c r="K13" t="s">
        <v>78</v>
      </c>
      <c r="L13" t="s">
        <v>149</v>
      </c>
      <c r="M13" t="s">
        <v>150</v>
      </c>
      <c r="N13" t="s">
        <v>101</v>
      </c>
      <c r="O13" t="s">
        <v>95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15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75.33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10.199999999999999</v>
      </c>
      <c r="BJ13">
        <v>14.9</v>
      </c>
      <c r="BK13">
        <v>15</v>
      </c>
      <c r="BL13">
        <v>164.38</v>
      </c>
      <c r="BM13">
        <v>24.66</v>
      </c>
      <c r="BN13">
        <v>189.04</v>
      </c>
      <c r="BO13">
        <v>189.04</v>
      </c>
      <c r="BQ13" t="s">
        <v>151</v>
      </c>
      <c r="BR13" t="s">
        <v>152</v>
      </c>
      <c r="BS13" s="3">
        <v>44987</v>
      </c>
      <c r="BT13" s="4">
        <v>0.41666666666666669</v>
      </c>
      <c r="BU13" t="s">
        <v>153</v>
      </c>
      <c r="BV13" t="s">
        <v>98</v>
      </c>
      <c r="BY13">
        <v>74720.100000000006</v>
      </c>
      <c r="BZ13" t="s">
        <v>154</v>
      </c>
      <c r="CA13" t="s">
        <v>155</v>
      </c>
      <c r="CC13" t="s">
        <v>145</v>
      </c>
      <c r="CD13">
        <v>6850</v>
      </c>
      <c r="CE13" t="s">
        <v>90</v>
      </c>
      <c r="CF13" s="3">
        <v>44989</v>
      </c>
      <c r="CI13">
        <v>2</v>
      </c>
      <c r="CJ13">
        <v>1</v>
      </c>
      <c r="CK13">
        <v>44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"009943230187"</f>
        <v>009943230187</v>
      </c>
      <c r="F14" s="3">
        <v>44986</v>
      </c>
      <c r="G14">
        <v>202312</v>
      </c>
      <c r="H14" t="s">
        <v>75</v>
      </c>
      <c r="I14" t="s">
        <v>76</v>
      </c>
      <c r="J14" t="s">
        <v>117</v>
      </c>
      <c r="K14" t="s">
        <v>78</v>
      </c>
      <c r="L14" t="s">
        <v>126</v>
      </c>
      <c r="M14" t="s">
        <v>127</v>
      </c>
      <c r="N14" t="s">
        <v>156</v>
      </c>
      <c r="O14" t="s">
        <v>95</v>
      </c>
      <c r="P14" t="str">
        <f>"192505                        "</f>
        <v xml:space="preserve">192505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46.31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10.5</v>
      </c>
      <c r="BJ14">
        <v>17.3</v>
      </c>
      <c r="BK14">
        <v>18</v>
      </c>
      <c r="BL14">
        <v>232.54</v>
      </c>
      <c r="BM14">
        <v>34.880000000000003</v>
      </c>
      <c r="BN14">
        <v>267.42</v>
      </c>
      <c r="BO14">
        <v>267.42</v>
      </c>
      <c r="BP14" t="s">
        <v>157</v>
      </c>
      <c r="BQ14" t="s">
        <v>158</v>
      </c>
      <c r="BR14" t="s">
        <v>152</v>
      </c>
      <c r="BS14" s="3">
        <v>44988</v>
      </c>
      <c r="BT14" s="4">
        <v>0.45833333333333331</v>
      </c>
      <c r="BU14" t="s">
        <v>159</v>
      </c>
      <c r="BV14" t="s">
        <v>98</v>
      </c>
      <c r="BY14">
        <v>86708.160000000003</v>
      </c>
      <c r="BZ14" t="s">
        <v>154</v>
      </c>
      <c r="CA14" t="s">
        <v>160</v>
      </c>
      <c r="CC14" t="s">
        <v>150</v>
      </c>
      <c r="CD14">
        <v>6170</v>
      </c>
      <c r="CE14" t="s">
        <v>90</v>
      </c>
      <c r="CF14" s="3">
        <v>44988</v>
      </c>
      <c r="CI14">
        <v>3</v>
      </c>
      <c r="CJ14">
        <v>2</v>
      </c>
      <c r="CK14">
        <v>43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"009943061669"</f>
        <v>009943061669</v>
      </c>
      <c r="F15" s="3">
        <v>44986</v>
      </c>
      <c r="G15">
        <v>202312</v>
      </c>
      <c r="H15" t="s">
        <v>75</v>
      </c>
      <c r="I15" t="s">
        <v>76</v>
      </c>
      <c r="J15" t="s">
        <v>117</v>
      </c>
      <c r="K15" t="s">
        <v>78</v>
      </c>
      <c r="L15" t="s">
        <v>126</v>
      </c>
      <c r="M15" t="s">
        <v>127</v>
      </c>
      <c r="N15" t="s">
        <v>161</v>
      </c>
      <c r="O15" t="s">
        <v>95</v>
      </c>
      <c r="P15" t="str">
        <f>"REPAIRS LUSANDA               "</f>
        <v xml:space="preserve">REPAIRS LUSANDA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46.31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2.8</v>
      </c>
      <c r="BJ15">
        <v>11.6</v>
      </c>
      <c r="BK15">
        <v>12</v>
      </c>
      <c r="BL15">
        <v>135.76</v>
      </c>
      <c r="BM15">
        <v>20.36</v>
      </c>
      <c r="BN15">
        <v>156.12</v>
      </c>
      <c r="BO15">
        <v>156.12</v>
      </c>
      <c r="BQ15" t="s">
        <v>162</v>
      </c>
      <c r="BR15" t="s">
        <v>129</v>
      </c>
      <c r="BS15" s="3">
        <v>44988</v>
      </c>
      <c r="BT15" s="4">
        <v>0.42777777777777781</v>
      </c>
      <c r="BU15" t="s">
        <v>163</v>
      </c>
      <c r="BV15" t="s">
        <v>98</v>
      </c>
      <c r="BY15">
        <v>58046.400000000001</v>
      </c>
      <c r="BZ15" t="s">
        <v>110</v>
      </c>
      <c r="CA15" t="s">
        <v>164</v>
      </c>
      <c r="CC15" t="s">
        <v>127</v>
      </c>
      <c r="CD15">
        <v>2196</v>
      </c>
      <c r="CE15" t="s">
        <v>90</v>
      </c>
      <c r="CF15" s="3">
        <v>44988</v>
      </c>
      <c r="CI15">
        <v>2</v>
      </c>
      <c r="CJ15">
        <v>2</v>
      </c>
      <c r="CK15">
        <v>41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"009942701300"</f>
        <v>009942701300</v>
      </c>
      <c r="F16" s="3">
        <v>44986</v>
      </c>
      <c r="G16">
        <v>202312</v>
      </c>
      <c r="H16" t="s">
        <v>165</v>
      </c>
      <c r="I16" t="s">
        <v>166</v>
      </c>
      <c r="J16" t="s">
        <v>167</v>
      </c>
      <c r="K16" t="s">
        <v>78</v>
      </c>
      <c r="L16" t="s">
        <v>168</v>
      </c>
      <c r="M16" t="s">
        <v>169</v>
      </c>
      <c r="N16" t="s">
        <v>77</v>
      </c>
      <c r="O16" t="s">
        <v>80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23.95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0.6</v>
      </c>
      <c r="BJ16">
        <v>3.1</v>
      </c>
      <c r="BK16">
        <v>4</v>
      </c>
      <c r="BL16">
        <v>135.76</v>
      </c>
      <c r="BM16">
        <v>20.36</v>
      </c>
      <c r="BN16">
        <v>156.12</v>
      </c>
      <c r="BO16">
        <v>156.12</v>
      </c>
      <c r="BQ16" t="s">
        <v>170</v>
      </c>
      <c r="BR16" t="s">
        <v>129</v>
      </c>
      <c r="BS16" s="3">
        <v>44988</v>
      </c>
      <c r="BT16" s="4">
        <v>0.40625</v>
      </c>
      <c r="BU16" t="s">
        <v>171</v>
      </c>
      <c r="BV16" t="s">
        <v>98</v>
      </c>
      <c r="BY16">
        <v>15523.84</v>
      </c>
      <c r="BZ16" t="s">
        <v>110</v>
      </c>
      <c r="CA16" t="s">
        <v>172</v>
      </c>
      <c r="CC16" t="s">
        <v>127</v>
      </c>
      <c r="CD16">
        <v>2008</v>
      </c>
      <c r="CE16" t="s">
        <v>90</v>
      </c>
      <c r="CF16" s="3">
        <v>44989</v>
      </c>
      <c r="CI16">
        <v>2</v>
      </c>
      <c r="CJ16">
        <v>2</v>
      </c>
      <c r="CK16">
        <v>41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"009942701356"</f>
        <v>009942701356</v>
      </c>
      <c r="F17" s="3">
        <v>44986</v>
      </c>
      <c r="G17">
        <v>202312</v>
      </c>
      <c r="H17" t="s">
        <v>165</v>
      </c>
      <c r="I17" t="s">
        <v>166</v>
      </c>
      <c r="J17" t="s">
        <v>167</v>
      </c>
      <c r="K17" t="s">
        <v>78</v>
      </c>
      <c r="L17" t="s">
        <v>75</v>
      </c>
      <c r="M17" t="s">
        <v>76</v>
      </c>
      <c r="N17" t="s">
        <v>173</v>
      </c>
      <c r="O17" t="s">
        <v>80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23.95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67.489999999999995</v>
      </c>
      <c r="BM17">
        <v>10.119999999999999</v>
      </c>
      <c r="BN17">
        <v>77.61</v>
      </c>
      <c r="BO17">
        <v>77.61</v>
      </c>
      <c r="BQ17" t="s">
        <v>174</v>
      </c>
      <c r="BR17" t="s">
        <v>175</v>
      </c>
      <c r="BS17" s="3">
        <v>44987</v>
      </c>
      <c r="BT17" s="4">
        <v>0.39652777777777781</v>
      </c>
      <c r="BU17" t="s">
        <v>176</v>
      </c>
      <c r="BV17" t="s">
        <v>98</v>
      </c>
      <c r="BY17">
        <v>1200</v>
      </c>
      <c r="BZ17" t="s">
        <v>89</v>
      </c>
      <c r="CA17" t="s">
        <v>177</v>
      </c>
      <c r="CC17" t="s">
        <v>169</v>
      </c>
      <c r="CD17">
        <v>1620</v>
      </c>
      <c r="CE17" t="s">
        <v>90</v>
      </c>
      <c r="CF17" s="3">
        <v>44988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"009942358195"</f>
        <v>009942358195</v>
      </c>
      <c r="F18" s="3">
        <v>44987</v>
      </c>
      <c r="G18">
        <v>202312</v>
      </c>
      <c r="H18" t="s">
        <v>75</v>
      </c>
      <c r="I18" t="s">
        <v>76</v>
      </c>
      <c r="J18" t="s">
        <v>178</v>
      </c>
      <c r="K18" t="s">
        <v>78</v>
      </c>
      <c r="L18" t="s">
        <v>179</v>
      </c>
      <c r="M18" t="s">
        <v>180</v>
      </c>
      <c r="N18" t="s">
        <v>181</v>
      </c>
      <c r="O18" t="s">
        <v>95</v>
      </c>
      <c r="P18" t="str">
        <f>"TZAH495028                    "</f>
        <v xml:space="preserve">TZAH495028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15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108.71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67.489999999999995</v>
      </c>
      <c r="BM18">
        <v>10.119999999999999</v>
      </c>
      <c r="BN18">
        <v>77.61</v>
      </c>
      <c r="BO18">
        <v>77.61</v>
      </c>
      <c r="BQ18" t="s">
        <v>182</v>
      </c>
      <c r="BR18" t="s">
        <v>175</v>
      </c>
      <c r="BS18" s="3">
        <v>44987</v>
      </c>
      <c r="BT18" s="4">
        <v>0.41666666666666669</v>
      </c>
      <c r="BU18" t="s">
        <v>183</v>
      </c>
      <c r="BV18" t="s">
        <v>98</v>
      </c>
      <c r="BY18">
        <v>1200</v>
      </c>
      <c r="BZ18" t="s">
        <v>89</v>
      </c>
      <c r="CA18" t="s">
        <v>184</v>
      </c>
      <c r="CC18" t="s">
        <v>76</v>
      </c>
      <c r="CD18">
        <v>7530</v>
      </c>
      <c r="CE18" t="s">
        <v>90</v>
      </c>
      <c r="CF18" s="3">
        <v>44988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"009943230189"</f>
        <v>009943230189</v>
      </c>
      <c r="F19" s="3">
        <v>44987</v>
      </c>
      <c r="G19">
        <v>202312</v>
      </c>
      <c r="H19" t="s">
        <v>75</v>
      </c>
      <c r="I19" t="s">
        <v>76</v>
      </c>
      <c r="J19" t="s">
        <v>117</v>
      </c>
      <c r="K19" t="s">
        <v>78</v>
      </c>
      <c r="L19" t="s">
        <v>138</v>
      </c>
      <c r="M19" t="s">
        <v>139</v>
      </c>
      <c r="N19" t="s">
        <v>185</v>
      </c>
      <c r="O19" t="s">
        <v>95</v>
      </c>
      <c r="P19" t="str">
        <f>"1912585                       "</f>
        <v xml:space="preserve">1912585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46.31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17.2</v>
      </c>
      <c r="BJ19">
        <v>27.2</v>
      </c>
      <c r="BK19">
        <v>28</v>
      </c>
      <c r="BL19">
        <v>326.62</v>
      </c>
      <c r="BM19">
        <v>48.99</v>
      </c>
      <c r="BN19">
        <v>375.61</v>
      </c>
      <c r="BO19">
        <v>375.61</v>
      </c>
      <c r="BR19" t="s">
        <v>152</v>
      </c>
      <c r="BS19" s="3">
        <v>44991</v>
      </c>
      <c r="BT19" s="4">
        <v>0.53472222222222221</v>
      </c>
      <c r="BU19" t="s">
        <v>186</v>
      </c>
      <c r="BV19" t="s">
        <v>98</v>
      </c>
      <c r="BY19">
        <v>136029.6</v>
      </c>
      <c r="BZ19" t="s">
        <v>154</v>
      </c>
      <c r="CA19" t="s">
        <v>187</v>
      </c>
      <c r="CC19" t="s">
        <v>180</v>
      </c>
      <c r="CD19">
        <v>850</v>
      </c>
      <c r="CE19" t="s">
        <v>90</v>
      </c>
      <c r="CF19" s="3">
        <v>44992</v>
      </c>
      <c r="CI19">
        <v>3</v>
      </c>
      <c r="CJ19">
        <v>2</v>
      </c>
      <c r="CK19">
        <v>43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"009943230190"</f>
        <v>009943230190</v>
      </c>
      <c r="F20" s="3">
        <v>44986</v>
      </c>
      <c r="G20">
        <v>202312</v>
      </c>
      <c r="H20" t="s">
        <v>75</v>
      </c>
      <c r="I20" t="s">
        <v>76</v>
      </c>
      <c r="J20" t="s">
        <v>117</v>
      </c>
      <c r="K20" t="s">
        <v>78</v>
      </c>
      <c r="L20" t="s">
        <v>188</v>
      </c>
      <c r="M20" t="s">
        <v>189</v>
      </c>
      <c r="N20" t="s">
        <v>190</v>
      </c>
      <c r="O20" t="s">
        <v>95</v>
      </c>
      <c r="P20" t="str">
        <f>"192660                        "</f>
        <v xml:space="preserve">192660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65.31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0.8</v>
      </c>
      <c r="BK20">
        <v>1</v>
      </c>
      <c r="BL20">
        <v>135.76</v>
      </c>
      <c r="BM20">
        <v>20.36</v>
      </c>
      <c r="BN20">
        <v>156.12</v>
      </c>
      <c r="BO20">
        <v>156.12</v>
      </c>
      <c r="BQ20" t="s">
        <v>191</v>
      </c>
      <c r="BR20" t="s">
        <v>129</v>
      </c>
      <c r="BS20" s="3">
        <v>44991</v>
      </c>
      <c r="BT20" s="4">
        <v>0.6972222222222223</v>
      </c>
      <c r="BU20" t="s">
        <v>192</v>
      </c>
      <c r="BV20" t="s">
        <v>98</v>
      </c>
      <c r="BY20">
        <v>4201.12</v>
      </c>
      <c r="BZ20" t="s">
        <v>110</v>
      </c>
      <c r="CA20" t="s">
        <v>193</v>
      </c>
      <c r="CC20" t="s">
        <v>139</v>
      </c>
      <c r="CD20">
        <v>4000</v>
      </c>
      <c r="CE20" t="s">
        <v>90</v>
      </c>
      <c r="CF20" s="3">
        <v>44992</v>
      </c>
      <c r="CI20">
        <v>3</v>
      </c>
      <c r="CJ20">
        <v>2</v>
      </c>
      <c r="CK20">
        <v>41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"009943230193"</f>
        <v>009943230193</v>
      </c>
      <c r="F21" s="3">
        <v>44986</v>
      </c>
      <c r="G21">
        <v>202312</v>
      </c>
      <c r="H21" t="s">
        <v>75</v>
      </c>
      <c r="I21" t="s">
        <v>76</v>
      </c>
      <c r="J21" t="s">
        <v>117</v>
      </c>
      <c r="K21" t="s">
        <v>78</v>
      </c>
      <c r="L21" t="s">
        <v>75</v>
      </c>
      <c r="M21" t="s">
        <v>76</v>
      </c>
      <c r="N21" t="s">
        <v>194</v>
      </c>
      <c r="O21" t="s">
        <v>95</v>
      </c>
      <c r="P21" t="str">
        <f>"192556                        "</f>
        <v xml:space="preserve">192556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35.729999999999997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189.31</v>
      </c>
      <c r="BM21">
        <v>28.4</v>
      </c>
      <c r="BN21">
        <v>217.71</v>
      </c>
      <c r="BO21">
        <v>217.71</v>
      </c>
      <c r="BR21" t="s">
        <v>129</v>
      </c>
      <c r="BS21" s="3">
        <v>44988</v>
      </c>
      <c r="BT21" s="4">
        <v>0.57291666666666663</v>
      </c>
      <c r="BU21" t="s">
        <v>195</v>
      </c>
      <c r="BV21" t="s">
        <v>98</v>
      </c>
      <c r="BY21">
        <v>1200</v>
      </c>
      <c r="BZ21" t="s">
        <v>110</v>
      </c>
      <c r="CC21" t="s">
        <v>189</v>
      </c>
      <c r="CD21">
        <v>6600</v>
      </c>
      <c r="CE21" t="s">
        <v>90</v>
      </c>
      <c r="CF21" s="3">
        <v>44991</v>
      </c>
      <c r="CI21">
        <v>2</v>
      </c>
      <c r="CJ21">
        <v>2</v>
      </c>
      <c r="CK21">
        <v>43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"009942837143"</f>
        <v>009942837143</v>
      </c>
      <c r="F22" s="3">
        <v>45000</v>
      </c>
      <c r="G22">
        <v>202312</v>
      </c>
      <c r="H22" t="s">
        <v>196</v>
      </c>
      <c r="I22" t="s">
        <v>197</v>
      </c>
      <c r="J22" t="s">
        <v>77</v>
      </c>
      <c r="K22" t="s">
        <v>78</v>
      </c>
      <c r="L22" t="s">
        <v>75</v>
      </c>
      <c r="M22" t="s">
        <v>76</v>
      </c>
      <c r="N22" t="s">
        <v>77</v>
      </c>
      <c r="O22" t="s">
        <v>80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23.95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1.4</v>
      </c>
      <c r="BJ22">
        <v>4.5999999999999996</v>
      </c>
      <c r="BK22">
        <v>5</v>
      </c>
      <c r="BL22">
        <v>105.95</v>
      </c>
      <c r="BM22">
        <v>15.89</v>
      </c>
      <c r="BN22">
        <v>121.84</v>
      </c>
      <c r="BO22">
        <v>121.84</v>
      </c>
      <c r="BQ22" t="s">
        <v>198</v>
      </c>
      <c r="BR22" t="s">
        <v>129</v>
      </c>
      <c r="BS22" s="3">
        <v>44987</v>
      </c>
      <c r="BT22" s="4">
        <v>0.43541666666666662</v>
      </c>
      <c r="BU22" t="s">
        <v>199</v>
      </c>
      <c r="BV22" t="s">
        <v>98</v>
      </c>
      <c r="BY22">
        <v>22763.52</v>
      </c>
      <c r="BZ22" t="s">
        <v>110</v>
      </c>
      <c r="CA22" t="s">
        <v>200</v>
      </c>
      <c r="CC22" t="s">
        <v>76</v>
      </c>
      <c r="CD22">
        <v>7441</v>
      </c>
      <c r="CE22" t="s">
        <v>90</v>
      </c>
      <c r="CF22" s="3">
        <v>44989</v>
      </c>
      <c r="CI22">
        <v>1</v>
      </c>
      <c r="CJ22">
        <v>1</v>
      </c>
      <c r="CK22">
        <v>42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"009942988873"</f>
        <v>009942988873</v>
      </c>
      <c r="F23" s="3">
        <v>45000</v>
      </c>
      <c r="G23">
        <v>202312</v>
      </c>
      <c r="H23" t="s">
        <v>201</v>
      </c>
      <c r="I23" t="s">
        <v>202</v>
      </c>
      <c r="J23" t="s">
        <v>203</v>
      </c>
      <c r="K23" t="s">
        <v>78</v>
      </c>
      <c r="L23" t="s">
        <v>204</v>
      </c>
      <c r="M23" t="s">
        <v>205</v>
      </c>
      <c r="N23" t="s">
        <v>206</v>
      </c>
      <c r="O23" t="s">
        <v>95</v>
      </c>
      <c r="P23" t="str">
        <f>"JNX2905254391                 "</f>
        <v xml:space="preserve">JNX2905254391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65.31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67.489999999999995</v>
      </c>
      <c r="BM23">
        <v>10.119999999999999</v>
      </c>
      <c r="BN23">
        <v>77.61</v>
      </c>
      <c r="BO23">
        <v>77.61</v>
      </c>
      <c r="BR23" t="s">
        <v>207</v>
      </c>
      <c r="BS23" s="3">
        <v>45002</v>
      </c>
      <c r="BT23" s="4">
        <v>0.40486111111111112</v>
      </c>
      <c r="BU23" t="s">
        <v>208</v>
      </c>
      <c r="BV23" t="s">
        <v>86</v>
      </c>
      <c r="BW23" t="s">
        <v>87</v>
      </c>
      <c r="BX23" t="s">
        <v>88</v>
      </c>
      <c r="BY23">
        <v>1200</v>
      </c>
      <c r="BZ23" t="s">
        <v>89</v>
      </c>
      <c r="CA23" t="s">
        <v>184</v>
      </c>
      <c r="CC23" t="s">
        <v>76</v>
      </c>
      <c r="CD23">
        <v>8000</v>
      </c>
      <c r="CE23" t="s">
        <v>90</v>
      </c>
      <c r="CF23" s="3">
        <v>45005</v>
      </c>
      <c r="CI23">
        <v>1</v>
      </c>
      <c r="CJ23">
        <v>2</v>
      </c>
      <c r="CK23">
        <v>21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"009942837142"</f>
        <v>009942837142</v>
      </c>
      <c r="F24" s="3">
        <v>44998</v>
      </c>
      <c r="G24">
        <v>202312</v>
      </c>
      <c r="H24" t="s">
        <v>196</v>
      </c>
      <c r="I24" t="s">
        <v>197</v>
      </c>
      <c r="J24" t="s">
        <v>77</v>
      </c>
      <c r="K24" t="s">
        <v>78</v>
      </c>
      <c r="L24" t="s">
        <v>165</v>
      </c>
      <c r="M24" t="s">
        <v>166</v>
      </c>
      <c r="N24" t="s">
        <v>209</v>
      </c>
      <c r="O24" t="s">
        <v>95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46.31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1.3</v>
      </c>
      <c r="BJ24">
        <v>1.1000000000000001</v>
      </c>
      <c r="BK24">
        <v>2</v>
      </c>
      <c r="BL24">
        <v>189.31</v>
      </c>
      <c r="BM24">
        <v>28.4</v>
      </c>
      <c r="BN24">
        <v>217.71</v>
      </c>
      <c r="BO24">
        <v>217.71</v>
      </c>
      <c r="BR24" t="s">
        <v>210</v>
      </c>
      <c r="BS24" s="3">
        <v>45002</v>
      </c>
      <c r="BT24" s="4">
        <v>0.63541666666666663</v>
      </c>
      <c r="BU24" t="s">
        <v>211</v>
      </c>
      <c r="BV24" t="s">
        <v>98</v>
      </c>
      <c r="BY24">
        <v>5639.83</v>
      </c>
      <c r="BZ24" t="s">
        <v>110</v>
      </c>
      <c r="CC24" t="s">
        <v>205</v>
      </c>
      <c r="CD24">
        <v>7670</v>
      </c>
      <c r="CE24" t="s">
        <v>90</v>
      </c>
      <c r="CF24" s="3">
        <v>45005</v>
      </c>
      <c r="CI24">
        <v>2</v>
      </c>
      <c r="CJ24">
        <v>2</v>
      </c>
      <c r="CK24">
        <v>43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"009942381244"</f>
        <v>009942381244</v>
      </c>
      <c r="F25" s="3">
        <v>45008</v>
      </c>
      <c r="G25">
        <v>202312</v>
      </c>
      <c r="H25" t="s">
        <v>75</v>
      </c>
      <c r="I25" t="s">
        <v>76</v>
      </c>
      <c r="J25" t="s">
        <v>77</v>
      </c>
      <c r="K25" t="s">
        <v>78</v>
      </c>
      <c r="L25" t="s">
        <v>81</v>
      </c>
      <c r="M25" t="s">
        <v>82</v>
      </c>
      <c r="N25" t="s">
        <v>212</v>
      </c>
      <c r="O25" t="s">
        <v>95</v>
      </c>
      <c r="P25" t="str">
        <f>"C22211                        "</f>
        <v xml:space="preserve">C22211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51.14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135.76</v>
      </c>
      <c r="BM25">
        <v>20.36</v>
      </c>
      <c r="BN25">
        <v>156.12</v>
      </c>
      <c r="BO25">
        <v>156.12</v>
      </c>
      <c r="BR25" t="s">
        <v>207</v>
      </c>
      <c r="BS25" s="3">
        <v>45000</v>
      </c>
      <c r="BT25" s="4">
        <v>0.3666666666666667</v>
      </c>
      <c r="BU25" t="s">
        <v>213</v>
      </c>
      <c r="BV25" t="s">
        <v>98</v>
      </c>
      <c r="BY25">
        <v>1200</v>
      </c>
      <c r="BZ25" t="s">
        <v>110</v>
      </c>
      <c r="CA25" t="s">
        <v>214</v>
      </c>
      <c r="CC25" t="s">
        <v>166</v>
      </c>
      <c r="CD25">
        <v>6000</v>
      </c>
      <c r="CE25" t="s">
        <v>90</v>
      </c>
      <c r="CF25" s="3">
        <v>45000</v>
      </c>
      <c r="CI25">
        <v>2</v>
      </c>
      <c r="CJ25">
        <v>2</v>
      </c>
      <c r="CK25">
        <v>41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"009942358125"</f>
        <v>009942358125</v>
      </c>
      <c r="F26" s="3">
        <v>45013</v>
      </c>
      <c r="G26">
        <v>202312</v>
      </c>
      <c r="H26" t="s">
        <v>75</v>
      </c>
      <c r="I26" t="s">
        <v>76</v>
      </c>
      <c r="J26" t="s">
        <v>143</v>
      </c>
      <c r="K26" t="s">
        <v>78</v>
      </c>
      <c r="L26" t="s">
        <v>215</v>
      </c>
      <c r="M26" t="s">
        <v>216</v>
      </c>
      <c r="N26" t="s">
        <v>217</v>
      </c>
      <c r="O26" t="s">
        <v>95</v>
      </c>
      <c r="P26" t="str">
        <f>"O ON:NBSAR00107726 JOB:12067  "</f>
        <v xml:space="preserve">O ON:NBSAR00107726 JOB:12067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15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97.73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10.4</v>
      </c>
      <c r="BJ26">
        <v>11.4</v>
      </c>
      <c r="BK26">
        <v>12</v>
      </c>
      <c r="BL26">
        <v>149.38</v>
      </c>
      <c r="BM26">
        <v>22.41</v>
      </c>
      <c r="BN26">
        <v>171.79</v>
      </c>
      <c r="BO26">
        <v>171.79</v>
      </c>
      <c r="BQ26" t="s">
        <v>218</v>
      </c>
      <c r="BR26" t="s">
        <v>182</v>
      </c>
      <c r="BS26" s="3">
        <v>45014</v>
      </c>
      <c r="BT26" s="4">
        <v>0.41666666666666669</v>
      </c>
      <c r="BU26" t="s">
        <v>219</v>
      </c>
      <c r="BV26" t="s">
        <v>86</v>
      </c>
      <c r="BW26" t="s">
        <v>87</v>
      </c>
      <c r="BX26" t="s">
        <v>220</v>
      </c>
      <c r="BY26">
        <v>56803.68</v>
      </c>
      <c r="BZ26" t="s">
        <v>221</v>
      </c>
      <c r="CC26" t="s">
        <v>82</v>
      </c>
      <c r="CD26">
        <v>7349</v>
      </c>
      <c r="CE26" t="s">
        <v>90</v>
      </c>
      <c r="CI26">
        <v>1</v>
      </c>
      <c r="CJ26">
        <v>4</v>
      </c>
      <c r="CK26">
        <v>44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"009942358126"</f>
        <v>009942358126</v>
      </c>
      <c r="F27" s="3">
        <v>45013</v>
      </c>
      <c r="G27">
        <v>202312</v>
      </c>
      <c r="H27" t="s">
        <v>75</v>
      </c>
      <c r="I27" t="s">
        <v>76</v>
      </c>
      <c r="J27" t="s">
        <v>143</v>
      </c>
      <c r="K27" t="s">
        <v>78</v>
      </c>
      <c r="L27" t="s">
        <v>222</v>
      </c>
      <c r="M27" t="s">
        <v>223</v>
      </c>
      <c r="N27" t="s">
        <v>101</v>
      </c>
      <c r="O27" t="s">
        <v>95</v>
      </c>
      <c r="P27" t="str">
        <f>"JOB:13134                     "</f>
        <v xml:space="preserve">JOB:13134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15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46.31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35.5</v>
      </c>
      <c r="BJ27">
        <v>49.1</v>
      </c>
      <c r="BK27">
        <v>50</v>
      </c>
      <c r="BL27">
        <v>295.67</v>
      </c>
      <c r="BM27">
        <v>44.35</v>
      </c>
      <c r="BN27">
        <v>340.02</v>
      </c>
      <c r="BO27">
        <v>340.02</v>
      </c>
      <c r="BQ27" t="s">
        <v>132</v>
      </c>
      <c r="BR27" t="s">
        <v>152</v>
      </c>
      <c r="BS27" s="3">
        <v>45014</v>
      </c>
      <c r="BT27" s="4">
        <v>0.38055555555555554</v>
      </c>
      <c r="BU27" t="s">
        <v>224</v>
      </c>
      <c r="BV27" t="s">
        <v>98</v>
      </c>
      <c r="BY27">
        <v>245489.16</v>
      </c>
      <c r="BZ27" t="s">
        <v>154</v>
      </c>
      <c r="CC27" t="s">
        <v>216</v>
      </c>
      <c r="CD27">
        <v>8160</v>
      </c>
      <c r="CE27" t="s">
        <v>90</v>
      </c>
      <c r="CI27">
        <v>2</v>
      </c>
      <c r="CJ27">
        <v>1</v>
      </c>
      <c r="CK27">
        <v>44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"009942358124"</f>
        <v>009942358124</v>
      </c>
      <c r="F28" s="3">
        <v>45013</v>
      </c>
      <c r="G28">
        <v>202312</v>
      </c>
      <c r="H28" t="s">
        <v>75</v>
      </c>
      <c r="I28" t="s">
        <v>76</v>
      </c>
      <c r="J28" t="s">
        <v>143</v>
      </c>
      <c r="K28" t="s">
        <v>78</v>
      </c>
      <c r="L28" t="s">
        <v>188</v>
      </c>
      <c r="M28" t="s">
        <v>189</v>
      </c>
      <c r="N28" t="s">
        <v>101</v>
      </c>
      <c r="O28" t="s">
        <v>95</v>
      </c>
      <c r="P28" t="str">
        <f>"JOB:13133                     "</f>
        <v xml:space="preserve">JOB:13133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15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65.31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7.4</v>
      </c>
      <c r="BJ28">
        <v>8.1999999999999993</v>
      </c>
      <c r="BK28">
        <v>9</v>
      </c>
      <c r="BL28">
        <v>150.76</v>
      </c>
      <c r="BM28">
        <v>22.61</v>
      </c>
      <c r="BN28">
        <v>173.37</v>
      </c>
      <c r="BO28">
        <v>173.37</v>
      </c>
      <c r="BQ28" t="s">
        <v>225</v>
      </c>
      <c r="BR28" t="s">
        <v>152</v>
      </c>
      <c r="BS28" t="s">
        <v>226</v>
      </c>
      <c r="BY28">
        <v>40858.65</v>
      </c>
      <c r="BZ28" t="s">
        <v>154</v>
      </c>
      <c r="CC28" t="s">
        <v>223</v>
      </c>
      <c r="CD28">
        <v>182</v>
      </c>
      <c r="CE28" t="s">
        <v>90</v>
      </c>
      <c r="CI28">
        <v>2</v>
      </c>
      <c r="CJ28" t="s">
        <v>226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"009942358128"</f>
        <v>009942358128</v>
      </c>
      <c r="F29" s="3">
        <v>45013</v>
      </c>
      <c r="G29">
        <v>202312</v>
      </c>
      <c r="H29" t="s">
        <v>75</v>
      </c>
      <c r="I29" t="s">
        <v>76</v>
      </c>
      <c r="J29" t="s">
        <v>143</v>
      </c>
      <c r="K29" t="s">
        <v>78</v>
      </c>
      <c r="L29" t="s">
        <v>227</v>
      </c>
      <c r="M29" t="s">
        <v>228</v>
      </c>
      <c r="N29" t="s">
        <v>229</v>
      </c>
      <c r="O29" t="s">
        <v>95</v>
      </c>
      <c r="P29" t="str">
        <f>"JOB:12061                     "</f>
        <v xml:space="preserve">JOB:12061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15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65.31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7.1</v>
      </c>
      <c r="BJ29">
        <v>12.2</v>
      </c>
      <c r="BK29">
        <v>13</v>
      </c>
      <c r="BL29">
        <v>204.31</v>
      </c>
      <c r="BM29">
        <v>30.65</v>
      </c>
      <c r="BN29">
        <v>234.96</v>
      </c>
      <c r="BO29">
        <v>234.96</v>
      </c>
      <c r="BQ29" t="s">
        <v>230</v>
      </c>
      <c r="BR29" t="s">
        <v>152</v>
      </c>
      <c r="BS29" s="3">
        <v>45014</v>
      </c>
      <c r="BT29" s="4">
        <v>0.73263888888888884</v>
      </c>
      <c r="BU29" t="s">
        <v>231</v>
      </c>
      <c r="BV29" t="s">
        <v>98</v>
      </c>
      <c r="BY29">
        <v>61238</v>
      </c>
      <c r="BZ29" t="s">
        <v>154</v>
      </c>
      <c r="CC29" t="s">
        <v>189</v>
      </c>
      <c r="CD29">
        <v>6600</v>
      </c>
      <c r="CE29" t="s">
        <v>90</v>
      </c>
      <c r="CF29" s="3">
        <v>45014</v>
      </c>
      <c r="CI29">
        <v>2</v>
      </c>
      <c r="CJ29">
        <v>1</v>
      </c>
      <c r="CK29">
        <v>43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"009942837145"</f>
        <v>009942837145</v>
      </c>
      <c r="F30" s="3">
        <v>45013</v>
      </c>
      <c r="G30">
        <v>202312</v>
      </c>
      <c r="H30" t="s">
        <v>196</v>
      </c>
      <c r="I30" t="s">
        <v>197</v>
      </c>
      <c r="J30" t="s">
        <v>77</v>
      </c>
      <c r="K30" t="s">
        <v>78</v>
      </c>
      <c r="L30" t="s">
        <v>75</v>
      </c>
      <c r="M30" t="s">
        <v>76</v>
      </c>
      <c r="N30" t="s">
        <v>77</v>
      </c>
      <c r="O30" t="s">
        <v>95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46.31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7.8</v>
      </c>
      <c r="BJ30">
        <v>9.3000000000000007</v>
      </c>
      <c r="BK30">
        <v>10</v>
      </c>
      <c r="BL30">
        <v>204.31</v>
      </c>
      <c r="BM30">
        <v>30.65</v>
      </c>
      <c r="BN30">
        <v>234.96</v>
      </c>
      <c r="BO30">
        <v>234.96</v>
      </c>
      <c r="BQ30" t="s">
        <v>232</v>
      </c>
      <c r="BR30" t="s">
        <v>152</v>
      </c>
      <c r="BS30" t="s">
        <v>226</v>
      </c>
      <c r="BY30">
        <v>46287.57</v>
      </c>
      <c r="BZ30" t="s">
        <v>154</v>
      </c>
      <c r="CC30" t="s">
        <v>228</v>
      </c>
      <c r="CD30">
        <v>6140</v>
      </c>
      <c r="CE30" t="s">
        <v>90</v>
      </c>
      <c r="CI30">
        <v>3</v>
      </c>
      <c r="CJ30" t="s">
        <v>226</v>
      </c>
      <c r="CK30">
        <v>43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"009942837146"</f>
        <v>009942837146</v>
      </c>
      <c r="F31" s="3">
        <v>45013</v>
      </c>
      <c r="G31">
        <v>202312</v>
      </c>
      <c r="H31" t="s">
        <v>196</v>
      </c>
      <c r="I31" t="s">
        <v>197</v>
      </c>
      <c r="J31" t="s">
        <v>77</v>
      </c>
      <c r="K31" t="s">
        <v>78</v>
      </c>
      <c r="L31" t="s">
        <v>165</v>
      </c>
      <c r="M31" t="s">
        <v>166</v>
      </c>
      <c r="N31" t="s">
        <v>77</v>
      </c>
      <c r="O31" t="s">
        <v>95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46.31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0.9</v>
      </c>
      <c r="BK31">
        <v>2</v>
      </c>
      <c r="BL31">
        <v>135.76</v>
      </c>
      <c r="BM31">
        <v>20.36</v>
      </c>
      <c r="BN31">
        <v>156.12</v>
      </c>
      <c r="BO31">
        <v>156.12</v>
      </c>
      <c r="BR31" t="s">
        <v>207</v>
      </c>
      <c r="BS31" t="s">
        <v>226</v>
      </c>
      <c r="BY31">
        <v>4680</v>
      </c>
      <c r="BZ31" t="s">
        <v>110</v>
      </c>
      <c r="CC31" t="s">
        <v>76</v>
      </c>
      <c r="CD31">
        <v>8000</v>
      </c>
      <c r="CE31" t="s">
        <v>90</v>
      </c>
      <c r="CI31">
        <v>3</v>
      </c>
      <c r="CJ31" t="s">
        <v>226</v>
      </c>
      <c r="CK31">
        <v>41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"009942381246"</f>
        <v>009942381246</v>
      </c>
      <c r="F32" s="3">
        <v>44999</v>
      </c>
      <c r="G32">
        <v>202312</v>
      </c>
      <c r="H32" t="s">
        <v>75</v>
      </c>
      <c r="I32" t="s">
        <v>76</v>
      </c>
      <c r="J32" t="s">
        <v>77</v>
      </c>
      <c r="K32" t="s">
        <v>78</v>
      </c>
      <c r="L32" t="s">
        <v>233</v>
      </c>
      <c r="M32" t="s">
        <v>233</v>
      </c>
      <c r="N32" t="s">
        <v>234</v>
      </c>
      <c r="O32" t="s">
        <v>80</v>
      </c>
      <c r="P32" t="str">
        <f>"C22015                        "</f>
        <v xml:space="preserve">C22015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33.68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135.76</v>
      </c>
      <c r="BM32">
        <v>20.36</v>
      </c>
      <c r="BN32">
        <v>156.12</v>
      </c>
      <c r="BO32">
        <v>156.12</v>
      </c>
      <c r="BR32" t="s">
        <v>207</v>
      </c>
      <c r="BS32" s="3">
        <v>45015</v>
      </c>
      <c r="BT32" s="4">
        <v>0.35138888888888892</v>
      </c>
      <c r="BU32" t="s">
        <v>235</v>
      </c>
      <c r="BV32" t="s">
        <v>98</v>
      </c>
      <c r="BY32">
        <v>912</v>
      </c>
      <c r="BZ32" t="s">
        <v>110</v>
      </c>
      <c r="CA32" t="s">
        <v>214</v>
      </c>
      <c r="CC32" t="s">
        <v>166</v>
      </c>
      <c r="CD32">
        <v>6070</v>
      </c>
      <c r="CE32" t="s">
        <v>90</v>
      </c>
      <c r="CI32">
        <v>2</v>
      </c>
      <c r="CJ32">
        <v>2</v>
      </c>
      <c r="CK32">
        <v>41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"009942381245"</f>
        <v>009942381245</v>
      </c>
      <c r="F33" s="3">
        <v>44999</v>
      </c>
      <c r="G33">
        <v>202312</v>
      </c>
      <c r="H33" t="s">
        <v>75</v>
      </c>
      <c r="I33" t="s">
        <v>76</v>
      </c>
      <c r="J33" t="s">
        <v>77</v>
      </c>
      <c r="K33" t="s">
        <v>78</v>
      </c>
      <c r="L33" t="s">
        <v>236</v>
      </c>
      <c r="M33" t="s">
        <v>237</v>
      </c>
      <c r="N33" t="s">
        <v>238</v>
      </c>
      <c r="O33" t="s">
        <v>80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18.71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0.9</v>
      </c>
      <c r="BK33">
        <v>1</v>
      </c>
      <c r="BL33">
        <v>94.92</v>
      </c>
      <c r="BM33">
        <v>14.24</v>
      </c>
      <c r="BN33">
        <v>109.16</v>
      </c>
      <c r="BO33">
        <v>109.16</v>
      </c>
      <c r="BS33" s="3">
        <v>45000</v>
      </c>
      <c r="BT33" s="4">
        <v>0.42777777777777781</v>
      </c>
      <c r="BU33" t="s">
        <v>239</v>
      </c>
      <c r="BV33" t="s">
        <v>98</v>
      </c>
      <c r="BY33">
        <v>4517.5</v>
      </c>
      <c r="BZ33" t="s">
        <v>89</v>
      </c>
      <c r="CA33" t="s">
        <v>240</v>
      </c>
      <c r="CC33" t="s">
        <v>233</v>
      </c>
      <c r="CD33">
        <v>7646</v>
      </c>
      <c r="CE33" t="s">
        <v>90</v>
      </c>
      <c r="CF33" s="3">
        <v>45001</v>
      </c>
      <c r="CI33">
        <v>1</v>
      </c>
      <c r="CJ33">
        <v>1</v>
      </c>
      <c r="CK33">
        <v>24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"009942358115"</f>
        <v>009942358115</v>
      </c>
      <c r="F34" s="3">
        <v>44999</v>
      </c>
      <c r="G34">
        <v>202312</v>
      </c>
      <c r="H34" t="s">
        <v>75</v>
      </c>
      <c r="I34" t="s">
        <v>76</v>
      </c>
      <c r="J34" t="s">
        <v>143</v>
      </c>
      <c r="K34" t="s">
        <v>78</v>
      </c>
      <c r="L34" t="s">
        <v>241</v>
      </c>
      <c r="M34" t="s">
        <v>242</v>
      </c>
      <c r="N34" t="s">
        <v>243</v>
      </c>
      <c r="O34" t="s">
        <v>95</v>
      </c>
      <c r="P34" t="str">
        <f>"JOB:12046                     "</f>
        <v xml:space="preserve">JOB:12046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15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115.39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0.9</v>
      </c>
      <c r="BK34">
        <v>1</v>
      </c>
      <c r="BL34">
        <v>52.72</v>
      </c>
      <c r="BM34">
        <v>7.91</v>
      </c>
      <c r="BN34">
        <v>60.63</v>
      </c>
      <c r="BO34">
        <v>60.63</v>
      </c>
      <c r="BQ34" t="s">
        <v>244</v>
      </c>
      <c r="BS34" s="3">
        <v>45000</v>
      </c>
      <c r="BT34" s="4">
        <v>0.51041666666666663</v>
      </c>
      <c r="BU34" t="s">
        <v>245</v>
      </c>
      <c r="BV34" t="s">
        <v>98</v>
      </c>
      <c r="BY34">
        <v>4250.6400000000003</v>
      </c>
      <c r="BZ34" t="s">
        <v>89</v>
      </c>
      <c r="CA34" t="s">
        <v>246</v>
      </c>
      <c r="CC34" t="s">
        <v>237</v>
      </c>
      <c r="CD34">
        <v>7599</v>
      </c>
      <c r="CE34" t="s">
        <v>90</v>
      </c>
      <c r="CF34" s="3">
        <v>45002</v>
      </c>
      <c r="CI34">
        <v>1</v>
      </c>
      <c r="CJ34">
        <v>1</v>
      </c>
      <c r="CK34">
        <v>22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"009942358116"</f>
        <v>009942358116</v>
      </c>
      <c r="F35" s="3">
        <v>44999</v>
      </c>
      <c r="G35">
        <v>202312</v>
      </c>
      <c r="H35" t="s">
        <v>75</v>
      </c>
      <c r="I35" t="s">
        <v>76</v>
      </c>
      <c r="J35" t="s">
        <v>143</v>
      </c>
      <c r="K35" t="s">
        <v>78</v>
      </c>
      <c r="L35" t="s">
        <v>222</v>
      </c>
      <c r="M35" t="s">
        <v>223</v>
      </c>
      <c r="N35" t="s">
        <v>247</v>
      </c>
      <c r="O35" t="s">
        <v>95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15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74.94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25.7</v>
      </c>
      <c r="BJ35">
        <v>29.1</v>
      </c>
      <c r="BK35">
        <v>30</v>
      </c>
      <c r="BL35">
        <v>345.44</v>
      </c>
      <c r="BM35">
        <v>51.82</v>
      </c>
      <c r="BN35">
        <v>397.26</v>
      </c>
      <c r="BO35">
        <v>397.26</v>
      </c>
      <c r="BP35" t="s">
        <v>248</v>
      </c>
      <c r="BQ35" t="s">
        <v>132</v>
      </c>
      <c r="BR35" t="s">
        <v>152</v>
      </c>
      <c r="BS35" s="3">
        <v>45002</v>
      </c>
      <c r="BT35" s="4">
        <v>0.59236111111111112</v>
      </c>
      <c r="BU35" t="s">
        <v>249</v>
      </c>
      <c r="BV35" t="s">
        <v>98</v>
      </c>
      <c r="BY35">
        <v>145748.1</v>
      </c>
      <c r="BZ35" t="s">
        <v>154</v>
      </c>
      <c r="CA35" t="s">
        <v>250</v>
      </c>
      <c r="CC35" t="s">
        <v>242</v>
      </c>
      <c r="CD35">
        <v>1390</v>
      </c>
      <c r="CE35" t="s">
        <v>90</v>
      </c>
      <c r="CF35" s="3">
        <v>45006</v>
      </c>
      <c r="CI35">
        <v>4</v>
      </c>
      <c r="CJ35">
        <v>3</v>
      </c>
      <c r="CK35">
        <v>43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"009943348045"</f>
        <v>009943348045</v>
      </c>
      <c r="F36" s="3">
        <v>45001</v>
      </c>
      <c r="G36">
        <v>202312</v>
      </c>
      <c r="H36" t="s">
        <v>75</v>
      </c>
      <c r="I36" t="s">
        <v>76</v>
      </c>
      <c r="J36" t="s">
        <v>251</v>
      </c>
      <c r="K36" t="s">
        <v>78</v>
      </c>
      <c r="L36" t="s">
        <v>126</v>
      </c>
      <c r="M36" t="s">
        <v>127</v>
      </c>
      <c r="N36" t="s">
        <v>252</v>
      </c>
      <c r="O36" t="s">
        <v>80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53.87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26.6</v>
      </c>
      <c r="BJ36">
        <v>29.7</v>
      </c>
      <c r="BK36">
        <v>30</v>
      </c>
      <c r="BL36">
        <v>231.44</v>
      </c>
      <c r="BM36">
        <v>34.72</v>
      </c>
      <c r="BN36">
        <v>266.16000000000003</v>
      </c>
      <c r="BO36">
        <v>266.16000000000003</v>
      </c>
      <c r="BP36" t="s">
        <v>253</v>
      </c>
      <c r="BQ36" t="s">
        <v>254</v>
      </c>
      <c r="BR36" t="s">
        <v>152</v>
      </c>
      <c r="BS36" s="3">
        <v>45001</v>
      </c>
      <c r="BT36" s="4">
        <v>0.39930555555555558</v>
      </c>
      <c r="BU36" t="s">
        <v>255</v>
      </c>
      <c r="BV36" t="s">
        <v>98</v>
      </c>
      <c r="BY36">
        <v>148273.13</v>
      </c>
      <c r="BZ36" t="s">
        <v>154</v>
      </c>
      <c r="CA36" t="s">
        <v>256</v>
      </c>
      <c r="CC36" t="s">
        <v>223</v>
      </c>
      <c r="CD36">
        <v>81</v>
      </c>
      <c r="CE36" t="s">
        <v>90</v>
      </c>
      <c r="CF36" s="3">
        <v>45007</v>
      </c>
      <c r="CI36">
        <v>2</v>
      </c>
      <c r="CJ36">
        <v>2</v>
      </c>
      <c r="CK36">
        <v>41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"009943245456"</f>
        <v>009943245456</v>
      </c>
      <c r="F37" s="3">
        <v>45002</v>
      </c>
      <c r="G37">
        <v>202312</v>
      </c>
      <c r="H37" t="s">
        <v>196</v>
      </c>
      <c r="I37" t="s">
        <v>197</v>
      </c>
      <c r="J37" t="s">
        <v>257</v>
      </c>
      <c r="K37" t="s">
        <v>78</v>
      </c>
      <c r="L37" t="s">
        <v>75</v>
      </c>
      <c r="M37" t="s">
        <v>76</v>
      </c>
      <c r="N37" t="s">
        <v>91</v>
      </c>
      <c r="O37" t="s">
        <v>95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46.31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1.1000000000000001</v>
      </c>
      <c r="BJ37">
        <v>4.5</v>
      </c>
      <c r="BK37">
        <v>4.5</v>
      </c>
      <c r="BL37">
        <v>151.81</v>
      </c>
      <c r="BM37">
        <v>22.77</v>
      </c>
      <c r="BN37">
        <v>174.58</v>
      </c>
      <c r="BO37">
        <v>174.58</v>
      </c>
      <c r="BQ37" t="s">
        <v>132</v>
      </c>
      <c r="BR37" t="s">
        <v>258</v>
      </c>
      <c r="BS37" s="3">
        <v>45002</v>
      </c>
      <c r="BT37" s="4">
        <v>0.36319444444444443</v>
      </c>
      <c r="BU37" t="s">
        <v>259</v>
      </c>
      <c r="BV37" t="s">
        <v>98</v>
      </c>
      <c r="BY37">
        <v>22448</v>
      </c>
      <c r="BZ37" t="s">
        <v>89</v>
      </c>
      <c r="CA37" t="s">
        <v>260</v>
      </c>
      <c r="CC37" t="s">
        <v>127</v>
      </c>
      <c r="CD37">
        <v>2193</v>
      </c>
      <c r="CE37" t="s">
        <v>90</v>
      </c>
      <c r="CF37" s="3">
        <v>45002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"009943339046"</f>
        <v>009943339046</v>
      </c>
      <c r="F38" s="3">
        <v>45002</v>
      </c>
      <c r="G38">
        <v>202312</v>
      </c>
      <c r="H38" t="s">
        <v>126</v>
      </c>
      <c r="I38" t="s">
        <v>127</v>
      </c>
      <c r="J38" t="s">
        <v>261</v>
      </c>
      <c r="K38" t="s">
        <v>78</v>
      </c>
      <c r="L38" t="s">
        <v>75</v>
      </c>
      <c r="M38" t="s">
        <v>76</v>
      </c>
      <c r="N38" t="s">
        <v>262</v>
      </c>
      <c r="O38" t="s">
        <v>95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46.31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</v>
      </c>
      <c r="BJ38">
        <v>1.2</v>
      </c>
      <c r="BK38">
        <v>4</v>
      </c>
      <c r="BL38">
        <v>135.76</v>
      </c>
      <c r="BM38">
        <v>20.36</v>
      </c>
      <c r="BN38">
        <v>156.12</v>
      </c>
      <c r="BO38">
        <v>156.12</v>
      </c>
      <c r="BS38" s="3">
        <v>45007</v>
      </c>
      <c r="BT38" s="4">
        <v>0.40972222222222227</v>
      </c>
      <c r="BU38" t="s">
        <v>263</v>
      </c>
      <c r="BV38" t="s">
        <v>98</v>
      </c>
      <c r="BY38">
        <v>6000</v>
      </c>
      <c r="BZ38" t="s">
        <v>110</v>
      </c>
      <c r="CC38" t="s">
        <v>76</v>
      </c>
      <c r="CD38">
        <v>8000</v>
      </c>
      <c r="CE38" t="s">
        <v>90</v>
      </c>
      <c r="CF38" s="3">
        <v>45008</v>
      </c>
      <c r="CI38">
        <v>3</v>
      </c>
      <c r="CJ38">
        <v>3</v>
      </c>
      <c r="CK38">
        <v>41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"009942358117"</f>
        <v>009942358117</v>
      </c>
      <c r="F39" s="3">
        <v>45005</v>
      </c>
      <c r="G39">
        <v>202312</v>
      </c>
      <c r="H39" t="s">
        <v>75</v>
      </c>
      <c r="I39" t="s">
        <v>76</v>
      </c>
      <c r="J39" t="s">
        <v>143</v>
      </c>
      <c r="K39" t="s">
        <v>78</v>
      </c>
      <c r="L39" t="s">
        <v>222</v>
      </c>
      <c r="M39" t="s">
        <v>223</v>
      </c>
      <c r="N39" t="s">
        <v>264</v>
      </c>
      <c r="O39" t="s">
        <v>95</v>
      </c>
      <c r="P39" t="str">
        <f>"PLEASE DELIVER TO THE GATE AFT"</f>
        <v>PLEASE DELIVER TO THE GATE AFT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46.31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3.6</v>
      </c>
      <c r="BK39">
        <v>4</v>
      </c>
      <c r="BL39">
        <v>135.76</v>
      </c>
      <c r="BM39">
        <v>20.36</v>
      </c>
      <c r="BN39">
        <v>156.12</v>
      </c>
      <c r="BO39">
        <v>156.12</v>
      </c>
      <c r="BQ39" t="s">
        <v>265</v>
      </c>
      <c r="BR39" t="s">
        <v>266</v>
      </c>
      <c r="BS39" s="3">
        <v>45014</v>
      </c>
      <c r="BT39" s="4">
        <v>0.38194444444444442</v>
      </c>
      <c r="BU39" t="s">
        <v>267</v>
      </c>
      <c r="BV39" t="s">
        <v>86</v>
      </c>
      <c r="BW39" t="s">
        <v>87</v>
      </c>
      <c r="BX39" t="s">
        <v>268</v>
      </c>
      <c r="BY39">
        <v>17838.34</v>
      </c>
      <c r="BZ39" t="s">
        <v>110</v>
      </c>
      <c r="CA39" t="s">
        <v>269</v>
      </c>
      <c r="CC39" t="s">
        <v>76</v>
      </c>
      <c r="CD39">
        <v>8000</v>
      </c>
      <c r="CE39" t="s">
        <v>90</v>
      </c>
      <c r="CI39">
        <v>2</v>
      </c>
      <c r="CJ39">
        <v>8</v>
      </c>
      <c r="CK39">
        <v>41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"R009943230205"</f>
        <v>R009943230205</v>
      </c>
      <c r="F40" s="3">
        <v>45007</v>
      </c>
      <c r="G40">
        <v>202312</v>
      </c>
      <c r="H40" t="s">
        <v>75</v>
      </c>
      <c r="I40" t="s">
        <v>76</v>
      </c>
      <c r="J40" t="s">
        <v>270</v>
      </c>
      <c r="K40" t="s">
        <v>78</v>
      </c>
      <c r="L40" t="s">
        <v>271</v>
      </c>
      <c r="M40" t="s">
        <v>272</v>
      </c>
      <c r="N40" t="s">
        <v>273</v>
      </c>
      <c r="O40" t="s">
        <v>95</v>
      </c>
      <c r="P40" t="str">
        <f>"INV192752                     "</f>
        <v xml:space="preserve">INV192752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46.31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1.7</v>
      </c>
      <c r="BJ40">
        <v>4.5999999999999996</v>
      </c>
      <c r="BK40">
        <v>5</v>
      </c>
      <c r="BL40">
        <v>150.76</v>
      </c>
      <c r="BM40">
        <v>22.61</v>
      </c>
      <c r="BN40">
        <v>173.37</v>
      </c>
      <c r="BO40">
        <v>173.37</v>
      </c>
      <c r="BQ40" t="s">
        <v>132</v>
      </c>
      <c r="BR40" t="s">
        <v>152</v>
      </c>
      <c r="BS40" s="3">
        <v>45007</v>
      </c>
      <c r="BT40" s="4">
        <v>0.53819444444444442</v>
      </c>
      <c r="BU40" t="s">
        <v>274</v>
      </c>
      <c r="BV40" t="s">
        <v>98</v>
      </c>
      <c r="BY40">
        <v>23005.49</v>
      </c>
      <c r="BZ40" t="s">
        <v>154</v>
      </c>
      <c r="CA40" t="s">
        <v>275</v>
      </c>
      <c r="CC40" t="s">
        <v>223</v>
      </c>
      <c r="CD40">
        <v>1</v>
      </c>
      <c r="CE40" t="s">
        <v>90</v>
      </c>
      <c r="CF40" s="3">
        <v>45007</v>
      </c>
      <c r="CI40">
        <v>2</v>
      </c>
      <c r="CJ40">
        <v>2</v>
      </c>
      <c r="CK40">
        <v>41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"009942358118"</f>
        <v>009942358118</v>
      </c>
      <c r="F41" s="3">
        <v>45008</v>
      </c>
      <c r="G41">
        <v>202312</v>
      </c>
      <c r="H41" t="s">
        <v>75</v>
      </c>
      <c r="I41" t="s">
        <v>76</v>
      </c>
      <c r="J41" t="s">
        <v>143</v>
      </c>
      <c r="K41" t="s">
        <v>78</v>
      </c>
      <c r="L41" t="s">
        <v>276</v>
      </c>
      <c r="M41" t="s">
        <v>277</v>
      </c>
      <c r="N41" t="s">
        <v>278</v>
      </c>
      <c r="O41" t="s">
        <v>95</v>
      </c>
      <c r="P41" t="str">
        <f>"12049                         "</f>
        <v xml:space="preserve">12049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15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112.05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1</v>
      </c>
      <c r="BL41">
        <v>135.76</v>
      </c>
      <c r="BM41">
        <v>20.36</v>
      </c>
      <c r="BN41">
        <v>156.12</v>
      </c>
      <c r="BO41">
        <v>156.12</v>
      </c>
      <c r="BQ41" t="s">
        <v>279</v>
      </c>
      <c r="BR41" t="s">
        <v>280</v>
      </c>
      <c r="BS41" s="3">
        <v>45007</v>
      </c>
      <c r="BT41" s="4">
        <v>0.4861111111111111</v>
      </c>
      <c r="BU41" t="s">
        <v>281</v>
      </c>
      <c r="BV41" t="s">
        <v>98</v>
      </c>
      <c r="BY41">
        <v>1200</v>
      </c>
      <c r="CA41" t="s">
        <v>282</v>
      </c>
      <c r="CC41" t="s">
        <v>272</v>
      </c>
      <c r="CD41">
        <v>9300</v>
      </c>
      <c r="CE41" t="s">
        <v>90</v>
      </c>
      <c r="CF41" s="3">
        <v>45008</v>
      </c>
      <c r="CI41">
        <v>1</v>
      </c>
      <c r="CJ41">
        <v>0</v>
      </c>
      <c r="CK41">
        <v>41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"009942358121"</f>
        <v>009942358121</v>
      </c>
      <c r="F42" s="3">
        <v>45008</v>
      </c>
      <c r="G42">
        <v>202312</v>
      </c>
      <c r="H42" t="s">
        <v>75</v>
      </c>
      <c r="I42" t="s">
        <v>76</v>
      </c>
      <c r="J42" t="s">
        <v>143</v>
      </c>
      <c r="K42" t="s">
        <v>78</v>
      </c>
      <c r="L42" t="s">
        <v>222</v>
      </c>
      <c r="M42" t="s">
        <v>223</v>
      </c>
      <c r="N42" t="s">
        <v>283</v>
      </c>
      <c r="O42" t="s">
        <v>95</v>
      </c>
      <c r="P42" t="str">
        <f>"13124                         "</f>
        <v xml:space="preserve">13124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15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46.31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28.6</v>
      </c>
      <c r="BJ42">
        <v>26.1</v>
      </c>
      <c r="BK42">
        <v>29</v>
      </c>
      <c r="BL42">
        <v>336.03</v>
      </c>
      <c r="BM42">
        <v>50.4</v>
      </c>
      <c r="BN42">
        <v>386.43</v>
      </c>
      <c r="BO42">
        <v>386.43</v>
      </c>
      <c r="BR42" t="s">
        <v>152</v>
      </c>
      <c r="BS42" s="3">
        <v>45012</v>
      </c>
      <c r="BT42" s="4">
        <v>0.47916666666666669</v>
      </c>
      <c r="BU42" t="s">
        <v>284</v>
      </c>
      <c r="BV42" t="s">
        <v>98</v>
      </c>
      <c r="BY42">
        <v>130555.6</v>
      </c>
      <c r="BZ42" t="s">
        <v>154</v>
      </c>
      <c r="CC42" t="s">
        <v>277</v>
      </c>
      <c r="CD42">
        <v>6930</v>
      </c>
      <c r="CE42" t="s">
        <v>90</v>
      </c>
      <c r="CF42" s="3">
        <v>45014</v>
      </c>
      <c r="CI42">
        <v>2</v>
      </c>
      <c r="CJ42">
        <v>2</v>
      </c>
      <c r="CK42">
        <v>43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"009942358120"</f>
        <v>009942358120</v>
      </c>
      <c r="F43" s="3">
        <v>45008</v>
      </c>
      <c r="G43">
        <v>202312</v>
      </c>
      <c r="H43" t="s">
        <v>75</v>
      </c>
      <c r="I43" t="s">
        <v>76</v>
      </c>
      <c r="J43" t="s">
        <v>143</v>
      </c>
      <c r="K43" t="s">
        <v>78</v>
      </c>
      <c r="L43" t="s">
        <v>285</v>
      </c>
      <c r="M43" t="s">
        <v>286</v>
      </c>
      <c r="N43" t="s">
        <v>287</v>
      </c>
      <c r="O43" t="s">
        <v>95</v>
      </c>
      <c r="P43" t="str">
        <f>"12054                         "</f>
        <v xml:space="preserve">12054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15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53.81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5.2</v>
      </c>
      <c r="BJ43">
        <v>7.5</v>
      </c>
      <c r="BK43">
        <v>8</v>
      </c>
      <c r="BL43">
        <v>150.76</v>
      </c>
      <c r="BM43">
        <v>22.61</v>
      </c>
      <c r="BN43">
        <v>173.37</v>
      </c>
      <c r="BO43">
        <v>173.37</v>
      </c>
      <c r="BQ43" t="s">
        <v>254</v>
      </c>
      <c r="BR43" t="s">
        <v>152</v>
      </c>
      <c r="BS43" s="3">
        <v>45012</v>
      </c>
      <c r="BT43" s="4">
        <v>0.44236111111111115</v>
      </c>
      <c r="BU43" t="s">
        <v>288</v>
      </c>
      <c r="BV43" t="s">
        <v>98</v>
      </c>
      <c r="BY43">
        <v>37703</v>
      </c>
      <c r="BZ43" t="s">
        <v>154</v>
      </c>
      <c r="CA43" t="s">
        <v>256</v>
      </c>
      <c r="CC43" t="s">
        <v>223</v>
      </c>
      <c r="CD43">
        <v>81</v>
      </c>
      <c r="CE43" t="s">
        <v>90</v>
      </c>
      <c r="CF43" s="3">
        <v>45012</v>
      </c>
      <c r="CI43">
        <v>2</v>
      </c>
      <c r="CJ43">
        <v>2</v>
      </c>
      <c r="CK43">
        <v>41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"009942358122"</f>
        <v>009942358122</v>
      </c>
      <c r="F44" s="3">
        <v>45008</v>
      </c>
      <c r="G44">
        <v>202312</v>
      </c>
      <c r="H44" t="s">
        <v>75</v>
      </c>
      <c r="I44" t="s">
        <v>76</v>
      </c>
      <c r="J44" t="s">
        <v>143</v>
      </c>
      <c r="K44" t="s">
        <v>78</v>
      </c>
      <c r="L44" t="s">
        <v>222</v>
      </c>
      <c r="M44" t="s">
        <v>223</v>
      </c>
      <c r="N44" t="s">
        <v>289</v>
      </c>
      <c r="O44" t="s">
        <v>95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15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46.31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11.6</v>
      </c>
      <c r="BJ44">
        <v>16.7</v>
      </c>
      <c r="BK44">
        <v>17</v>
      </c>
      <c r="BL44">
        <v>171.89</v>
      </c>
      <c r="BM44">
        <v>25.78</v>
      </c>
      <c r="BN44">
        <v>197.67</v>
      </c>
      <c r="BO44">
        <v>197.67</v>
      </c>
      <c r="BR44" t="s">
        <v>152</v>
      </c>
      <c r="BS44" s="3">
        <v>45013</v>
      </c>
      <c r="BT44" s="4">
        <v>0.66666666666666663</v>
      </c>
      <c r="BU44" t="s">
        <v>290</v>
      </c>
      <c r="BV44" t="s">
        <v>98</v>
      </c>
      <c r="BY44">
        <v>83679.05</v>
      </c>
      <c r="BZ44" t="s">
        <v>154</v>
      </c>
      <c r="CC44" t="s">
        <v>286</v>
      </c>
      <c r="CD44">
        <v>7380</v>
      </c>
      <c r="CE44" t="s">
        <v>90</v>
      </c>
      <c r="CF44" s="3">
        <v>45014</v>
      </c>
      <c r="CI44">
        <v>5</v>
      </c>
      <c r="CJ44">
        <v>3</v>
      </c>
      <c r="CK44">
        <v>44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"009943185044"</f>
        <v>009943185044</v>
      </c>
      <c r="F45" s="3">
        <v>45009</v>
      </c>
      <c r="G45">
        <v>202312</v>
      </c>
      <c r="H45" t="s">
        <v>75</v>
      </c>
      <c r="I45" t="s">
        <v>76</v>
      </c>
      <c r="J45" t="s">
        <v>291</v>
      </c>
      <c r="K45" t="s">
        <v>78</v>
      </c>
      <c r="L45" t="s">
        <v>292</v>
      </c>
      <c r="M45" t="s">
        <v>293</v>
      </c>
      <c r="N45" t="s">
        <v>294</v>
      </c>
      <c r="O45" t="s">
        <v>95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57.76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8.6</v>
      </c>
      <c r="BJ45">
        <v>9.6999999999999993</v>
      </c>
      <c r="BK45">
        <v>10</v>
      </c>
      <c r="BL45">
        <v>150.76</v>
      </c>
      <c r="BM45">
        <v>22.61</v>
      </c>
      <c r="BN45">
        <v>173.37</v>
      </c>
      <c r="BO45">
        <v>173.37</v>
      </c>
      <c r="BR45" t="s">
        <v>152</v>
      </c>
      <c r="BS45" s="3">
        <v>45012</v>
      </c>
      <c r="BT45" s="4">
        <v>0.32777777777777778</v>
      </c>
      <c r="BU45" t="s">
        <v>295</v>
      </c>
      <c r="BV45" t="s">
        <v>98</v>
      </c>
      <c r="BY45">
        <v>48643.32</v>
      </c>
      <c r="BZ45" t="s">
        <v>154</v>
      </c>
      <c r="CA45" t="s">
        <v>296</v>
      </c>
      <c r="CC45" t="s">
        <v>223</v>
      </c>
      <c r="CD45">
        <v>7</v>
      </c>
      <c r="CE45" t="s">
        <v>90</v>
      </c>
      <c r="CF45" s="3">
        <v>45012</v>
      </c>
      <c r="CI45">
        <v>2</v>
      </c>
      <c r="CJ45">
        <v>2</v>
      </c>
      <c r="CK45">
        <v>41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"009942358123"</f>
        <v>009942358123</v>
      </c>
      <c r="F46" s="3">
        <v>45009</v>
      </c>
      <c r="G46">
        <v>202312</v>
      </c>
      <c r="H46" t="s">
        <v>75</v>
      </c>
      <c r="I46" t="s">
        <v>76</v>
      </c>
      <c r="J46" t="s">
        <v>143</v>
      </c>
      <c r="K46" t="s">
        <v>78</v>
      </c>
      <c r="L46" t="s">
        <v>227</v>
      </c>
      <c r="M46" t="s">
        <v>228</v>
      </c>
      <c r="N46" t="s">
        <v>297</v>
      </c>
      <c r="O46" t="s">
        <v>95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15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82.01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1.5</v>
      </c>
      <c r="BJ46">
        <v>20.399999999999999</v>
      </c>
      <c r="BK46">
        <v>21</v>
      </c>
      <c r="BL46">
        <v>168.03</v>
      </c>
      <c r="BM46">
        <v>25.2</v>
      </c>
      <c r="BN46">
        <v>193.23</v>
      </c>
      <c r="BO46">
        <v>193.23</v>
      </c>
      <c r="BQ46" t="s">
        <v>298</v>
      </c>
      <c r="BR46" t="s">
        <v>299</v>
      </c>
      <c r="BS46" s="3">
        <v>45013</v>
      </c>
      <c r="BT46" s="4">
        <v>0.4375</v>
      </c>
      <c r="BU46" t="s">
        <v>300</v>
      </c>
      <c r="BV46" t="s">
        <v>98</v>
      </c>
      <c r="BY46">
        <v>102000</v>
      </c>
      <c r="BZ46" t="s">
        <v>110</v>
      </c>
      <c r="CC46" t="s">
        <v>293</v>
      </c>
      <c r="CD46">
        <v>1449</v>
      </c>
      <c r="CE46" t="s">
        <v>90</v>
      </c>
      <c r="CF46" s="3">
        <v>45014</v>
      </c>
      <c r="CI46">
        <v>2</v>
      </c>
      <c r="CJ46">
        <v>2</v>
      </c>
      <c r="CK46">
        <v>41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"009943230195"</f>
        <v>009943230195</v>
      </c>
      <c r="F47" s="3">
        <v>44987</v>
      </c>
      <c r="G47">
        <v>202312</v>
      </c>
      <c r="H47" t="s">
        <v>75</v>
      </c>
      <c r="I47" t="s">
        <v>76</v>
      </c>
      <c r="J47" t="s">
        <v>117</v>
      </c>
      <c r="K47" t="s">
        <v>78</v>
      </c>
      <c r="L47" t="s">
        <v>168</v>
      </c>
      <c r="M47" t="s">
        <v>169</v>
      </c>
      <c r="N47" t="s">
        <v>301</v>
      </c>
      <c r="O47" t="s">
        <v>95</v>
      </c>
      <c r="P47" t="str">
        <f>"192581                        "</f>
        <v xml:space="preserve">192581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46.31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18</v>
      </c>
      <c r="BJ47">
        <v>20</v>
      </c>
      <c r="BK47">
        <v>20</v>
      </c>
      <c r="BL47">
        <v>251.36</v>
      </c>
      <c r="BM47">
        <v>37.700000000000003</v>
      </c>
      <c r="BN47">
        <v>289.06</v>
      </c>
      <c r="BO47">
        <v>289.06</v>
      </c>
      <c r="BQ47" t="s">
        <v>302</v>
      </c>
      <c r="BR47" t="s">
        <v>152</v>
      </c>
      <c r="BS47" s="3">
        <v>45014</v>
      </c>
      <c r="BT47" s="4">
        <v>0.40347222222222223</v>
      </c>
      <c r="BU47" t="s">
        <v>303</v>
      </c>
      <c r="BV47" t="s">
        <v>98</v>
      </c>
      <c r="BY47">
        <v>100000</v>
      </c>
      <c r="BZ47" t="s">
        <v>154</v>
      </c>
      <c r="CA47" t="s">
        <v>131</v>
      </c>
      <c r="CC47" t="s">
        <v>228</v>
      </c>
      <c r="CD47">
        <v>6140</v>
      </c>
      <c r="CE47" t="s">
        <v>90</v>
      </c>
      <c r="CI47">
        <v>3</v>
      </c>
      <c r="CJ47">
        <v>3</v>
      </c>
      <c r="CK47">
        <v>43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"009943061670"</f>
        <v>009943061670</v>
      </c>
      <c r="F48" s="3">
        <v>44987</v>
      </c>
      <c r="G48">
        <v>202312</v>
      </c>
      <c r="H48" t="s">
        <v>75</v>
      </c>
      <c r="I48" t="s">
        <v>76</v>
      </c>
      <c r="J48" t="s">
        <v>117</v>
      </c>
      <c r="K48" t="s">
        <v>78</v>
      </c>
      <c r="L48" t="s">
        <v>304</v>
      </c>
      <c r="M48" t="s">
        <v>305</v>
      </c>
      <c r="N48" t="s">
        <v>306</v>
      </c>
      <c r="O48" t="s">
        <v>95</v>
      </c>
      <c r="P48" t="str">
        <f>"REPAIRS                       "</f>
        <v xml:space="preserve">REPAIRS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46.31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135.76</v>
      </c>
      <c r="BM48">
        <v>20.36</v>
      </c>
      <c r="BN48">
        <v>156.12</v>
      </c>
      <c r="BO48">
        <v>156.12</v>
      </c>
      <c r="BR48" t="s">
        <v>129</v>
      </c>
      <c r="BS48" s="3">
        <v>44993</v>
      </c>
      <c r="BT48" s="4">
        <v>0.53472222222222221</v>
      </c>
      <c r="BU48" t="s">
        <v>307</v>
      </c>
      <c r="BV48" t="s">
        <v>86</v>
      </c>
      <c r="BW48" t="s">
        <v>308</v>
      </c>
      <c r="BX48" t="s">
        <v>309</v>
      </c>
      <c r="BY48">
        <v>1200</v>
      </c>
      <c r="BZ48" t="s">
        <v>110</v>
      </c>
      <c r="CA48" t="s">
        <v>310</v>
      </c>
      <c r="CC48" t="s">
        <v>169</v>
      </c>
      <c r="CD48">
        <v>1609</v>
      </c>
      <c r="CE48" t="s">
        <v>90</v>
      </c>
      <c r="CF48" s="3">
        <v>44993</v>
      </c>
      <c r="CI48">
        <v>2</v>
      </c>
      <c r="CJ48">
        <v>4</v>
      </c>
      <c r="CK48">
        <v>41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"009942701299"</f>
        <v>009942701299</v>
      </c>
      <c r="F49" s="3">
        <v>44987</v>
      </c>
      <c r="G49">
        <v>202312</v>
      </c>
      <c r="H49" t="s">
        <v>165</v>
      </c>
      <c r="I49" t="s">
        <v>166</v>
      </c>
      <c r="J49" t="s">
        <v>167</v>
      </c>
      <c r="K49" t="s">
        <v>78</v>
      </c>
      <c r="L49" t="s">
        <v>168</v>
      </c>
      <c r="M49" t="s">
        <v>169</v>
      </c>
      <c r="N49" t="s">
        <v>77</v>
      </c>
      <c r="O49" t="s">
        <v>80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23.95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1.6</v>
      </c>
      <c r="BJ49">
        <v>5.2</v>
      </c>
      <c r="BK49">
        <v>6</v>
      </c>
      <c r="BL49">
        <v>135.76</v>
      </c>
      <c r="BM49">
        <v>20.36</v>
      </c>
      <c r="BN49">
        <v>156.12</v>
      </c>
      <c r="BO49">
        <v>156.12</v>
      </c>
      <c r="BR49" t="s">
        <v>129</v>
      </c>
      <c r="BS49" s="3">
        <v>44991</v>
      </c>
      <c r="BT49" s="4">
        <v>0.54097222222222219</v>
      </c>
      <c r="BU49" t="s">
        <v>311</v>
      </c>
      <c r="BV49" t="s">
        <v>98</v>
      </c>
      <c r="BY49">
        <v>26230.17</v>
      </c>
      <c r="BZ49" t="s">
        <v>110</v>
      </c>
      <c r="CA49" t="s">
        <v>312</v>
      </c>
      <c r="CC49" t="s">
        <v>305</v>
      </c>
      <c r="CD49">
        <v>2194</v>
      </c>
      <c r="CE49" t="s">
        <v>90</v>
      </c>
      <c r="CF49" s="3">
        <v>44992</v>
      </c>
      <c r="CI49">
        <v>2</v>
      </c>
      <c r="CJ49">
        <v>2</v>
      </c>
      <c r="CK49">
        <v>41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"009943230198"</f>
        <v>009943230198</v>
      </c>
      <c r="F50" s="3">
        <v>44988</v>
      </c>
      <c r="G50">
        <v>202312</v>
      </c>
      <c r="H50" t="s">
        <v>75</v>
      </c>
      <c r="I50" t="s">
        <v>76</v>
      </c>
      <c r="J50" t="s">
        <v>91</v>
      </c>
      <c r="K50" t="s">
        <v>78</v>
      </c>
      <c r="L50" t="s">
        <v>126</v>
      </c>
      <c r="M50" t="s">
        <v>127</v>
      </c>
      <c r="N50" t="s">
        <v>101</v>
      </c>
      <c r="O50" t="s">
        <v>95</v>
      </c>
      <c r="P50" t="str">
        <f>"INV192620                     "</f>
        <v xml:space="preserve">INV192620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46.31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67.489999999999995</v>
      </c>
      <c r="BM50">
        <v>10.119999999999999</v>
      </c>
      <c r="BN50">
        <v>77.61</v>
      </c>
      <c r="BO50">
        <v>77.61</v>
      </c>
      <c r="BQ50" t="s">
        <v>313</v>
      </c>
      <c r="BR50" t="s">
        <v>175</v>
      </c>
      <c r="BS50" s="3">
        <v>44988</v>
      </c>
      <c r="BT50" s="4">
        <v>0.57291666666666663</v>
      </c>
      <c r="BU50" t="s">
        <v>314</v>
      </c>
      <c r="BV50" t="s">
        <v>86</v>
      </c>
      <c r="BW50" t="s">
        <v>87</v>
      </c>
      <c r="BX50" t="s">
        <v>315</v>
      </c>
      <c r="BY50">
        <v>1200</v>
      </c>
      <c r="BZ50" t="s">
        <v>89</v>
      </c>
      <c r="CC50" t="s">
        <v>169</v>
      </c>
      <c r="CD50">
        <v>1620</v>
      </c>
      <c r="CE50" t="s">
        <v>90</v>
      </c>
      <c r="CF50" s="3">
        <v>44989</v>
      </c>
      <c r="CI50">
        <v>1</v>
      </c>
      <c r="CJ50">
        <v>1</v>
      </c>
      <c r="CK50">
        <v>21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"009943230199"</f>
        <v>009943230199</v>
      </c>
      <c r="F51" s="3">
        <v>44988</v>
      </c>
      <c r="G51">
        <v>202312</v>
      </c>
      <c r="H51" t="s">
        <v>75</v>
      </c>
      <c r="I51" t="s">
        <v>76</v>
      </c>
      <c r="J51" t="s">
        <v>91</v>
      </c>
      <c r="K51" t="s">
        <v>78</v>
      </c>
      <c r="L51" t="s">
        <v>196</v>
      </c>
      <c r="M51" t="s">
        <v>197</v>
      </c>
      <c r="N51" t="s">
        <v>101</v>
      </c>
      <c r="O51" t="s">
        <v>95</v>
      </c>
      <c r="P51" t="str">
        <f>"INV192619                     "</f>
        <v xml:space="preserve">INV192619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46.31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2.8</v>
      </c>
      <c r="BK51">
        <v>3</v>
      </c>
      <c r="BL51">
        <v>135.76</v>
      </c>
      <c r="BM51">
        <v>20.36</v>
      </c>
      <c r="BN51">
        <v>156.12</v>
      </c>
      <c r="BO51">
        <v>156.12</v>
      </c>
      <c r="BQ51" t="s">
        <v>316</v>
      </c>
      <c r="BR51" t="s">
        <v>103</v>
      </c>
      <c r="BS51" s="3">
        <v>44991</v>
      </c>
      <c r="BT51" s="4">
        <v>0.4375</v>
      </c>
      <c r="BU51" t="s">
        <v>317</v>
      </c>
      <c r="BV51" t="s">
        <v>98</v>
      </c>
      <c r="BY51">
        <v>14190</v>
      </c>
      <c r="BZ51" t="s">
        <v>110</v>
      </c>
      <c r="CC51" t="s">
        <v>127</v>
      </c>
      <c r="CD51">
        <v>2192</v>
      </c>
      <c r="CE51" t="s">
        <v>90</v>
      </c>
      <c r="CF51" s="3">
        <v>44992</v>
      </c>
      <c r="CI51">
        <v>2</v>
      </c>
      <c r="CJ51">
        <v>1</v>
      </c>
      <c r="CK51">
        <v>41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"009943230197"</f>
        <v>009943230197</v>
      </c>
      <c r="F52" s="3">
        <v>44988</v>
      </c>
      <c r="G52">
        <v>202312</v>
      </c>
      <c r="H52" t="s">
        <v>75</v>
      </c>
      <c r="I52" t="s">
        <v>76</v>
      </c>
      <c r="J52" t="s">
        <v>91</v>
      </c>
      <c r="K52" t="s">
        <v>78</v>
      </c>
      <c r="L52" t="s">
        <v>126</v>
      </c>
      <c r="M52" t="s">
        <v>127</v>
      </c>
      <c r="N52" t="s">
        <v>101</v>
      </c>
      <c r="O52" t="s">
        <v>95</v>
      </c>
      <c r="P52" t="str">
        <f>"INV192579                     "</f>
        <v xml:space="preserve">INV192579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46.31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0.9</v>
      </c>
      <c r="BJ52">
        <v>3.1</v>
      </c>
      <c r="BK52">
        <v>4</v>
      </c>
      <c r="BL52">
        <v>135.76</v>
      </c>
      <c r="BM52">
        <v>20.36</v>
      </c>
      <c r="BN52">
        <v>156.12</v>
      </c>
      <c r="BO52">
        <v>156.12</v>
      </c>
      <c r="BQ52" t="s">
        <v>318</v>
      </c>
      <c r="BR52" t="s">
        <v>103</v>
      </c>
      <c r="BS52" s="3">
        <v>44991</v>
      </c>
      <c r="BT52" s="4">
        <v>0.37083333333333335</v>
      </c>
      <c r="BU52" t="s">
        <v>319</v>
      </c>
      <c r="BV52" t="s">
        <v>98</v>
      </c>
      <c r="BY52">
        <v>15351.53</v>
      </c>
      <c r="BZ52" t="s">
        <v>110</v>
      </c>
      <c r="CA52" t="s">
        <v>320</v>
      </c>
      <c r="CC52" t="s">
        <v>197</v>
      </c>
      <c r="CD52">
        <v>3610</v>
      </c>
      <c r="CE52" t="s">
        <v>90</v>
      </c>
      <c r="CF52" s="3">
        <v>44992</v>
      </c>
      <c r="CI52">
        <v>3</v>
      </c>
      <c r="CJ52">
        <v>1</v>
      </c>
      <c r="CK52">
        <v>41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"080010757916"</f>
        <v>080010757916</v>
      </c>
      <c r="F53" s="3">
        <v>44988</v>
      </c>
      <c r="G53">
        <v>202312</v>
      </c>
      <c r="H53" t="s">
        <v>321</v>
      </c>
      <c r="I53" t="s">
        <v>322</v>
      </c>
      <c r="J53" t="s">
        <v>323</v>
      </c>
      <c r="K53" t="s">
        <v>78</v>
      </c>
      <c r="L53" t="s">
        <v>126</v>
      </c>
      <c r="M53" t="s">
        <v>127</v>
      </c>
      <c r="N53" t="s">
        <v>324</v>
      </c>
      <c r="O53" t="s">
        <v>80</v>
      </c>
      <c r="P53" t="str">
        <f>"x                             "</f>
        <v xml:space="preserve">x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46.4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1.9</v>
      </c>
      <c r="BK53">
        <v>2</v>
      </c>
      <c r="BL53">
        <v>135.76</v>
      </c>
      <c r="BM53">
        <v>20.36</v>
      </c>
      <c r="BN53">
        <v>156.12</v>
      </c>
      <c r="BO53">
        <v>156.12</v>
      </c>
      <c r="BQ53" t="s">
        <v>325</v>
      </c>
      <c r="BR53" t="s">
        <v>103</v>
      </c>
      <c r="BS53" s="3">
        <v>44991</v>
      </c>
      <c r="BT53" s="4">
        <v>0.51388888888888895</v>
      </c>
      <c r="BU53" t="s">
        <v>326</v>
      </c>
      <c r="BV53" t="s">
        <v>98</v>
      </c>
      <c r="BY53">
        <v>9274.09</v>
      </c>
      <c r="BZ53" t="s">
        <v>110</v>
      </c>
      <c r="CA53" t="s">
        <v>327</v>
      </c>
      <c r="CC53" t="s">
        <v>127</v>
      </c>
      <c r="CD53">
        <v>2091</v>
      </c>
      <c r="CE53" t="s">
        <v>90</v>
      </c>
      <c r="CF53" s="3">
        <v>44991</v>
      </c>
      <c r="CI53">
        <v>2</v>
      </c>
      <c r="CJ53">
        <v>1</v>
      </c>
      <c r="CK53">
        <v>41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"009942701297"</f>
        <v>009942701297</v>
      </c>
      <c r="F54" s="3">
        <v>44988</v>
      </c>
      <c r="G54">
        <v>202312</v>
      </c>
      <c r="H54" t="s">
        <v>165</v>
      </c>
      <c r="I54" t="s">
        <v>166</v>
      </c>
      <c r="J54" t="s">
        <v>167</v>
      </c>
      <c r="K54" t="s">
        <v>78</v>
      </c>
      <c r="L54" t="s">
        <v>168</v>
      </c>
      <c r="M54" t="s">
        <v>169</v>
      </c>
      <c r="N54" t="s">
        <v>77</v>
      </c>
      <c r="O54" t="s">
        <v>80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23.95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0.5</v>
      </c>
      <c r="BK54">
        <v>2</v>
      </c>
      <c r="BL54">
        <v>130.76</v>
      </c>
      <c r="BM54">
        <v>19.61</v>
      </c>
      <c r="BN54">
        <v>150.37</v>
      </c>
      <c r="BO54">
        <v>150.37</v>
      </c>
      <c r="BP54" t="s">
        <v>226</v>
      </c>
      <c r="BQ54" t="s">
        <v>328</v>
      </c>
      <c r="BR54" t="s">
        <v>329</v>
      </c>
      <c r="BS54" s="3">
        <v>44991</v>
      </c>
      <c r="BT54" s="4">
        <v>0.38472222222222219</v>
      </c>
      <c r="BU54" t="s">
        <v>259</v>
      </c>
      <c r="BV54" t="s">
        <v>98</v>
      </c>
      <c r="BY54">
        <v>2400</v>
      </c>
      <c r="BZ54" t="s">
        <v>89</v>
      </c>
      <c r="CA54" t="s">
        <v>260</v>
      </c>
      <c r="CC54" t="s">
        <v>127</v>
      </c>
      <c r="CD54">
        <v>2120</v>
      </c>
      <c r="CE54" t="s">
        <v>330</v>
      </c>
      <c r="CF54" s="3">
        <v>44992</v>
      </c>
      <c r="CI54">
        <v>1</v>
      </c>
      <c r="CJ54">
        <v>1</v>
      </c>
      <c r="CK54">
        <v>23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"009942701355"</f>
        <v>009942701355</v>
      </c>
      <c r="F55" s="3">
        <v>44988</v>
      </c>
      <c r="G55">
        <v>202312</v>
      </c>
      <c r="H55" t="s">
        <v>165</v>
      </c>
      <c r="I55" t="s">
        <v>166</v>
      </c>
      <c r="J55" t="s">
        <v>167</v>
      </c>
      <c r="K55" t="s">
        <v>78</v>
      </c>
      <c r="L55" t="s">
        <v>75</v>
      </c>
      <c r="M55" t="s">
        <v>76</v>
      </c>
      <c r="N55" t="s">
        <v>173</v>
      </c>
      <c r="O55" t="s">
        <v>80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23.95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67.489999999999995</v>
      </c>
      <c r="BM55">
        <v>10.119999999999999</v>
      </c>
      <c r="BN55">
        <v>77.61</v>
      </c>
      <c r="BO55">
        <v>77.61</v>
      </c>
      <c r="BQ55" t="s">
        <v>331</v>
      </c>
      <c r="BR55" t="s">
        <v>175</v>
      </c>
      <c r="BS55" s="3">
        <v>44991</v>
      </c>
      <c r="BT55" s="4">
        <v>0.39999999999999997</v>
      </c>
      <c r="BU55" t="s">
        <v>176</v>
      </c>
      <c r="BV55" t="s">
        <v>98</v>
      </c>
      <c r="BY55">
        <v>1200</v>
      </c>
      <c r="BZ55" t="s">
        <v>89</v>
      </c>
      <c r="CA55" t="s">
        <v>177</v>
      </c>
      <c r="CC55" t="s">
        <v>169</v>
      </c>
      <c r="CD55">
        <v>1620</v>
      </c>
      <c r="CE55" t="s">
        <v>90</v>
      </c>
      <c r="CF55" s="3">
        <v>44992</v>
      </c>
      <c r="CI55">
        <v>1</v>
      </c>
      <c r="CJ55">
        <v>1</v>
      </c>
      <c r="CK55">
        <v>21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"009943230196"</f>
        <v>009943230196</v>
      </c>
      <c r="F56" s="3">
        <v>44988</v>
      </c>
      <c r="G56">
        <v>202312</v>
      </c>
      <c r="H56" t="s">
        <v>75</v>
      </c>
      <c r="I56" t="s">
        <v>76</v>
      </c>
      <c r="J56" t="s">
        <v>91</v>
      </c>
      <c r="K56" t="s">
        <v>78</v>
      </c>
      <c r="L56" t="s">
        <v>332</v>
      </c>
      <c r="M56" t="s">
        <v>333</v>
      </c>
      <c r="N56" t="s">
        <v>101</v>
      </c>
      <c r="O56" t="s">
        <v>95</v>
      </c>
      <c r="P56" t="str">
        <f>"INV192600                     "</f>
        <v xml:space="preserve">INV192600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46.31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67.489999999999995</v>
      </c>
      <c r="BM56">
        <v>10.119999999999999</v>
      </c>
      <c r="BN56">
        <v>77.61</v>
      </c>
      <c r="BO56">
        <v>77.61</v>
      </c>
      <c r="BQ56" t="s">
        <v>182</v>
      </c>
      <c r="BR56" t="s">
        <v>175</v>
      </c>
      <c r="BS56" s="3">
        <v>44993</v>
      </c>
      <c r="BT56" s="4">
        <v>0.55833333333333335</v>
      </c>
      <c r="BU56" t="s">
        <v>334</v>
      </c>
      <c r="BV56" t="s">
        <v>86</v>
      </c>
      <c r="BW56" t="s">
        <v>123</v>
      </c>
      <c r="BX56" t="s">
        <v>335</v>
      </c>
      <c r="BY56">
        <v>1200</v>
      </c>
      <c r="BZ56" t="s">
        <v>89</v>
      </c>
      <c r="CC56" t="s">
        <v>76</v>
      </c>
      <c r="CD56">
        <v>7530</v>
      </c>
      <c r="CE56" t="s">
        <v>90</v>
      </c>
      <c r="CF56" s="3">
        <v>44999</v>
      </c>
      <c r="CI56">
        <v>1</v>
      </c>
      <c r="CJ56">
        <v>3</v>
      </c>
      <c r="CK56">
        <v>21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"009942873260"</f>
        <v>009942873260</v>
      </c>
      <c r="F57" s="3">
        <v>44991</v>
      </c>
      <c r="G57">
        <v>202312</v>
      </c>
      <c r="H57" t="s">
        <v>75</v>
      </c>
      <c r="I57" t="s">
        <v>76</v>
      </c>
      <c r="J57" t="s">
        <v>77</v>
      </c>
      <c r="K57" t="s">
        <v>78</v>
      </c>
      <c r="L57" t="s">
        <v>81</v>
      </c>
      <c r="M57" t="s">
        <v>82</v>
      </c>
      <c r="N57" t="s">
        <v>212</v>
      </c>
      <c r="O57" t="s">
        <v>95</v>
      </c>
      <c r="P57" t="str">
        <f>"C22114                        "</f>
        <v xml:space="preserve">C22114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51.14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0.8</v>
      </c>
      <c r="BK57">
        <v>1</v>
      </c>
      <c r="BL57">
        <v>135.76</v>
      </c>
      <c r="BM57">
        <v>20.36</v>
      </c>
      <c r="BN57">
        <v>156.12</v>
      </c>
      <c r="BO57">
        <v>156.12</v>
      </c>
      <c r="BQ57" t="s">
        <v>336</v>
      </c>
      <c r="BR57" t="s">
        <v>103</v>
      </c>
      <c r="BS57" s="3">
        <v>44991</v>
      </c>
      <c r="BT57" s="4">
        <v>0.3520833333333333</v>
      </c>
      <c r="BU57" t="s">
        <v>337</v>
      </c>
      <c r="BV57" t="s">
        <v>98</v>
      </c>
      <c r="BY57">
        <v>4160.7</v>
      </c>
      <c r="BZ57" t="s">
        <v>110</v>
      </c>
      <c r="CA57" t="s">
        <v>338</v>
      </c>
      <c r="CC57" t="s">
        <v>333</v>
      </c>
      <c r="CD57">
        <v>1682</v>
      </c>
      <c r="CE57" t="s">
        <v>90</v>
      </c>
      <c r="CF57" s="3">
        <v>44992</v>
      </c>
      <c r="CI57">
        <v>2</v>
      </c>
      <c r="CJ57">
        <v>1</v>
      </c>
      <c r="CK57">
        <v>41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"009942873264"</f>
        <v>009942873264</v>
      </c>
      <c r="F58" s="3">
        <v>44991</v>
      </c>
      <c r="G58">
        <v>202312</v>
      </c>
      <c r="H58" t="s">
        <v>75</v>
      </c>
      <c r="I58" t="s">
        <v>76</v>
      </c>
      <c r="J58" t="s">
        <v>77</v>
      </c>
      <c r="K58" t="s">
        <v>78</v>
      </c>
      <c r="L58" t="s">
        <v>75</v>
      </c>
      <c r="M58" t="s">
        <v>76</v>
      </c>
      <c r="N58" t="s">
        <v>339</v>
      </c>
      <c r="O58" t="s">
        <v>80</v>
      </c>
      <c r="P58" t="str">
        <f>"C21972                        "</f>
        <v xml:space="preserve">C21972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18.71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</v>
      </c>
      <c r="BJ58">
        <v>0.8</v>
      </c>
      <c r="BK58">
        <v>3</v>
      </c>
      <c r="BL58">
        <v>149.38</v>
      </c>
      <c r="BM58">
        <v>22.41</v>
      </c>
      <c r="BN58">
        <v>171.79</v>
      </c>
      <c r="BO58">
        <v>171.79</v>
      </c>
      <c r="BQ58" t="s">
        <v>218</v>
      </c>
      <c r="BS58" s="3">
        <v>44992</v>
      </c>
      <c r="BT58" s="4">
        <v>0.48402777777777778</v>
      </c>
      <c r="BU58" t="s">
        <v>340</v>
      </c>
      <c r="BV58" t="s">
        <v>98</v>
      </c>
      <c r="BY58">
        <v>3750</v>
      </c>
      <c r="BZ58" t="s">
        <v>110</v>
      </c>
      <c r="CA58" t="s">
        <v>341</v>
      </c>
      <c r="CC58" t="s">
        <v>82</v>
      </c>
      <c r="CD58">
        <v>7349</v>
      </c>
      <c r="CE58" t="s">
        <v>90</v>
      </c>
      <c r="CF58" s="3">
        <v>44993</v>
      </c>
      <c r="CI58">
        <v>1</v>
      </c>
      <c r="CJ58">
        <v>1</v>
      </c>
      <c r="CK58">
        <v>44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"009943230202"</f>
        <v>009943230202</v>
      </c>
      <c r="F59" s="3">
        <v>44991</v>
      </c>
      <c r="G59">
        <v>202312</v>
      </c>
      <c r="H59" t="s">
        <v>75</v>
      </c>
      <c r="I59" t="s">
        <v>76</v>
      </c>
      <c r="J59" t="s">
        <v>117</v>
      </c>
      <c r="K59" t="s">
        <v>78</v>
      </c>
      <c r="L59" t="s">
        <v>144</v>
      </c>
      <c r="M59" t="s">
        <v>145</v>
      </c>
      <c r="N59" t="s">
        <v>342</v>
      </c>
      <c r="O59" t="s">
        <v>95</v>
      </c>
      <c r="P59" t="str">
        <f>"192729                        "</f>
        <v xml:space="preserve">192729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51.14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15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0.9</v>
      </c>
      <c r="BK59">
        <v>1</v>
      </c>
      <c r="BL59">
        <v>67.72</v>
      </c>
      <c r="BM59">
        <v>10.16</v>
      </c>
      <c r="BN59">
        <v>77.88</v>
      </c>
      <c r="BO59">
        <v>77.88</v>
      </c>
      <c r="BQ59" t="s">
        <v>343</v>
      </c>
      <c r="BS59" s="3">
        <v>44992</v>
      </c>
      <c r="BT59" s="4">
        <v>0.52083333333333337</v>
      </c>
      <c r="BU59" t="s">
        <v>344</v>
      </c>
      <c r="BV59" t="s">
        <v>98</v>
      </c>
      <c r="BY59">
        <v>4554.3500000000004</v>
      </c>
      <c r="BZ59" t="s">
        <v>345</v>
      </c>
      <c r="CA59" t="s">
        <v>346</v>
      </c>
      <c r="CC59" t="s">
        <v>76</v>
      </c>
      <c r="CD59">
        <v>7750</v>
      </c>
      <c r="CE59" t="s">
        <v>90</v>
      </c>
      <c r="CF59" s="3">
        <v>44993</v>
      </c>
      <c r="CI59">
        <v>5</v>
      </c>
      <c r="CJ59">
        <v>1</v>
      </c>
      <c r="CK59">
        <v>22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"09943230204"</f>
        <v>09943230204</v>
      </c>
      <c r="F60" s="3">
        <v>44991</v>
      </c>
      <c r="G60">
        <v>202312</v>
      </c>
      <c r="H60" t="s">
        <v>75</v>
      </c>
      <c r="I60" t="s">
        <v>76</v>
      </c>
      <c r="J60" t="s">
        <v>117</v>
      </c>
      <c r="K60" t="s">
        <v>78</v>
      </c>
      <c r="L60" t="s">
        <v>304</v>
      </c>
      <c r="M60" t="s">
        <v>305</v>
      </c>
      <c r="N60" t="s">
        <v>347</v>
      </c>
      <c r="O60" t="s">
        <v>95</v>
      </c>
      <c r="P60" t="str">
        <f>"192733 009943230204           "</f>
        <v xml:space="preserve">192733 009943230204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46.31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3.8</v>
      </c>
      <c r="BJ60">
        <v>11.9</v>
      </c>
      <c r="BK60">
        <v>12</v>
      </c>
      <c r="BL60">
        <v>149.38</v>
      </c>
      <c r="BM60">
        <v>22.41</v>
      </c>
      <c r="BN60">
        <v>171.79</v>
      </c>
      <c r="BO60">
        <v>171.79</v>
      </c>
      <c r="BR60" t="s">
        <v>129</v>
      </c>
      <c r="BS60" s="3">
        <v>44992</v>
      </c>
      <c r="BT60" s="4">
        <v>0.61111111111111105</v>
      </c>
      <c r="BU60" t="s">
        <v>348</v>
      </c>
      <c r="BV60" t="s">
        <v>98</v>
      </c>
      <c r="BY60">
        <v>59318.7</v>
      </c>
      <c r="BZ60" t="s">
        <v>110</v>
      </c>
      <c r="CA60" t="s">
        <v>155</v>
      </c>
      <c r="CC60" t="s">
        <v>145</v>
      </c>
      <c r="CD60">
        <v>6850</v>
      </c>
      <c r="CE60" t="s">
        <v>90</v>
      </c>
      <c r="CF60" s="3">
        <v>44993</v>
      </c>
      <c r="CI60">
        <v>2</v>
      </c>
      <c r="CJ60">
        <v>1</v>
      </c>
      <c r="CK60">
        <v>44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"009943230203"</f>
        <v>009943230203</v>
      </c>
      <c r="F61" s="3">
        <v>44991</v>
      </c>
      <c r="G61">
        <v>202312</v>
      </c>
      <c r="H61" t="s">
        <v>75</v>
      </c>
      <c r="I61" t="s">
        <v>76</v>
      </c>
      <c r="J61" t="s">
        <v>117</v>
      </c>
      <c r="K61" t="s">
        <v>78</v>
      </c>
      <c r="L61" t="s">
        <v>349</v>
      </c>
      <c r="M61" t="s">
        <v>350</v>
      </c>
      <c r="N61" t="s">
        <v>351</v>
      </c>
      <c r="O61" t="s">
        <v>80</v>
      </c>
      <c r="P61" t="str">
        <f>"192732                        "</f>
        <v xml:space="preserve">192732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23.95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2.4</v>
      </c>
      <c r="BJ61">
        <v>9.6999999999999993</v>
      </c>
      <c r="BK61">
        <v>10</v>
      </c>
      <c r="BL61">
        <v>135.76</v>
      </c>
      <c r="BM61">
        <v>20.36</v>
      </c>
      <c r="BN61">
        <v>156.12</v>
      </c>
      <c r="BO61">
        <v>156.12</v>
      </c>
      <c r="BR61" t="s">
        <v>129</v>
      </c>
      <c r="BS61" s="3">
        <v>44993</v>
      </c>
      <c r="BT61" s="4">
        <v>0.57013888888888886</v>
      </c>
      <c r="BU61" t="s">
        <v>352</v>
      </c>
      <c r="BV61" t="s">
        <v>98</v>
      </c>
      <c r="BY61">
        <v>48640.73</v>
      </c>
      <c r="BZ61" t="s">
        <v>110</v>
      </c>
      <c r="CC61" t="s">
        <v>305</v>
      </c>
      <c r="CD61">
        <v>2194</v>
      </c>
      <c r="CE61" t="s">
        <v>90</v>
      </c>
      <c r="CF61" s="3">
        <v>44995</v>
      </c>
      <c r="CI61">
        <v>2</v>
      </c>
      <c r="CJ61">
        <v>2</v>
      </c>
      <c r="CK61">
        <v>41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"009943230201"</f>
        <v>009943230201</v>
      </c>
      <c r="F62" s="3">
        <v>44991</v>
      </c>
      <c r="G62">
        <v>202312</v>
      </c>
      <c r="H62" t="s">
        <v>75</v>
      </c>
      <c r="I62" t="s">
        <v>76</v>
      </c>
      <c r="J62" t="s">
        <v>117</v>
      </c>
      <c r="K62" t="s">
        <v>78</v>
      </c>
      <c r="L62" t="s">
        <v>112</v>
      </c>
      <c r="M62" t="s">
        <v>113</v>
      </c>
      <c r="N62" t="s">
        <v>353</v>
      </c>
      <c r="O62" t="s">
        <v>95</v>
      </c>
      <c r="P62" t="str">
        <f>"192718                        "</f>
        <v xml:space="preserve">192718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46.31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0.1</v>
      </c>
      <c r="BJ62">
        <v>0.8</v>
      </c>
      <c r="BK62">
        <v>1</v>
      </c>
      <c r="BL62">
        <v>67.489999999999995</v>
      </c>
      <c r="BM62">
        <v>10.119999999999999</v>
      </c>
      <c r="BN62">
        <v>77.61</v>
      </c>
      <c r="BO62">
        <v>77.61</v>
      </c>
      <c r="BQ62" t="s">
        <v>354</v>
      </c>
      <c r="BR62" t="s">
        <v>129</v>
      </c>
      <c r="BS62" s="3">
        <v>44992</v>
      </c>
      <c r="BT62" s="4">
        <v>0.40763888888888888</v>
      </c>
      <c r="BU62" t="s">
        <v>355</v>
      </c>
      <c r="BV62" t="s">
        <v>98</v>
      </c>
      <c r="BY62">
        <v>4021.16</v>
      </c>
      <c r="BZ62" t="s">
        <v>89</v>
      </c>
      <c r="CA62" t="s">
        <v>356</v>
      </c>
      <c r="CC62" t="s">
        <v>350</v>
      </c>
      <c r="CD62">
        <v>157</v>
      </c>
      <c r="CE62" t="s">
        <v>90</v>
      </c>
      <c r="CF62" s="3">
        <v>44992</v>
      </c>
      <c r="CI62">
        <v>1</v>
      </c>
      <c r="CJ62">
        <v>1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"009943230200"</f>
        <v>009943230200</v>
      </c>
      <c r="F63" s="3">
        <v>44991</v>
      </c>
      <c r="G63">
        <v>202312</v>
      </c>
      <c r="H63" t="s">
        <v>75</v>
      </c>
      <c r="I63" t="s">
        <v>76</v>
      </c>
      <c r="J63" t="s">
        <v>117</v>
      </c>
      <c r="K63" t="s">
        <v>78</v>
      </c>
      <c r="L63" t="s">
        <v>357</v>
      </c>
      <c r="M63" t="s">
        <v>358</v>
      </c>
      <c r="N63" t="s">
        <v>359</v>
      </c>
      <c r="O63" t="s">
        <v>95</v>
      </c>
      <c r="P63" t="str">
        <f>"192717                        "</f>
        <v xml:space="preserve">192717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46.31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0.9</v>
      </c>
      <c r="BK63">
        <v>1</v>
      </c>
      <c r="BL63">
        <v>135.76</v>
      </c>
      <c r="BM63">
        <v>20.36</v>
      </c>
      <c r="BN63">
        <v>156.12</v>
      </c>
      <c r="BO63">
        <v>156.12</v>
      </c>
      <c r="BR63" t="s">
        <v>129</v>
      </c>
      <c r="BS63" s="3">
        <v>44994</v>
      </c>
      <c r="BT63" s="4">
        <v>0.37152777777777773</v>
      </c>
      <c r="BU63" t="s">
        <v>360</v>
      </c>
      <c r="BV63" t="s">
        <v>98</v>
      </c>
      <c r="BY63">
        <v>4472.82</v>
      </c>
      <c r="BZ63" t="s">
        <v>110</v>
      </c>
      <c r="CA63" t="s">
        <v>361</v>
      </c>
      <c r="CC63" t="s">
        <v>113</v>
      </c>
      <c r="CD63">
        <v>3201</v>
      </c>
      <c r="CE63" t="s">
        <v>132</v>
      </c>
      <c r="CF63" s="3">
        <v>45002</v>
      </c>
      <c r="CI63">
        <v>3</v>
      </c>
      <c r="CJ63">
        <v>3</v>
      </c>
      <c r="CK63">
        <v>41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"009942701296"</f>
        <v>009942701296</v>
      </c>
      <c r="F64" s="3">
        <v>44991</v>
      </c>
      <c r="G64">
        <v>202312</v>
      </c>
      <c r="H64" t="s">
        <v>165</v>
      </c>
      <c r="I64" t="s">
        <v>166</v>
      </c>
      <c r="J64" t="s">
        <v>167</v>
      </c>
      <c r="K64" t="s">
        <v>78</v>
      </c>
      <c r="L64" t="s">
        <v>168</v>
      </c>
      <c r="M64" t="s">
        <v>169</v>
      </c>
      <c r="N64" t="s">
        <v>77</v>
      </c>
      <c r="O64" t="s">
        <v>80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23.95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0.4</v>
      </c>
      <c r="BJ64">
        <v>0.9</v>
      </c>
      <c r="BK64">
        <v>1</v>
      </c>
      <c r="BL64">
        <v>135.76</v>
      </c>
      <c r="BM64">
        <v>20.36</v>
      </c>
      <c r="BN64">
        <v>156.12</v>
      </c>
      <c r="BO64">
        <v>156.12</v>
      </c>
      <c r="BR64" t="s">
        <v>129</v>
      </c>
      <c r="BS64" s="3">
        <v>44993</v>
      </c>
      <c r="BT64" s="4">
        <v>0.52361111111111114</v>
      </c>
      <c r="BU64" t="s">
        <v>362</v>
      </c>
      <c r="BV64" t="s">
        <v>98</v>
      </c>
      <c r="BY64">
        <v>4451.7</v>
      </c>
      <c r="BZ64" t="s">
        <v>110</v>
      </c>
      <c r="CA64" t="s">
        <v>363</v>
      </c>
      <c r="CC64" t="s">
        <v>358</v>
      </c>
      <c r="CD64">
        <v>1400</v>
      </c>
      <c r="CE64" t="s">
        <v>90</v>
      </c>
      <c r="CF64" s="3">
        <v>44994</v>
      </c>
      <c r="CI64">
        <v>2</v>
      </c>
      <c r="CJ64">
        <v>2</v>
      </c>
      <c r="CK64">
        <v>41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"009942837140"</f>
        <v>009942837140</v>
      </c>
      <c r="F65" s="3">
        <v>44992</v>
      </c>
      <c r="G65">
        <v>202312</v>
      </c>
      <c r="H65" t="s">
        <v>196</v>
      </c>
      <c r="I65" t="s">
        <v>197</v>
      </c>
      <c r="J65" t="s">
        <v>77</v>
      </c>
      <c r="K65" t="s">
        <v>78</v>
      </c>
      <c r="L65" t="s">
        <v>165</v>
      </c>
      <c r="M65" t="s">
        <v>166</v>
      </c>
      <c r="N65" t="s">
        <v>77</v>
      </c>
      <c r="O65" t="s">
        <v>95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46.31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67.489999999999995</v>
      </c>
      <c r="BM65">
        <v>10.119999999999999</v>
      </c>
      <c r="BN65">
        <v>77.61</v>
      </c>
      <c r="BO65">
        <v>77.61</v>
      </c>
      <c r="BQ65" t="s">
        <v>313</v>
      </c>
      <c r="BR65" t="s">
        <v>175</v>
      </c>
      <c r="BS65" s="3">
        <v>44993</v>
      </c>
      <c r="BT65" s="4">
        <v>0.39861111111111108</v>
      </c>
      <c r="BU65" t="s">
        <v>176</v>
      </c>
      <c r="BV65" t="s">
        <v>86</v>
      </c>
      <c r="BW65" t="s">
        <v>87</v>
      </c>
      <c r="BX65" t="s">
        <v>364</v>
      </c>
      <c r="BY65">
        <v>1200</v>
      </c>
      <c r="BZ65" t="s">
        <v>89</v>
      </c>
      <c r="CA65" t="s">
        <v>177</v>
      </c>
      <c r="CC65" t="s">
        <v>169</v>
      </c>
      <c r="CD65">
        <v>1620</v>
      </c>
      <c r="CE65" t="s">
        <v>90</v>
      </c>
      <c r="CF65" s="3">
        <v>44994</v>
      </c>
      <c r="CI65">
        <v>1</v>
      </c>
      <c r="CJ65">
        <v>2</v>
      </c>
      <c r="CK65">
        <v>21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"009943230205"</f>
        <v>009943230205</v>
      </c>
      <c r="F66" s="3">
        <v>44992</v>
      </c>
      <c r="G66">
        <v>202312</v>
      </c>
      <c r="H66" t="s">
        <v>75</v>
      </c>
      <c r="I66" t="s">
        <v>76</v>
      </c>
      <c r="J66" t="s">
        <v>91</v>
      </c>
      <c r="K66" t="s">
        <v>78</v>
      </c>
      <c r="L66" t="s">
        <v>271</v>
      </c>
      <c r="M66" t="s">
        <v>272</v>
      </c>
      <c r="N66" t="s">
        <v>101</v>
      </c>
      <c r="O66" t="s">
        <v>95</v>
      </c>
      <c r="P66" t="str">
        <f>"INV192752                     "</f>
        <v xml:space="preserve">INV192752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46.31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135.76</v>
      </c>
      <c r="BM66">
        <v>20.36</v>
      </c>
      <c r="BN66">
        <v>156.12</v>
      </c>
      <c r="BO66">
        <v>156.12</v>
      </c>
      <c r="BR66" t="s">
        <v>207</v>
      </c>
      <c r="BS66" s="3">
        <v>44994</v>
      </c>
      <c r="BT66" s="4">
        <v>0.35486111111111113</v>
      </c>
      <c r="BU66" t="s">
        <v>213</v>
      </c>
      <c r="BV66" t="s">
        <v>98</v>
      </c>
      <c r="BY66">
        <v>1200</v>
      </c>
      <c r="BZ66" t="s">
        <v>110</v>
      </c>
      <c r="CA66" t="s">
        <v>214</v>
      </c>
      <c r="CC66" t="s">
        <v>166</v>
      </c>
      <c r="CD66">
        <v>6001</v>
      </c>
      <c r="CE66" t="s">
        <v>90</v>
      </c>
      <c r="CF66" s="3">
        <v>44994</v>
      </c>
      <c r="CI66">
        <v>2</v>
      </c>
      <c r="CJ66">
        <v>2</v>
      </c>
      <c r="CK66">
        <v>41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"009943230206"</f>
        <v>009943230206</v>
      </c>
      <c r="F67" s="3">
        <v>44992</v>
      </c>
      <c r="G67">
        <v>202312</v>
      </c>
      <c r="H67" t="s">
        <v>75</v>
      </c>
      <c r="I67" t="s">
        <v>76</v>
      </c>
      <c r="J67" t="s">
        <v>91</v>
      </c>
      <c r="K67" t="s">
        <v>78</v>
      </c>
      <c r="L67" t="s">
        <v>365</v>
      </c>
      <c r="M67" t="s">
        <v>366</v>
      </c>
      <c r="N67" t="s">
        <v>101</v>
      </c>
      <c r="O67" t="s">
        <v>95</v>
      </c>
      <c r="P67" t="str">
        <f>"INV192762                     "</f>
        <v xml:space="preserve">INV192762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65.31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0.2</v>
      </c>
      <c r="BK67">
        <v>1</v>
      </c>
      <c r="BL67">
        <v>135.76</v>
      </c>
      <c r="BM67">
        <v>20.36</v>
      </c>
      <c r="BN67">
        <v>156.12</v>
      </c>
      <c r="BO67">
        <v>156.12</v>
      </c>
      <c r="BQ67" t="s">
        <v>280</v>
      </c>
      <c r="BR67" t="s">
        <v>103</v>
      </c>
      <c r="BS67" s="3">
        <v>45007</v>
      </c>
      <c r="BT67" s="4">
        <v>0.36180555555555555</v>
      </c>
      <c r="BU67" t="s">
        <v>367</v>
      </c>
      <c r="BV67" t="s">
        <v>86</v>
      </c>
      <c r="BY67">
        <v>1200</v>
      </c>
      <c r="BZ67" t="s">
        <v>110</v>
      </c>
      <c r="CA67" t="s">
        <v>368</v>
      </c>
      <c r="CC67" t="s">
        <v>272</v>
      </c>
      <c r="CD67">
        <v>9301</v>
      </c>
      <c r="CE67" t="s">
        <v>90</v>
      </c>
      <c r="CI67">
        <v>3</v>
      </c>
      <c r="CJ67">
        <v>11</v>
      </c>
      <c r="CK67">
        <v>41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"009943230207"</f>
        <v>009943230207</v>
      </c>
      <c r="F68" s="3">
        <v>44992</v>
      </c>
      <c r="G68">
        <v>202312</v>
      </c>
      <c r="H68" t="s">
        <v>75</v>
      </c>
      <c r="I68" t="s">
        <v>76</v>
      </c>
      <c r="J68" t="s">
        <v>91</v>
      </c>
      <c r="K68" t="s">
        <v>78</v>
      </c>
      <c r="L68" t="s">
        <v>369</v>
      </c>
      <c r="M68" t="s">
        <v>370</v>
      </c>
      <c r="N68" t="s">
        <v>101</v>
      </c>
      <c r="O68" t="s">
        <v>95</v>
      </c>
      <c r="P68" t="str">
        <f>"INV192767                     "</f>
        <v xml:space="preserve">INV192767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46.31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1.5</v>
      </c>
      <c r="BJ68">
        <v>8.3000000000000007</v>
      </c>
      <c r="BK68">
        <v>9</v>
      </c>
      <c r="BL68">
        <v>189.31</v>
      </c>
      <c r="BM68">
        <v>28.4</v>
      </c>
      <c r="BN68">
        <v>217.71</v>
      </c>
      <c r="BO68">
        <v>217.71</v>
      </c>
      <c r="BP68" t="s">
        <v>371</v>
      </c>
      <c r="BQ68" t="s">
        <v>372</v>
      </c>
      <c r="BR68" t="s">
        <v>103</v>
      </c>
      <c r="BS68" s="3">
        <v>44993</v>
      </c>
      <c r="BT68" s="4">
        <v>0.54166666666666663</v>
      </c>
      <c r="BU68" t="s">
        <v>373</v>
      </c>
      <c r="BV68" t="s">
        <v>98</v>
      </c>
      <c r="BY68">
        <v>41477.800000000003</v>
      </c>
      <c r="BZ68" t="s">
        <v>110</v>
      </c>
      <c r="CC68" t="s">
        <v>366</v>
      </c>
      <c r="CD68">
        <v>6620</v>
      </c>
      <c r="CE68" t="s">
        <v>90</v>
      </c>
      <c r="CF68" s="3">
        <v>44993</v>
      </c>
      <c r="CI68">
        <v>1</v>
      </c>
      <c r="CJ68">
        <v>1</v>
      </c>
      <c r="CK68">
        <v>43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"009942873263"</f>
        <v>009942873263</v>
      </c>
      <c r="F69" s="3">
        <v>44992</v>
      </c>
      <c r="G69">
        <v>202312</v>
      </c>
      <c r="H69" t="s">
        <v>75</v>
      </c>
      <c r="I69" t="s">
        <v>76</v>
      </c>
      <c r="J69" t="s">
        <v>77</v>
      </c>
      <c r="K69" t="s">
        <v>78</v>
      </c>
      <c r="L69" t="s">
        <v>81</v>
      </c>
      <c r="M69" t="s">
        <v>82</v>
      </c>
      <c r="N69" t="s">
        <v>212</v>
      </c>
      <c r="O69" t="s">
        <v>80</v>
      </c>
      <c r="P69" t="str">
        <f>"C22145                        "</f>
        <v xml:space="preserve">C22145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91.09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2.2000000000000002</v>
      </c>
      <c r="BJ69">
        <v>11.7</v>
      </c>
      <c r="BK69">
        <v>12</v>
      </c>
      <c r="BL69">
        <v>135.76</v>
      </c>
      <c r="BM69">
        <v>20.36</v>
      </c>
      <c r="BN69">
        <v>156.12</v>
      </c>
      <c r="BO69">
        <v>156.12</v>
      </c>
      <c r="BQ69" t="s">
        <v>374</v>
      </c>
      <c r="BR69" t="s">
        <v>103</v>
      </c>
      <c r="BS69" s="3">
        <v>44998</v>
      </c>
      <c r="BT69" s="4">
        <v>0.68263888888888891</v>
      </c>
      <c r="BU69" t="s">
        <v>375</v>
      </c>
      <c r="BV69" t="s">
        <v>86</v>
      </c>
      <c r="BW69" t="s">
        <v>308</v>
      </c>
      <c r="BX69" t="s">
        <v>376</v>
      </c>
      <c r="BY69">
        <v>58747.75</v>
      </c>
      <c r="BZ69" t="s">
        <v>110</v>
      </c>
      <c r="CA69" t="s">
        <v>377</v>
      </c>
      <c r="CC69" t="s">
        <v>370</v>
      </c>
      <c r="CD69">
        <v>5201</v>
      </c>
      <c r="CE69" t="s">
        <v>90</v>
      </c>
      <c r="CF69" s="3">
        <v>44998</v>
      </c>
      <c r="CI69">
        <v>2</v>
      </c>
      <c r="CJ69">
        <v>4</v>
      </c>
      <c r="CK69">
        <v>41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"009942837139"</f>
        <v>009942837139</v>
      </c>
      <c r="F70" s="3">
        <v>44992</v>
      </c>
      <c r="G70">
        <v>202312</v>
      </c>
      <c r="H70" t="s">
        <v>196</v>
      </c>
      <c r="I70" t="s">
        <v>197</v>
      </c>
      <c r="J70" t="s">
        <v>77</v>
      </c>
      <c r="K70" t="s">
        <v>78</v>
      </c>
      <c r="L70" t="s">
        <v>165</v>
      </c>
      <c r="M70" t="s">
        <v>166</v>
      </c>
      <c r="N70" t="s">
        <v>77</v>
      </c>
      <c r="O70" t="s">
        <v>95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46.31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2.2999999999999998</v>
      </c>
      <c r="BJ70">
        <v>5.0999999999999996</v>
      </c>
      <c r="BK70">
        <v>5.5</v>
      </c>
      <c r="BL70">
        <v>256.7</v>
      </c>
      <c r="BM70">
        <v>38.51</v>
      </c>
      <c r="BN70">
        <v>295.20999999999998</v>
      </c>
      <c r="BO70">
        <v>295.20999999999998</v>
      </c>
      <c r="BQ70" t="s">
        <v>218</v>
      </c>
      <c r="BS70" s="3">
        <v>44993</v>
      </c>
      <c r="BT70" s="4">
        <v>0.53194444444444444</v>
      </c>
      <c r="BU70" t="s">
        <v>378</v>
      </c>
      <c r="BV70" t="s">
        <v>98</v>
      </c>
      <c r="BY70">
        <v>25502.400000000001</v>
      </c>
      <c r="BZ70" t="s">
        <v>89</v>
      </c>
      <c r="CA70" t="s">
        <v>341</v>
      </c>
      <c r="CC70" t="s">
        <v>82</v>
      </c>
      <c r="CD70">
        <v>7349</v>
      </c>
      <c r="CE70" t="s">
        <v>90</v>
      </c>
      <c r="CF70" s="3">
        <v>44994</v>
      </c>
      <c r="CI70">
        <v>1</v>
      </c>
      <c r="CJ70">
        <v>1</v>
      </c>
      <c r="CK70">
        <v>24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"080010761979"</f>
        <v>080010761979</v>
      </c>
      <c r="F71" s="3">
        <v>44992</v>
      </c>
      <c r="G71">
        <v>202312</v>
      </c>
      <c r="H71" t="s">
        <v>379</v>
      </c>
      <c r="I71" t="s">
        <v>380</v>
      </c>
      <c r="J71" t="s">
        <v>381</v>
      </c>
      <c r="K71" t="s">
        <v>78</v>
      </c>
      <c r="L71" t="s">
        <v>126</v>
      </c>
      <c r="M71" t="s">
        <v>127</v>
      </c>
      <c r="N71" t="s">
        <v>324</v>
      </c>
      <c r="O71" t="s">
        <v>95</v>
      </c>
      <c r="P71" t="str">
        <f>"X                             "</f>
        <v xml:space="preserve">X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73.03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135.76</v>
      </c>
      <c r="BM71">
        <v>20.36</v>
      </c>
      <c r="BN71">
        <v>156.12</v>
      </c>
      <c r="BO71">
        <v>156.12</v>
      </c>
      <c r="BR71" t="s">
        <v>207</v>
      </c>
      <c r="BS71" s="3">
        <v>44994</v>
      </c>
      <c r="BT71" s="4">
        <v>0.35486111111111113</v>
      </c>
      <c r="BU71" t="s">
        <v>213</v>
      </c>
      <c r="BV71" t="s">
        <v>98</v>
      </c>
      <c r="BY71">
        <v>1200</v>
      </c>
      <c r="BZ71" t="s">
        <v>110</v>
      </c>
      <c r="CA71" t="s">
        <v>214</v>
      </c>
      <c r="CC71" t="s">
        <v>166</v>
      </c>
      <c r="CD71">
        <v>6000</v>
      </c>
      <c r="CE71" t="s">
        <v>90</v>
      </c>
      <c r="CF71" s="3">
        <v>44994</v>
      </c>
      <c r="CI71">
        <v>2</v>
      </c>
      <c r="CJ71">
        <v>2</v>
      </c>
      <c r="CK71">
        <v>41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"009943077484"</f>
        <v>009943077484</v>
      </c>
      <c r="F72" s="3">
        <v>44993</v>
      </c>
      <c r="G72">
        <v>202312</v>
      </c>
      <c r="H72" t="s">
        <v>382</v>
      </c>
      <c r="I72" t="s">
        <v>383</v>
      </c>
      <c r="J72" t="s">
        <v>384</v>
      </c>
      <c r="K72" t="s">
        <v>78</v>
      </c>
      <c r="L72" t="s">
        <v>126</v>
      </c>
      <c r="M72" t="s">
        <v>127</v>
      </c>
      <c r="N72" t="s">
        <v>385</v>
      </c>
      <c r="O72" t="s">
        <v>95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90.21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29</v>
      </c>
      <c r="BJ72">
        <v>13.2</v>
      </c>
      <c r="BK72">
        <v>29</v>
      </c>
      <c r="BL72">
        <v>211.06</v>
      </c>
      <c r="BM72">
        <v>31.66</v>
      </c>
      <c r="BN72">
        <v>242.72</v>
      </c>
      <c r="BO72">
        <v>242.72</v>
      </c>
      <c r="BP72" t="s">
        <v>226</v>
      </c>
      <c r="BQ72" t="s">
        <v>386</v>
      </c>
      <c r="BR72" t="s">
        <v>387</v>
      </c>
      <c r="BS72" s="3">
        <v>44994</v>
      </c>
      <c r="BT72" s="4">
        <v>0.42777777777777781</v>
      </c>
      <c r="BU72" t="s">
        <v>259</v>
      </c>
      <c r="BV72" t="s">
        <v>98</v>
      </c>
      <c r="BY72">
        <v>65800</v>
      </c>
      <c r="CA72" t="s">
        <v>260</v>
      </c>
      <c r="CC72" t="s">
        <v>127</v>
      </c>
      <c r="CD72">
        <v>2193</v>
      </c>
      <c r="CE72" t="s">
        <v>388</v>
      </c>
      <c r="CF72" s="3">
        <v>44994</v>
      </c>
      <c r="CI72">
        <v>1</v>
      </c>
      <c r="CJ72">
        <v>1</v>
      </c>
      <c r="CK72">
        <v>41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"009943230208"</f>
        <v>009943230208</v>
      </c>
      <c r="F73" s="3">
        <v>44993</v>
      </c>
      <c r="G73">
        <v>202312</v>
      </c>
      <c r="H73" t="s">
        <v>75</v>
      </c>
      <c r="I73" t="s">
        <v>76</v>
      </c>
      <c r="J73" t="s">
        <v>117</v>
      </c>
      <c r="K73" t="s">
        <v>78</v>
      </c>
      <c r="L73" t="s">
        <v>389</v>
      </c>
      <c r="M73" t="s">
        <v>390</v>
      </c>
      <c r="N73" t="s">
        <v>391</v>
      </c>
      <c r="O73" t="s">
        <v>95</v>
      </c>
      <c r="P73" t="str">
        <f>"192809                        "</f>
        <v xml:space="preserve">192809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51.14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6</v>
      </c>
      <c r="BI73">
        <v>38</v>
      </c>
      <c r="BJ73">
        <v>14.4</v>
      </c>
      <c r="BK73">
        <v>38</v>
      </c>
      <c r="BL73">
        <v>259.47000000000003</v>
      </c>
      <c r="BM73">
        <v>38.92</v>
      </c>
      <c r="BN73">
        <v>298.39</v>
      </c>
      <c r="BO73">
        <v>298.39</v>
      </c>
      <c r="BR73" t="s">
        <v>132</v>
      </c>
      <c r="BS73" s="3">
        <v>44995</v>
      </c>
      <c r="BT73" s="4">
        <v>0.39999999999999997</v>
      </c>
      <c r="BU73" t="s">
        <v>392</v>
      </c>
      <c r="BV73" t="s">
        <v>98</v>
      </c>
      <c r="BY73">
        <v>71939.44</v>
      </c>
      <c r="BZ73" t="s">
        <v>110</v>
      </c>
      <c r="CA73" t="s">
        <v>393</v>
      </c>
      <c r="CC73" t="s">
        <v>127</v>
      </c>
      <c r="CD73">
        <v>2154</v>
      </c>
      <c r="CE73" t="s">
        <v>90</v>
      </c>
      <c r="CF73" s="3">
        <v>44995</v>
      </c>
      <c r="CI73">
        <v>2</v>
      </c>
      <c r="CJ73">
        <v>2</v>
      </c>
      <c r="CK73">
        <v>41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"009943230209"</f>
        <v>009943230209</v>
      </c>
      <c r="F74" s="3">
        <v>44993</v>
      </c>
      <c r="G74">
        <v>202312</v>
      </c>
      <c r="H74" t="s">
        <v>75</v>
      </c>
      <c r="I74" t="s">
        <v>76</v>
      </c>
      <c r="J74" t="s">
        <v>117</v>
      </c>
      <c r="K74" t="s">
        <v>78</v>
      </c>
      <c r="L74" t="s">
        <v>168</v>
      </c>
      <c r="M74" t="s">
        <v>169</v>
      </c>
      <c r="N74" t="s">
        <v>394</v>
      </c>
      <c r="O74" t="s">
        <v>95</v>
      </c>
      <c r="P74" t="str">
        <f>"192811                        "</f>
        <v xml:space="preserve">192811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46.31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1.1000000000000001</v>
      </c>
      <c r="BK74">
        <v>2</v>
      </c>
      <c r="BL74">
        <v>149.38</v>
      </c>
      <c r="BM74">
        <v>22.41</v>
      </c>
      <c r="BN74">
        <v>171.79</v>
      </c>
      <c r="BO74">
        <v>171.79</v>
      </c>
      <c r="BR74" t="s">
        <v>129</v>
      </c>
      <c r="BS74" s="3">
        <v>44994</v>
      </c>
      <c r="BT74" s="4">
        <v>0.41666666666666669</v>
      </c>
      <c r="BU74" t="s">
        <v>395</v>
      </c>
      <c r="BV74" t="s">
        <v>98</v>
      </c>
      <c r="BY74">
        <v>5625.42</v>
      </c>
      <c r="BZ74" t="s">
        <v>110</v>
      </c>
      <c r="CC74" t="s">
        <v>390</v>
      </c>
      <c r="CD74">
        <v>7130</v>
      </c>
      <c r="CE74" t="s">
        <v>90</v>
      </c>
      <c r="CF74" s="3">
        <v>44995</v>
      </c>
      <c r="CI74">
        <v>1</v>
      </c>
      <c r="CJ74">
        <v>1</v>
      </c>
      <c r="CK74">
        <v>44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"009943185132"</f>
        <v>009943185132</v>
      </c>
      <c r="F75" s="3">
        <v>44993</v>
      </c>
      <c r="G75">
        <v>202312</v>
      </c>
      <c r="H75" t="s">
        <v>75</v>
      </c>
      <c r="I75" t="s">
        <v>76</v>
      </c>
      <c r="J75" t="s">
        <v>291</v>
      </c>
      <c r="K75" t="s">
        <v>78</v>
      </c>
      <c r="L75" t="s">
        <v>292</v>
      </c>
      <c r="M75" t="s">
        <v>293</v>
      </c>
      <c r="N75" t="s">
        <v>396</v>
      </c>
      <c r="O75" t="s">
        <v>95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46.31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2.5</v>
      </c>
      <c r="BJ75">
        <v>9.8000000000000007</v>
      </c>
      <c r="BK75">
        <v>10</v>
      </c>
      <c r="BL75">
        <v>135.76</v>
      </c>
      <c r="BM75">
        <v>20.36</v>
      </c>
      <c r="BN75">
        <v>156.12</v>
      </c>
      <c r="BO75">
        <v>156.12</v>
      </c>
      <c r="BQ75" t="s">
        <v>397</v>
      </c>
      <c r="BR75" t="s">
        <v>129</v>
      </c>
      <c r="BS75" s="3">
        <v>44995</v>
      </c>
      <c r="BT75" s="4">
        <v>0.53749999999999998</v>
      </c>
      <c r="BU75" t="s">
        <v>398</v>
      </c>
      <c r="BV75" t="s">
        <v>98</v>
      </c>
      <c r="BY75">
        <v>49062.51</v>
      </c>
      <c r="BZ75" t="s">
        <v>110</v>
      </c>
      <c r="CA75" t="s">
        <v>177</v>
      </c>
      <c r="CC75" t="s">
        <v>169</v>
      </c>
      <c r="CD75">
        <v>1620</v>
      </c>
      <c r="CE75" t="s">
        <v>90</v>
      </c>
      <c r="CF75" s="3">
        <v>44996</v>
      </c>
      <c r="CI75">
        <v>2</v>
      </c>
      <c r="CJ75">
        <v>2</v>
      </c>
      <c r="CK75">
        <v>41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"009942358114"</f>
        <v>009942358114</v>
      </c>
      <c r="F76" s="3">
        <v>44993</v>
      </c>
      <c r="G76">
        <v>202312</v>
      </c>
      <c r="H76" t="s">
        <v>75</v>
      </c>
      <c r="I76" t="s">
        <v>76</v>
      </c>
      <c r="J76" t="s">
        <v>143</v>
      </c>
      <c r="K76" t="s">
        <v>78</v>
      </c>
      <c r="L76" t="s">
        <v>399</v>
      </c>
      <c r="M76" t="s">
        <v>400</v>
      </c>
      <c r="N76" t="s">
        <v>401</v>
      </c>
      <c r="O76" t="s">
        <v>95</v>
      </c>
      <c r="P76" t="str">
        <f>"JOB:12039 REF:XVAH520812      "</f>
        <v xml:space="preserve">JOB:12039 REF:XVAH520812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15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65.31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0.5</v>
      </c>
      <c r="BK76">
        <v>1</v>
      </c>
      <c r="BL76">
        <v>135.76</v>
      </c>
      <c r="BM76">
        <v>20.36</v>
      </c>
      <c r="BN76">
        <v>156.12</v>
      </c>
      <c r="BO76">
        <v>156.12</v>
      </c>
      <c r="BQ76" t="s">
        <v>402</v>
      </c>
      <c r="BR76" t="s">
        <v>299</v>
      </c>
      <c r="BS76" s="3">
        <v>44995</v>
      </c>
      <c r="BT76" s="4">
        <v>0.39513888888888887</v>
      </c>
      <c r="BU76" t="s">
        <v>403</v>
      </c>
      <c r="BV76" t="s">
        <v>98</v>
      </c>
      <c r="BY76">
        <v>2737.8</v>
      </c>
      <c r="BZ76" t="s">
        <v>110</v>
      </c>
      <c r="CA76" t="s">
        <v>404</v>
      </c>
      <c r="CC76" t="s">
        <v>293</v>
      </c>
      <c r="CD76">
        <v>1449</v>
      </c>
      <c r="CE76" t="s">
        <v>90</v>
      </c>
      <c r="CF76" s="3">
        <v>44996</v>
      </c>
      <c r="CI76">
        <v>2</v>
      </c>
      <c r="CJ76">
        <v>2</v>
      </c>
      <c r="CK76">
        <v>41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"009942358113"</f>
        <v>009942358113</v>
      </c>
      <c r="F77" s="3">
        <v>44993</v>
      </c>
      <c r="G77">
        <v>202312</v>
      </c>
      <c r="H77" t="s">
        <v>75</v>
      </c>
      <c r="I77" t="s">
        <v>76</v>
      </c>
      <c r="J77" t="s">
        <v>143</v>
      </c>
      <c r="K77" t="s">
        <v>78</v>
      </c>
      <c r="L77" t="s">
        <v>126</v>
      </c>
      <c r="M77" t="s">
        <v>127</v>
      </c>
      <c r="N77" t="s">
        <v>405</v>
      </c>
      <c r="O77" t="s">
        <v>95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15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71.12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6.8</v>
      </c>
      <c r="BJ77">
        <v>9.6999999999999993</v>
      </c>
      <c r="BK77">
        <v>10</v>
      </c>
      <c r="BL77">
        <v>219.31</v>
      </c>
      <c r="BM77">
        <v>32.9</v>
      </c>
      <c r="BN77">
        <v>252.21</v>
      </c>
      <c r="BO77">
        <v>252.21</v>
      </c>
      <c r="BQ77" t="s">
        <v>406</v>
      </c>
      <c r="BR77" t="s">
        <v>152</v>
      </c>
      <c r="BS77" s="3">
        <v>45002</v>
      </c>
      <c r="BT77" s="4">
        <v>0.62847222222222221</v>
      </c>
      <c r="BU77" t="s">
        <v>407</v>
      </c>
      <c r="BV77" t="s">
        <v>86</v>
      </c>
      <c r="BW77" t="s">
        <v>408</v>
      </c>
      <c r="BX77" t="s">
        <v>409</v>
      </c>
      <c r="BY77">
        <v>48585.599999999999</v>
      </c>
      <c r="BZ77" t="s">
        <v>410</v>
      </c>
      <c r="CA77" t="s">
        <v>411</v>
      </c>
      <c r="CC77" t="s">
        <v>400</v>
      </c>
      <c r="CD77">
        <v>924</v>
      </c>
      <c r="CE77" t="s">
        <v>90</v>
      </c>
      <c r="CF77" s="3">
        <v>45002</v>
      </c>
      <c r="CI77">
        <v>4</v>
      </c>
      <c r="CJ77">
        <v>7</v>
      </c>
      <c r="CK77">
        <v>43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"009942837141"</f>
        <v>009942837141</v>
      </c>
      <c r="F78" s="3">
        <v>44993</v>
      </c>
      <c r="G78">
        <v>202312</v>
      </c>
      <c r="H78" t="s">
        <v>196</v>
      </c>
      <c r="I78" t="s">
        <v>197</v>
      </c>
      <c r="J78" t="s">
        <v>77</v>
      </c>
      <c r="K78" t="s">
        <v>78</v>
      </c>
      <c r="L78" t="s">
        <v>75</v>
      </c>
      <c r="M78" t="s">
        <v>76</v>
      </c>
      <c r="N78" t="s">
        <v>77</v>
      </c>
      <c r="O78" t="s">
        <v>95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46.31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28</v>
      </c>
      <c r="BJ78">
        <v>24</v>
      </c>
      <c r="BK78">
        <v>28</v>
      </c>
      <c r="BL78">
        <v>220.68</v>
      </c>
      <c r="BM78">
        <v>33.1</v>
      </c>
      <c r="BN78">
        <v>253.78</v>
      </c>
      <c r="BO78">
        <v>253.78</v>
      </c>
      <c r="BP78" t="s">
        <v>412</v>
      </c>
      <c r="BQ78" t="s">
        <v>265</v>
      </c>
      <c r="BR78" t="s">
        <v>152</v>
      </c>
      <c r="BS78" s="3">
        <v>44995</v>
      </c>
      <c r="BT78" s="4">
        <v>0.38194444444444442</v>
      </c>
      <c r="BU78" t="s">
        <v>413</v>
      </c>
      <c r="BV78" t="s">
        <v>98</v>
      </c>
      <c r="BY78">
        <v>120000</v>
      </c>
      <c r="BZ78" t="s">
        <v>154</v>
      </c>
      <c r="CA78" t="s">
        <v>414</v>
      </c>
      <c r="CC78" t="s">
        <v>127</v>
      </c>
      <c r="CD78">
        <v>2000</v>
      </c>
      <c r="CE78" t="s">
        <v>90</v>
      </c>
      <c r="CF78" s="3">
        <v>44995</v>
      </c>
      <c r="CI78">
        <v>2</v>
      </c>
      <c r="CJ78">
        <v>2</v>
      </c>
      <c r="CK78">
        <v>41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"009943230215"</f>
        <v>009943230215</v>
      </c>
      <c r="F79" s="3">
        <v>44995</v>
      </c>
      <c r="G79">
        <v>202312</v>
      </c>
      <c r="H79" t="s">
        <v>75</v>
      </c>
      <c r="I79" t="s">
        <v>76</v>
      </c>
      <c r="J79" t="s">
        <v>91</v>
      </c>
      <c r="K79" t="s">
        <v>78</v>
      </c>
      <c r="L79" t="s">
        <v>379</v>
      </c>
      <c r="M79" t="s">
        <v>380</v>
      </c>
      <c r="N79" t="s">
        <v>415</v>
      </c>
      <c r="O79" t="s">
        <v>95</v>
      </c>
      <c r="P79" t="str">
        <f>"INV192878                     "</f>
        <v xml:space="preserve">INV192878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46.31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135.76</v>
      </c>
      <c r="BM79">
        <v>20.36</v>
      </c>
      <c r="BN79">
        <v>156.12</v>
      </c>
      <c r="BO79">
        <v>156.12</v>
      </c>
      <c r="BR79" t="s">
        <v>207</v>
      </c>
      <c r="BS79" s="3">
        <v>44995</v>
      </c>
      <c r="BT79" s="4">
        <v>0.44027777777777777</v>
      </c>
      <c r="BU79" t="s">
        <v>183</v>
      </c>
      <c r="BV79" t="s">
        <v>98</v>
      </c>
      <c r="BY79">
        <v>1200</v>
      </c>
      <c r="BZ79" t="s">
        <v>110</v>
      </c>
      <c r="CA79" t="s">
        <v>184</v>
      </c>
      <c r="CC79" t="s">
        <v>76</v>
      </c>
      <c r="CD79">
        <v>8000</v>
      </c>
      <c r="CE79" t="s">
        <v>90</v>
      </c>
      <c r="CF79" s="3">
        <v>44998</v>
      </c>
      <c r="CI79">
        <v>3</v>
      </c>
      <c r="CJ79">
        <v>2</v>
      </c>
      <c r="CK79">
        <v>41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"009943230214"</f>
        <v>009943230214</v>
      </c>
      <c r="F80" s="3">
        <v>44995</v>
      </c>
      <c r="G80">
        <v>202312</v>
      </c>
      <c r="H80" t="s">
        <v>75</v>
      </c>
      <c r="I80" t="s">
        <v>76</v>
      </c>
      <c r="J80" t="s">
        <v>91</v>
      </c>
      <c r="K80" t="s">
        <v>78</v>
      </c>
      <c r="L80" t="s">
        <v>168</v>
      </c>
      <c r="M80" t="s">
        <v>169</v>
      </c>
      <c r="N80" t="s">
        <v>416</v>
      </c>
      <c r="O80" t="s">
        <v>95</v>
      </c>
      <c r="P80" t="str">
        <f>"INV192864                     "</f>
        <v xml:space="preserve">INV192864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46.31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1.5</v>
      </c>
      <c r="BJ80">
        <v>9.6999999999999993</v>
      </c>
      <c r="BK80">
        <v>10</v>
      </c>
      <c r="BL80">
        <v>135.76</v>
      </c>
      <c r="BM80">
        <v>20.36</v>
      </c>
      <c r="BN80">
        <v>156.12</v>
      </c>
      <c r="BO80">
        <v>156.12</v>
      </c>
      <c r="BQ80" t="s">
        <v>417</v>
      </c>
      <c r="BR80" t="s">
        <v>103</v>
      </c>
      <c r="BS80" s="3">
        <v>44998</v>
      </c>
      <c r="BT80" s="4">
        <v>0.41319444444444442</v>
      </c>
      <c r="BU80" t="s">
        <v>418</v>
      </c>
      <c r="BV80" t="s">
        <v>98</v>
      </c>
      <c r="BY80">
        <v>48505</v>
      </c>
      <c r="BZ80" t="s">
        <v>110</v>
      </c>
      <c r="CA80" t="s">
        <v>419</v>
      </c>
      <c r="CC80" t="s">
        <v>380</v>
      </c>
      <c r="CD80">
        <v>1200</v>
      </c>
      <c r="CE80" t="s">
        <v>90</v>
      </c>
      <c r="CF80" s="3">
        <v>44998</v>
      </c>
      <c r="CI80">
        <v>3</v>
      </c>
      <c r="CJ80">
        <v>1</v>
      </c>
      <c r="CK80">
        <v>41</v>
      </c>
      <c r="CL80" t="s">
        <v>86</v>
      </c>
    </row>
    <row r="81" spans="40:90" x14ac:dyDescent="0.3"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2.2999999999999998</v>
      </c>
      <c r="BJ81">
        <v>11.7</v>
      </c>
      <c r="BK81">
        <v>12</v>
      </c>
      <c r="BL81">
        <v>135.76</v>
      </c>
      <c r="BM81">
        <v>20.36</v>
      </c>
      <c r="BN81">
        <v>156.12</v>
      </c>
      <c r="BO81">
        <v>156.12</v>
      </c>
      <c r="BQ81" t="s">
        <v>420</v>
      </c>
      <c r="BR81" t="s">
        <v>103</v>
      </c>
      <c r="BS81" s="3">
        <v>44998</v>
      </c>
      <c r="BT81" s="4">
        <v>0.59236111111111112</v>
      </c>
      <c r="BU81" t="s">
        <v>421</v>
      </c>
      <c r="BV81" t="s">
        <v>98</v>
      </c>
      <c r="BY81">
        <v>58611.839999999997</v>
      </c>
      <c r="BZ81" t="s">
        <v>110</v>
      </c>
      <c r="CA81" t="s">
        <v>422</v>
      </c>
      <c r="CC81" t="s">
        <v>169</v>
      </c>
      <c r="CD81">
        <v>1609</v>
      </c>
      <c r="CE81" t="s">
        <v>90</v>
      </c>
      <c r="CF81" s="3">
        <v>44999</v>
      </c>
      <c r="CI81">
        <v>2</v>
      </c>
      <c r="CJ81">
        <v>1</v>
      </c>
      <c r="CK81">
        <v>41</v>
      </c>
      <c r="CL81" t="s">
        <v>86</v>
      </c>
    </row>
    <row r="82" spans="40:90" x14ac:dyDescent="0.3">
      <c r="AN82">
        <v>0</v>
      </c>
      <c r="AO82">
        <v>0</v>
      </c>
      <c r="AP82">
        <v>0</v>
      </c>
      <c r="AQ82">
        <v>45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I82">
        <v>409.8</v>
      </c>
      <c r="BJ82">
        <v>563.79999999999995</v>
      </c>
      <c r="BK82">
        <v>653.5</v>
      </c>
      <c r="BL82">
        <v>11927.91</v>
      </c>
      <c r="BM82">
        <v>1789.04</v>
      </c>
      <c r="BN82">
        <v>13716.95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sdrascd7-IEHAZMA136958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2023-03-30T09:21:37Z</dcterms:created>
  <dcterms:modified xsi:type="dcterms:W3CDTF">2023-03-30T09:21:52Z</dcterms:modified>
</cp:coreProperties>
</file>