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900" windowWidth="19395" windowHeight="7155"/>
  </bookViews>
  <sheets>
    <sheet name="J17988" sheetId="1" r:id="rId1"/>
  </sheets>
  <calcPr calcId="145621"/>
</workbook>
</file>

<file path=xl/calcChain.xml><?xml version="1.0" encoding="utf-8"?>
<calcChain xmlns="http://schemas.openxmlformats.org/spreadsheetml/2006/main">
  <c r="P378" i="1" l="1"/>
  <c r="E378" i="1"/>
  <c r="P377" i="1"/>
  <c r="E377" i="1"/>
  <c r="P376" i="1"/>
  <c r="E376" i="1"/>
  <c r="P375" i="1"/>
  <c r="E375" i="1"/>
  <c r="P374" i="1"/>
  <c r="E374" i="1"/>
  <c r="P373" i="1"/>
  <c r="E373" i="1"/>
  <c r="P372" i="1"/>
  <c r="E372" i="1"/>
  <c r="P371" i="1"/>
  <c r="E371" i="1"/>
  <c r="P370" i="1"/>
  <c r="E370" i="1"/>
  <c r="P369" i="1"/>
  <c r="E369" i="1"/>
  <c r="P368" i="1"/>
  <c r="E368" i="1"/>
  <c r="P367" i="1"/>
  <c r="E367" i="1"/>
  <c r="P366" i="1"/>
  <c r="E366" i="1"/>
  <c r="P365" i="1"/>
  <c r="E365" i="1"/>
  <c r="P364" i="1"/>
  <c r="E364" i="1"/>
  <c r="P363" i="1"/>
  <c r="E363" i="1"/>
  <c r="P362" i="1"/>
  <c r="E362" i="1"/>
  <c r="P361" i="1"/>
  <c r="E361" i="1"/>
  <c r="P360" i="1"/>
  <c r="E360" i="1"/>
  <c r="P359" i="1"/>
  <c r="E359" i="1"/>
  <c r="P358" i="1"/>
  <c r="E358" i="1"/>
  <c r="P357" i="1"/>
  <c r="E357" i="1"/>
  <c r="P356" i="1"/>
  <c r="E356" i="1"/>
  <c r="P355" i="1"/>
  <c r="E355" i="1"/>
  <c r="P354" i="1"/>
  <c r="E354" i="1"/>
  <c r="P353" i="1"/>
  <c r="E353" i="1"/>
  <c r="P352" i="1"/>
  <c r="E352" i="1"/>
  <c r="P351" i="1"/>
  <c r="E351" i="1"/>
  <c r="P350" i="1"/>
  <c r="E350" i="1"/>
  <c r="P349" i="1"/>
  <c r="E349" i="1"/>
  <c r="P348" i="1"/>
  <c r="E348" i="1"/>
  <c r="P347" i="1"/>
  <c r="E347" i="1"/>
  <c r="P346" i="1"/>
  <c r="E346" i="1"/>
  <c r="P345" i="1"/>
  <c r="E345" i="1"/>
  <c r="P344" i="1"/>
  <c r="E344" i="1"/>
  <c r="P343" i="1"/>
  <c r="E343" i="1"/>
  <c r="P342" i="1"/>
  <c r="E342" i="1"/>
  <c r="P341" i="1"/>
  <c r="E341" i="1"/>
  <c r="P340" i="1"/>
  <c r="E340" i="1"/>
  <c r="P339" i="1"/>
  <c r="E339" i="1"/>
  <c r="P338" i="1"/>
  <c r="E338" i="1"/>
  <c r="P337" i="1"/>
  <c r="E337" i="1"/>
  <c r="P336" i="1"/>
  <c r="E336" i="1"/>
  <c r="P335" i="1"/>
  <c r="E335" i="1"/>
  <c r="P334" i="1"/>
  <c r="E334" i="1"/>
  <c r="P333" i="1"/>
  <c r="E333" i="1"/>
  <c r="P332" i="1"/>
  <c r="E332" i="1"/>
  <c r="P331" i="1"/>
  <c r="E331" i="1"/>
  <c r="P330" i="1"/>
  <c r="E330" i="1"/>
  <c r="P329" i="1"/>
  <c r="E329" i="1"/>
  <c r="P328" i="1"/>
  <c r="E328" i="1"/>
  <c r="P327" i="1"/>
  <c r="E327" i="1"/>
  <c r="P326" i="1"/>
  <c r="E326" i="1"/>
  <c r="P325" i="1"/>
  <c r="E325" i="1"/>
  <c r="P324" i="1"/>
  <c r="E324" i="1"/>
  <c r="P323" i="1"/>
  <c r="E323" i="1"/>
  <c r="P322" i="1"/>
  <c r="E322" i="1"/>
  <c r="P321" i="1"/>
  <c r="E321" i="1"/>
  <c r="P320" i="1"/>
  <c r="E320" i="1"/>
  <c r="P319" i="1"/>
  <c r="E319" i="1"/>
  <c r="P318" i="1"/>
  <c r="E318" i="1"/>
  <c r="P317" i="1"/>
  <c r="E317" i="1"/>
  <c r="P316" i="1"/>
  <c r="E316" i="1"/>
  <c r="P315" i="1"/>
  <c r="E315" i="1"/>
  <c r="P314" i="1"/>
  <c r="E314" i="1"/>
  <c r="P313" i="1"/>
  <c r="E313" i="1"/>
  <c r="P312" i="1"/>
  <c r="E312" i="1"/>
  <c r="P311" i="1"/>
  <c r="E311" i="1"/>
  <c r="P310" i="1"/>
  <c r="E310" i="1"/>
  <c r="P309" i="1"/>
  <c r="E309" i="1"/>
  <c r="P308" i="1"/>
  <c r="E308" i="1"/>
  <c r="P307" i="1"/>
  <c r="E307" i="1"/>
  <c r="P306" i="1"/>
  <c r="E306" i="1"/>
  <c r="P305" i="1"/>
  <c r="E305" i="1"/>
  <c r="P304" i="1"/>
  <c r="E304" i="1"/>
  <c r="P303" i="1"/>
  <c r="E303" i="1"/>
  <c r="P302" i="1"/>
  <c r="E302" i="1"/>
  <c r="P301" i="1"/>
  <c r="E301" i="1"/>
  <c r="P300" i="1"/>
  <c r="E300" i="1"/>
  <c r="P299" i="1"/>
  <c r="E299" i="1"/>
  <c r="P298" i="1"/>
  <c r="E298" i="1"/>
  <c r="P297" i="1"/>
  <c r="E297" i="1"/>
  <c r="P296" i="1"/>
  <c r="E296" i="1"/>
  <c r="P295" i="1"/>
  <c r="E295" i="1"/>
  <c r="P294" i="1"/>
  <c r="E294" i="1"/>
  <c r="P293" i="1"/>
  <c r="E293" i="1"/>
  <c r="P292" i="1"/>
  <c r="E292" i="1"/>
  <c r="P291" i="1"/>
  <c r="E291" i="1"/>
  <c r="P290" i="1"/>
  <c r="E290" i="1"/>
  <c r="P289" i="1"/>
  <c r="E289" i="1"/>
  <c r="P288" i="1"/>
  <c r="E288" i="1"/>
  <c r="P287" i="1"/>
  <c r="E287" i="1"/>
  <c r="P286" i="1"/>
  <c r="E286" i="1"/>
  <c r="P285" i="1"/>
  <c r="E285" i="1"/>
  <c r="P284" i="1"/>
  <c r="E284" i="1"/>
  <c r="P283" i="1"/>
  <c r="E283" i="1"/>
  <c r="P282" i="1"/>
  <c r="E282" i="1"/>
  <c r="P281" i="1"/>
  <c r="E281" i="1"/>
  <c r="P280" i="1"/>
  <c r="E280" i="1"/>
  <c r="P279" i="1"/>
  <c r="E279" i="1"/>
  <c r="P278" i="1"/>
  <c r="E278" i="1"/>
  <c r="P277" i="1"/>
  <c r="E277" i="1"/>
  <c r="P276" i="1"/>
  <c r="E276" i="1"/>
  <c r="P275" i="1"/>
  <c r="E275" i="1"/>
  <c r="P274" i="1"/>
  <c r="E274" i="1"/>
  <c r="P273" i="1"/>
  <c r="E273" i="1"/>
  <c r="P272" i="1"/>
  <c r="E272" i="1"/>
  <c r="P271" i="1"/>
  <c r="E271" i="1"/>
  <c r="P270" i="1"/>
  <c r="E270" i="1"/>
  <c r="P269" i="1"/>
  <c r="E269" i="1"/>
  <c r="P268" i="1"/>
  <c r="E268" i="1"/>
  <c r="P267" i="1"/>
  <c r="E267" i="1"/>
  <c r="P266" i="1"/>
  <c r="E266" i="1"/>
  <c r="P265" i="1"/>
  <c r="E265" i="1"/>
  <c r="P264" i="1"/>
  <c r="E264" i="1"/>
  <c r="P263" i="1"/>
  <c r="E263" i="1"/>
  <c r="P262" i="1"/>
  <c r="E262" i="1"/>
  <c r="P261" i="1"/>
  <c r="E261" i="1"/>
  <c r="P260" i="1"/>
  <c r="E260" i="1"/>
  <c r="P259" i="1"/>
  <c r="E259" i="1"/>
  <c r="P258" i="1"/>
  <c r="E258" i="1"/>
  <c r="P257" i="1"/>
  <c r="E257" i="1"/>
  <c r="P256" i="1"/>
  <c r="E256" i="1"/>
  <c r="P255" i="1"/>
  <c r="E255" i="1"/>
  <c r="P254" i="1"/>
  <c r="E254" i="1"/>
  <c r="P253" i="1"/>
  <c r="E253" i="1"/>
  <c r="P252" i="1"/>
  <c r="E252" i="1"/>
  <c r="P251" i="1"/>
  <c r="E251" i="1"/>
  <c r="P250" i="1"/>
  <c r="E250" i="1"/>
  <c r="P249" i="1"/>
  <c r="E249" i="1"/>
  <c r="P248" i="1"/>
  <c r="E248" i="1"/>
  <c r="P247" i="1"/>
  <c r="E247" i="1"/>
  <c r="P246" i="1"/>
  <c r="E246" i="1"/>
  <c r="P245" i="1"/>
  <c r="E245" i="1"/>
  <c r="P244" i="1"/>
  <c r="E244" i="1"/>
  <c r="P243" i="1"/>
  <c r="E243" i="1"/>
  <c r="P242" i="1"/>
  <c r="E242" i="1"/>
  <c r="P241" i="1"/>
  <c r="E241" i="1"/>
  <c r="P240" i="1"/>
  <c r="E240" i="1"/>
  <c r="P239" i="1"/>
  <c r="E239" i="1"/>
  <c r="P238" i="1"/>
  <c r="E238" i="1"/>
  <c r="P237" i="1"/>
  <c r="E237" i="1"/>
  <c r="P236" i="1"/>
  <c r="E236" i="1"/>
  <c r="P235" i="1"/>
  <c r="E235" i="1"/>
  <c r="P234" i="1"/>
  <c r="E234" i="1"/>
  <c r="P233" i="1"/>
  <c r="E233" i="1"/>
  <c r="P232" i="1"/>
  <c r="E232" i="1"/>
  <c r="P231" i="1"/>
  <c r="E231" i="1"/>
  <c r="P230" i="1"/>
  <c r="E230" i="1"/>
  <c r="P229" i="1"/>
  <c r="E229" i="1"/>
  <c r="P228" i="1"/>
  <c r="E228" i="1"/>
  <c r="P227" i="1"/>
  <c r="E227" i="1"/>
  <c r="P226" i="1"/>
  <c r="E226" i="1"/>
  <c r="P225" i="1"/>
  <c r="E225" i="1"/>
  <c r="P224" i="1"/>
  <c r="E224" i="1"/>
  <c r="P223" i="1"/>
  <c r="E223" i="1"/>
  <c r="P222" i="1"/>
  <c r="E222" i="1"/>
  <c r="P221" i="1"/>
  <c r="E221" i="1"/>
  <c r="P220" i="1"/>
  <c r="E220" i="1"/>
  <c r="P219" i="1"/>
  <c r="E219" i="1"/>
  <c r="P218" i="1"/>
  <c r="E218" i="1"/>
  <c r="P217" i="1"/>
  <c r="E217" i="1"/>
  <c r="P216" i="1"/>
  <c r="E216" i="1"/>
  <c r="P215" i="1"/>
  <c r="E215" i="1"/>
  <c r="P214" i="1"/>
  <c r="E214" i="1"/>
  <c r="P213" i="1"/>
  <c r="E213" i="1"/>
  <c r="P212" i="1"/>
  <c r="E212" i="1"/>
  <c r="P211" i="1"/>
  <c r="E211" i="1"/>
  <c r="P210" i="1"/>
  <c r="E210" i="1"/>
  <c r="P209" i="1"/>
  <c r="E209" i="1"/>
  <c r="P208" i="1"/>
  <c r="E208" i="1"/>
  <c r="P207" i="1"/>
  <c r="E207" i="1"/>
  <c r="P206" i="1"/>
  <c r="E206" i="1"/>
  <c r="P205" i="1"/>
  <c r="E205" i="1"/>
  <c r="P204" i="1"/>
  <c r="E204" i="1"/>
  <c r="P203" i="1"/>
  <c r="E203" i="1"/>
  <c r="P202" i="1"/>
  <c r="E202" i="1"/>
  <c r="P201" i="1"/>
  <c r="E201" i="1"/>
  <c r="P200" i="1"/>
  <c r="E200" i="1"/>
  <c r="P199" i="1"/>
  <c r="E199" i="1"/>
  <c r="P198" i="1"/>
  <c r="E198" i="1"/>
  <c r="P197" i="1"/>
  <c r="E197" i="1"/>
  <c r="P196" i="1"/>
  <c r="E196" i="1"/>
  <c r="P195" i="1"/>
  <c r="E195" i="1"/>
  <c r="P194" i="1"/>
  <c r="E194" i="1"/>
  <c r="P193" i="1"/>
  <c r="E193" i="1"/>
  <c r="P192" i="1"/>
  <c r="E192" i="1"/>
  <c r="P191" i="1"/>
  <c r="E191" i="1"/>
  <c r="P190" i="1"/>
  <c r="E190" i="1"/>
  <c r="P189" i="1"/>
  <c r="E189" i="1"/>
  <c r="P188" i="1"/>
  <c r="E188" i="1"/>
  <c r="P187" i="1"/>
  <c r="E187" i="1"/>
  <c r="P186" i="1"/>
  <c r="E186" i="1"/>
  <c r="P185" i="1"/>
  <c r="E185" i="1"/>
  <c r="P184" i="1"/>
  <c r="E184" i="1"/>
  <c r="P183" i="1"/>
  <c r="E183" i="1"/>
  <c r="P182" i="1"/>
  <c r="E182" i="1"/>
  <c r="P181" i="1"/>
  <c r="E181" i="1"/>
  <c r="P180" i="1"/>
  <c r="E180" i="1"/>
  <c r="P179" i="1"/>
  <c r="E179" i="1"/>
  <c r="P178" i="1"/>
  <c r="E178" i="1"/>
  <c r="P177" i="1"/>
  <c r="E177" i="1"/>
  <c r="P176" i="1"/>
  <c r="E176" i="1"/>
  <c r="P175" i="1"/>
  <c r="E175" i="1"/>
  <c r="P174" i="1"/>
  <c r="E174" i="1"/>
  <c r="P173" i="1"/>
  <c r="E173" i="1"/>
  <c r="P172" i="1"/>
  <c r="E172" i="1"/>
  <c r="P171" i="1"/>
  <c r="E171" i="1"/>
  <c r="P170" i="1"/>
  <c r="E170" i="1"/>
  <c r="P169" i="1"/>
  <c r="E169" i="1"/>
  <c r="P168" i="1"/>
  <c r="E168" i="1"/>
  <c r="P167" i="1"/>
  <c r="E167" i="1"/>
  <c r="P166" i="1"/>
  <c r="E166" i="1"/>
  <c r="P165" i="1"/>
  <c r="E165" i="1"/>
  <c r="P164" i="1"/>
  <c r="E164" i="1"/>
  <c r="P163" i="1"/>
  <c r="E163" i="1"/>
  <c r="P162" i="1"/>
  <c r="E162" i="1"/>
  <c r="P161" i="1"/>
  <c r="E161" i="1"/>
  <c r="P160" i="1"/>
  <c r="E160" i="1"/>
  <c r="P159" i="1"/>
  <c r="E159" i="1"/>
  <c r="P158" i="1"/>
  <c r="E158" i="1"/>
  <c r="P157" i="1"/>
  <c r="E157" i="1"/>
  <c r="P156" i="1"/>
  <c r="E156" i="1"/>
  <c r="P155" i="1"/>
  <c r="E155" i="1"/>
  <c r="P154" i="1"/>
  <c r="E154" i="1"/>
  <c r="P153" i="1"/>
  <c r="E153" i="1"/>
  <c r="P152" i="1"/>
  <c r="E152" i="1"/>
  <c r="P151" i="1"/>
  <c r="E151" i="1"/>
  <c r="P150" i="1"/>
  <c r="E150" i="1"/>
  <c r="P149" i="1"/>
  <c r="E149" i="1"/>
  <c r="P148" i="1"/>
  <c r="E148" i="1"/>
  <c r="P147" i="1"/>
  <c r="E147" i="1"/>
  <c r="P146" i="1"/>
  <c r="E146" i="1"/>
  <c r="P145" i="1"/>
  <c r="E145" i="1"/>
  <c r="P144" i="1"/>
  <c r="E144" i="1"/>
  <c r="P143" i="1"/>
  <c r="E143" i="1"/>
  <c r="P142" i="1"/>
  <c r="E142" i="1"/>
  <c r="P141" i="1"/>
  <c r="E141" i="1"/>
  <c r="P140" i="1"/>
  <c r="E140" i="1"/>
  <c r="P139" i="1"/>
  <c r="E139" i="1"/>
  <c r="P138" i="1"/>
  <c r="E138" i="1"/>
  <c r="P137" i="1"/>
  <c r="E137" i="1"/>
  <c r="P136" i="1"/>
  <c r="E136" i="1"/>
  <c r="P135" i="1"/>
  <c r="E135" i="1"/>
  <c r="P134" i="1"/>
  <c r="E134" i="1"/>
  <c r="P133" i="1"/>
  <c r="E133" i="1"/>
  <c r="P132" i="1"/>
  <c r="E132" i="1"/>
  <c r="P131" i="1"/>
  <c r="E131" i="1"/>
  <c r="P130" i="1"/>
  <c r="E130" i="1"/>
  <c r="P129" i="1"/>
  <c r="E129" i="1"/>
  <c r="P128" i="1"/>
  <c r="E128" i="1"/>
  <c r="P127" i="1"/>
  <c r="E127" i="1"/>
  <c r="P126" i="1"/>
  <c r="E126" i="1"/>
  <c r="P125" i="1"/>
  <c r="E125" i="1"/>
  <c r="P124" i="1"/>
  <c r="E124" i="1"/>
  <c r="P123" i="1"/>
  <c r="E123" i="1"/>
  <c r="P122" i="1"/>
  <c r="E122" i="1"/>
  <c r="P121" i="1"/>
  <c r="E121" i="1"/>
  <c r="P120" i="1"/>
  <c r="E120" i="1"/>
  <c r="P119" i="1"/>
  <c r="E119" i="1"/>
  <c r="P118" i="1"/>
  <c r="E118" i="1"/>
  <c r="P117" i="1"/>
  <c r="E117" i="1"/>
  <c r="P116" i="1"/>
  <c r="E116" i="1"/>
  <c r="P115" i="1"/>
  <c r="E115" i="1"/>
  <c r="P114" i="1"/>
  <c r="E114" i="1"/>
  <c r="P113" i="1"/>
  <c r="E113" i="1"/>
  <c r="P112" i="1"/>
  <c r="E112" i="1"/>
  <c r="P111" i="1"/>
  <c r="E111" i="1"/>
  <c r="P110" i="1"/>
  <c r="E110" i="1"/>
  <c r="P109" i="1"/>
  <c r="E109" i="1"/>
  <c r="P108" i="1"/>
  <c r="E108" i="1"/>
  <c r="P107" i="1"/>
  <c r="E107" i="1"/>
  <c r="P106" i="1"/>
  <c r="E106" i="1"/>
  <c r="P105" i="1"/>
  <c r="E105" i="1"/>
  <c r="P104" i="1"/>
  <c r="E104" i="1"/>
  <c r="P103" i="1"/>
  <c r="E103" i="1"/>
  <c r="P102" i="1"/>
  <c r="E102" i="1"/>
  <c r="P101" i="1"/>
  <c r="E101" i="1"/>
  <c r="P100" i="1"/>
  <c r="E100" i="1"/>
  <c r="P99" i="1"/>
  <c r="E99" i="1"/>
  <c r="P98" i="1"/>
  <c r="E98" i="1"/>
  <c r="P97" i="1"/>
  <c r="E97" i="1"/>
  <c r="P96" i="1"/>
  <c r="E96" i="1"/>
  <c r="P95" i="1"/>
  <c r="E95" i="1"/>
  <c r="P94" i="1"/>
  <c r="E94" i="1"/>
  <c r="P93" i="1"/>
  <c r="E93" i="1"/>
  <c r="P92" i="1"/>
  <c r="E92" i="1"/>
  <c r="P91" i="1"/>
  <c r="E91" i="1"/>
  <c r="P90" i="1"/>
  <c r="E90" i="1"/>
  <c r="P89" i="1"/>
  <c r="E89" i="1"/>
  <c r="P88" i="1"/>
  <c r="E88" i="1"/>
  <c r="P87" i="1"/>
  <c r="E87" i="1"/>
  <c r="P86" i="1"/>
  <c r="E86" i="1"/>
  <c r="P85" i="1"/>
  <c r="E85" i="1"/>
  <c r="P84" i="1"/>
  <c r="E84" i="1"/>
  <c r="P83" i="1"/>
  <c r="E83" i="1"/>
  <c r="P82" i="1"/>
  <c r="E82" i="1"/>
  <c r="P81" i="1"/>
  <c r="E81" i="1"/>
  <c r="P80" i="1"/>
  <c r="E80" i="1"/>
  <c r="P79" i="1"/>
  <c r="E79" i="1"/>
  <c r="P78" i="1"/>
  <c r="E78" i="1"/>
  <c r="P77" i="1"/>
  <c r="E77" i="1"/>
  <c r="P76" i="1"/>
  <c r="E76" i="1"/>
  <c r="P75" i="1"/>
  <c r="E75" i="1"/>
  <c r="P74" i="1"/>
  <c r="E74" i="1"/>
  <c r="P73" i="1"/>
  <c r="E73" i="1"/>
  <c r="P72" i="1"/>
  <c r="E72" i="1"/>
  <c r="P71" i="1"/>
  <c r="E71" i="1"/>
  <c r="P70" i="1"/>
  <c r="E70" i="1"/>
  <c r="P69" i="1"/>
  <c r="E69" i="1"/>
  <c r="P68" i="1"/>
  <c r="E68" i="1"/>
  <c r="P67" i="1"/>
  <c r="E67" i="1"/>
  <c r="P66" i="1"/>
  <c r="E66" i="1"/>
  <c r="P65" i="1"/>
  <c r="E65" i="1"/>
  <c r="P64" i="1"/>
  <c r="E64" i="1"/>
  <c r="P63" i="1"/>
  <c r="E63" i="1"/>
  <c r="P62" i="1"/>
  <c r="E62" i="1"/>
  <c r="P61" i="1"/>
  <c r="E61" i="1"/>
  <c r="P60" i="1"/>
  <c r="E60" i="1"/>
  <c r="P59" i="1"/>
  <c r="E59" i="1"/>
  <c r="P58" i="1"/>
  <c r="E58" i="1"/>
  <c r="P57" i="1"/>
  <c r="E57" i="1"/>
  <c r="P56" i="1"/>
  <c r="E56" i="1"/>
  <c r="P55" i="1"/>
  <c r="E55" i="1"/>
  <c r="P54" i="1"/>
  <c r="E54" i="1"/>
  <c r="P53" i="1"/>
  <c r="E53" i="1"/>
  <c r="P52" i="1"/>
  <c r="E52" i="1"/>
  <c r="P51" i="1"/>
  <c r="E51" i="1"/>
  <c r="P50" i="1"/>
  <c r="E50" i="1"/>
  <c r="P49" i="1"/>
  <c r="E49" i="1"/>
  <c r="P48" i="1"/>
  <c r="E48" i="1"/>
  <c r="P47" i="1"/>
  <c r="E47" i="1"/>
  <c r="P46" i="1"/>
  <c r="E46" i="1"/>
  <c r="P45" i="1"/>
  <c r="E45" i="1"/>
  <c r="P44" i="1"/>
  <c r="E44" i="1"/>
  <c r="P43" i="1"/>
  <c r="E43" i="1"/>
  <c r="P42" i="1"/>
  <c r="E42" i="1"/>
  <c r="P41" i="1"/>
  <c r="E41" i="1"/>
  <c r="P40" i="1"/>
  <c r="E40" i="1"/>
  <c r="P39" i="1"/>
  <c r="E39" i="1"/>
  <c r="P38" i="1"/>
  <c r="E38" i="1"/>
  <c r="P37" i="1"/>
  <c r="E37" i="1"/>
  <c r="P36" i="1"/>
  <c r="E36" i="1"/>
  <c r="P35" i="1"/>
  <c r="E35" i="1"/>
  <c r="P34" i="1"/>
  <c r="E34" i="1"/>
  <c r="P33" i="1"/>
  <c r="E33" i="1"/>
  <c r="P32" i="1"/>
  <c r="E32" i="1"/>
  <c r="P31" i="1"/>
  <c r="E31" i="1"/>
  <c r="P30" i="1"/>
  <c r="E30" i="1"/>
  <c r="P29" i="1"/>
  <c r="E29" i="1"/>
  <c r="P28" i="1"/>
  <c r="E28" i="1"/>
  <c r="P27" i="1"/>
  <c r="E27" i="1"/>
  <c r="P26" i="1"/>
  <c r="E26" i="1"/>
  <c r="P25" i="1"/>
  <c r="E25" i="1"/>
  <c r="P24" i="1"/>
  <c r="E24" i="1"/>
  <c r="P23" i="1"/>
  <c r="E23" i="1"/>
  <c r="P22" i="1"/>
  <c r="E22" i="1"/>
  <c r="P21" i="1"/>
  <c r="E21" i="1"/>
  <c r="P20" i="1"/>
  <c r="E20" i="1"/>
  <c r="P19" i="1"/>
  <c r="E19" i="1"/>
  <c r="P18" i="1"/>
  <c r="E18" i="1"/>
  <c r="P17" i="1"/>
  <c r="E17" i="1"/>
  <c r="P16" i="1"/>
  <c r="E16" i="1"/>
  <c r="P15" i="1"/>
  <c r="E15" i="1"/>
  <c r="P14" i="1"/>
  <c r="E14" i="1"/>
  <c r="P13" i="1"/>
  <c r="E13" i="1"/>
  <c r="P12" i="1"/>
  <c r="E12" i="1"/>
  <c r="P11" i="1"/>
  <c r="E11" i="1"/>
  <c r="P10" i="1"/>
  <c r="E10" i="1"/>
  <c r="P9" i="1"/>
  <c r="E9" i="1"/>
  <c r="P8" i="1"/>
  <c r="E8" i="1"/>
  <c r="P7" i="1"/>
  <c r="E7" i="1"/>
  <c r="P6" i="1"/>
  <c r="E6" i="1"/>
  <c r="P5" i="1"/>
  <c r="E5" i="1"/>
  <c r="P4" i="1"/>
  <c r="E4" i="1"/>
  <c r="P3" i="1"/>
  <c r="E3" i="1"/>
  <c r="P2" i="1"/>
  <c r="E2" i="1"/>
</calcChain>
</file>

<file path=xl/sharedStrings.xml><?xml version="1.0" encoding="utf-8"?>
<sst xmlns="http://schemas.openxmlformats.org/spreadsheetml/2006/main" count="7531" uniqueCount="1218">
  <si>
    <t>Acc No</t>
  </si>
  <si>
    <t>Client</t>
  </si>
  <si>
    <t>Type</t>
  </si>
  <si>
    <t>Invoice no</t>
  </si>
  <si>
    <t>Wb No</t>
  </si>
  <si>
    <t>Date</t>
  </si>
  <si>
    <t>Period</t>
  </si>
  <si>
    <t>Start</t>
  </si>
  <si>
    <t>Start Town</t>
  </si>
  <si>
    <t>Sender</t>
  </si>
  <si>
    <t>Carrier</t>
  </si>
  <si>
    <t>Dest</t>
  </si>
  <si>
    <t>Destination Town</t>
  </si>
  <si>
    <t>Receiver</t>
  </si>
  <si>
    <t>Srv</t>
  </si>
  <si>
    <t>Client Ref</t>
  </si>
  <si>
    <t>AFT</t>
  </si>
  <si>
    <t>Disc</t>
  </si>
  <si>
    <t>AMB</t>
  </si>
  <si>
    <t>BDR</t>
  </si>
  <si>
    <t>BPS</t>
  </si>
  <si>
    <t>CSH</t>
  </si>
  <si>
    <t>CTL</t>
  </si>
  <si>
    <t>DS1</t>
  </si>
  <si>
    <t>DSD</t>
  </si>
  <si>
    <t>EAR</t>
  </si>
  <si>
    <t>EMB</t>
  </si>
  <si>
    <t>FUE</t>
  </si>
  <si>
    <t>FUX</t>
  </si>
  <si>
    <t>HAZ</t>
  </si>
  <si>
    <t>HND</t>
  </si>
  <si>
    <t>IFL</t>
  </si>
  <si>
    <t>INH</t>
  </si>
  <si>
    <t>INS</t>
  </si>
  <si>
    <t>LTE</t>
  </si>
  <si>
    <t>NDC</t>
  </si>
  <si>
    <t>OUT</t>
  </si>
  <si>
    <t>RTL</t>
  </si>
  <si>
    <t>Other Charges</t>
  </si>
  <si>
    <t>Prcls</t>
  </si>
  <si>
    <t>Tot KG</t>
  </si>
  <si>
    <t>Tot Vol</t>
  </si>
  <si>
    <t>Mass</t>
  </si>
  <si>
    <t>Amount</t>
  </si>
  <si>
    <t>Vat</t>
  </si>
  <si>
    <t>Total</t>
  </si>
  <si>
    <t>Outstand</t>
  </si>
  <si>
    <t>Special Instructions</t>
  </si>
  <si>
    <t>Consignee Contact</t>
  </si>
  <si>
    <t>Sender Contact</t>
  </si>
  <si>
    <t>POD Date</t>
  </si>
  <si>
    <t>POD Time</t>
  </si>
  <si>
    <t>POD Name</t>
  </si>
  <si>
    <t>STD POD</t>
  </si>
  <si>
    <t>Reason</t>
  </si>
  <si>
    <t>Reason Captured</t>
  </si>
  <si>
    <t>Total Vol Mass</t>
  </si>
  <si>
    <t>Options</t>
  </si>
  <si>
    <t>POD Comments</t>
  </si>
  <si>
    <t>X-Option</t>
  </si>
  <si>
    <t>Dest Town</t>
  </si>
  <si>
    <t>Dest Postal Code</t>
  </si>
  <si>
    <t>Description of Contents</t>
  </si>
  <si>
    <t>POD Scan Date</t>
  </si>
  <si>
    <t>Status</t>
  </si>
  <si>
    <t>MF Comments</t>
  </si>
  <si>
    <t>Actual Days</t>
  </si>
  <si>
    <t>Agreed Days</t>
  </si>
  <si>
    <t>Rate</t>
  </si>
  <si>
    <t>Early Delivery</t>
  </si>
  <si>
    <t>Early Delivery Time</t>
  </si>
  <si>
    <t>MA Info</t>
  </si>
  <si>
    <t>WAY</t>
  </si>
  <si>
    <t>KEMPT</t>
  </si>
  <si>
    <t>KEMPTON PARK</t>
  </si>
  <si>
    <t xml:space="preserve">                                   </t>
  </si>
  <si>
    <t>EAST</t>
  </si>
  <si>
    <t>EAST LONDON</t>
  </si>
  <si>
    <t>ON1</t>
  </si>
  <si>
    <t xml:space="preserve">tanya                         </t>
  </si>
  <si>
    <t>yes</t>
  </si>
  <si>
    <t>FUE / DOC</t>
  </si>
  <si>
    <t>no</t>
  </si>
  <si>
    <t>PINET</t>
  </si>
  <si>
    <t>PINETOWN</t>
  </si>
  <si>
    <t>POD received from cell 0733966806 M</t>
  </si>
  <si>
    <t>CAPET</t>
  </si>
  <si>
    <t>CAPE TOWN</t>
  </si>
  <si>
    <t>PARCEL</t>
  </si>
  <si>
    <t>BRIT1</t>
  </si>
  <si>
    <t>BRITS</t>
  </si>
  <si>
    <t>POD received from cell 0646961472 M</t>
  </si>
  <si>
    <t>JOHAN</t>
  </si>
  <si>
    <t>JOHANNESBURG</t>
  </si>
  <si>
    <t>PORT3</t>
  </si>
  <si>
    <t>PORT ELIZABETH</t>
  </si>
  <si>
    <t>POD received from cell 0634406078 M</t>
  </si>
  <si>
    <t>Late Linehaul Delayed Beyond Skynet Control</t>
  </si>
  <si>
    <t>NGF</t>
  </si>
  <si>
    <t>POD received from cell 0824855674 M</t>
  </si>
  <si>
    <t>POD received from cell 0738058187 M</t>
  </si>
  <si>
    <t>POD received from cell 0638347883 M</t>
  </si>
  <si>
    <t>POD received from cell 0745037779 M</t>
  </si>
  <si>
    <t>Celeste</t>
  </si>
  <si>
    <t>UMHLA</t>
  </si>
  <si>
    <t>UMHLANGA ROCKS</t>
  </si>
  <si>
    <t>SOME2</t>
  </si>
  <si>
    <t>SOMERSET WEST</t>
  </si>
  <si>
    <t>Outlying delivery location</t>
  </si>
  <si>
    <t>POD received from cell 0671592618 M</t>
  </si>
  <si>
    <t>BLOE1</t>
  </si>
  <si>
    <t>BLOEMFONTEIN</t>
  </si>
  <si>
    <t>Late linehaul</t>
  </si>
  <si>
    <t>RANDB</t>
  </si>
  <si>
    <t>RANDBURG</t>
  </si>
  <si>
    <t>POD received from cell 0729209886 M</t>
  </si>
  <si>
    <t>MIDRA</t>
  </si>
  <si>
    <t>MIDRAND</t>
  </si>
  <si>
    <t>Quinton</t>
  </si>
  <si>
    <t>POD received from cell 0736813463 M</t>
  </si>
  <si>
    <t>VEREE</t>
  </si>
  <si>
    <t>VEREENIGING</t>
  </si>
  <si>
    <t>Consignee not available)</t>
  </si>
  <si>
    <t>POD received from cell 0746644640 M</t>
  </si>
  <si>
    <t>JANINE</t>
  </si>
  <si>
    <t>GERMI</t>
  </si>
  <si>
    <t>GERMISTON</t>
  </si>
  <si>
    <t>DURBA</t>
  </si>
  <si>
    <t>DURBAN</t>
  </si>
  <si>
    <t>POD received from cell 0736021580 M</t>
  </si>
  <si>
    <t>jam</t>
  </si>
  <si>
    <t xml:space="preserve">                                        </t>
  </si>
  <si>
    <t>POD received from cell 0732603055 M</t>
  </si>
  <si>
    <t>POD received from cell 0748428543 M</t>
  </si>
  <si>
    <t>PAARL</t>
  </si>
  <si>
    <t>POD received from cell 0765515095 M</t>
  </si>
  <si>
    <t>PRETO</t>
  </si>
  <si>
    <t>PRETORIA</t>
  </si>
  <si>
    <t>ILLEG</t>
  </si>
  <si>
    <t>POD received from cell 0833616148 M</t>
  </si>
  <si>
    <t>POD received from cell 0837323487 M</t>
  </si>
  <si>
    <t>BOKSB</t>
  </si>
  <si>
    <t>BOKSBURG</t>
  </si>
  <si>
    <t>ROODE</t>
  </si>
  <si>
    <t>ROODEPOORT</t>
  </si>
  <si>
    <t>SIGNATURE</t>
  </si>
  <si>
    <t>POD received from cell 0671334453 M</t>
  </si>
  <si>
    <t>POD received from cell 0827666057 M</t>
  </si>
  <si>
    <t>signed</t>
  </si>
  <si>
    <t>MOSSE</t>
  </si>
  <si>
    <t>MOSSEL BAY</t>
  </si>
  <si>
    <t>PIET1</t>
  </si>
  <si>
    <t>PIETERMARITZBURG</t>
  </si>
  <si>
    <t>?</t>
  </si>
  <si>
    <t xml:space="preserve">POD received from cell 0782274968 M     </t>
  </si>
  <si>
    <t>ALBE2</t>
  </si>
  <si>
    <t>ALBERTON</t>
  </si>
  <si>
    <t>les</t>
  </si>
  <si>
    <t>POD received from cell 0729919507 M</t>
  </si>
  <si>
    <t>UITEN</t>
  </si>
  <si>
    <t>UITENHAGE</t>
  </si>
  <si>
    <t>RICHARD</t>
  </si>
  <si>
    <t>Appointment required</t>
  </si>
  <si>
    <t>Returned to sender on waybill</t>
  </si>
  <si>
    <t xml:space="preserve">POD received from cell 0672422497 M     </t>
  </si>
  <si>
    <t>HND / FUE / DOC</t>
  </si>
  <si>
    <t>POD received from cell 0827418949 M</t>
  </si>
  <si>
    <t>BETHL</t>
  </si>
  <si>
    <t>BETHLEHEM</t>
  </si>
  <si>
    <t>POD received from cell 0721923505 M</t>
  </si>
  <si>
    <t>POD received from cell 0620923972 M</t>
  </si>
  <si>
    <t>CCH</t>
  </si>
  <si>
    <t>POD received from cell 0651707783 M</t>
  </si>
  <si>
    <t>WORCE</t>
  </si>
  <si>
    <t>WORCESTER</t>
  </si>
  <si>
    <t>POD received from cell 0829677210 M</t>
  </si>
  <si>
    <t>non</t>
  </si>
  <si>
    <t>Bad address</t>
  </si>
  <si>
    <t>SYSTEM</t>
  </si>
  <si>
    <t>BENON</t>
  </si>
  <si>
    <t>BENONI</t>
  </si>
  <si>
    <t>Sarah</t>
  </si>
  <si>
    <t xml:space="preserve">David                         </t>
  </si>
  <si>
    <t>RANDF</t>
  </si>
  <si>
    <t>RANDFONTEIN</t>
  </si>
  <si>
    <t>MARTIE</t>
  </si>
  <si>
    <t>POD received from cell 0681295593 M</t>
  </si>
  <si>
    <t>KRUGE</t>
  </si>
  <si>
    <t>KRUGERSDORP</t>
  </si>
  <si>
    <t>POD received from cell 0727881903 M</t>
  </si>
  <si>
    <t>POD received from cell 0842332441 M</t>
  </si>
  <si>
    <t>POD received from cell 0825995905 M</t>
  </si>
  <si>
    <t>David</t>
  </si>
  <si>
    <t>POD received from cell 0833656676 M</t>
  </si>
  <si>
    <t>POD received from cell 0832527254 M</t>
  </si>
  <si>
    <t>RUSTE</t>
  </si>
  <si>
    <t>RUSTENBURG</t>
  </si>
  <si>
    <t>co stamp</t>
  </si>
  <si>
    <t>POD received from cell 0672422497 M</t>
  </si>
  <si>
    <t>POD received from cell 0659062014 M</t>
  </si>
  <si>
    <t>RD</t>
  </si>
  <si>
    <t>RDX</t>
  </si>
  <si>
    <t>RDR</t>
  </si>
  <si>
    <t>RD3</t>
  </si>
  <si>
    <t xml:space="preserve">POD received from cell 0780245853 M     </t>
  </si>
  <si>
    <t>VERWO</t>
  </si>
  <si>
    <t>CENTURION</t>
  </si>
  <si>
    <t>.</t>
  </si>
  <si>
    <t>rd1</t>
  </si>
  <si>
    <t>RDL</t>
  </si>
  <si>
    <t>capet</t>
  </si>
  <si>
    <t>RD2</t>
  </si>
  <si>
    <t>POD received from cell 0736327910 M</t>
  </si>
  <si>
    <t>TZANE</t>
  </si>
  <si>
    <t>TZANEEN</t>
  </si>
  <si>
    <t>POD received from cell 0732125467 M</t>
  </si>
  <si>
    <t>MIDD2</t>
  </si>
  <si>
    <t>MIDDELBURG (Mpumalanga)</t>
  </si>
  <si>
    <t>PATRICK</t>
  </si>
  <si>
    <t>POD received from cell 0795897055 M</t>
  </si>
  <si>
    <t>STEL2</t>
  </si>
  <si>
    <t>STELLENBOSCH</t>
  </si>
  <si>
    <t>vincent</t>
  </si>
  <si>
    <t>POD received from cell 0671056183 M</t>
  </si>
  <si>
    <t>Client refused delivery</t>
  </si>
  <si>
    <t>WELKO</t>
  </si>
  <si>
    <t>WELKOM</t>
  </si>
  <si>
    <t>Monique</t>
  </si>
  <si>
    <t>POD received from cell 0653632487 M</t>
  </si>
  <si>
    <t>POD received from cell 0792153175 M</t>
  </si>
  <si>
    <t>George</t>
  </si>
  <si>
    <t>Wayne</t>
  </si>
  <si>
    <t>LES</t>
  </si>
  <si>
    <t>POD received from cell 0731123851 M</t>
  </si>
  <si>
    <t>POD received from cell 0638501267 M</t>
  </si>
  <si>
    <t>POD received from cell 0780245853 M</t>
  </si>
  <si>
    <t>UMKOM</t>
  </si>
  <si>
    <t>UMKOMAAS</t>
  </si>
  <si>
    <t>POD received from cell 0734986729 M</t>
  </si>
  <si>
    <t xml:space="preserve">POD received from cell 0824855674 M     </t>
  </si>
  <si>
    <t>POD received from cell 0729194064 M</t>
  </si>
  <si>
    <t>POD received from cell 0679127401 M</t>
  </si>
  <si>
    <t>POD received from cell 0745473242 M</t>
  </si>
  <si>
    <t>LUCKY</t>
  </si>
  <si>
    <t>POD received from cell 0728892773 M</t>
  </si>
  <si>
    <t>POD received from cell 0833764083 M</t>
  </si>
  <si>
    <t>abby</t>
  </si>
  <si>
    <t>john</t>
  </si>
  <si>
    <t>taz</t>
  </si>
  <si>
    <t>ON2</t>
  </si>
  <si>
    <t>POD received from cell 0782274968 M</t>
  </si>
  <si>
    <t>POD received from cell 0845733114 M</t>
  </si>
  <si>
    <t>phr</t>
  </si>
  <si>
    <t>Jacob</t>
  </si>
  <si>
    <t>VANDE</t>
  </si>
  <si>
    <t>VANDERBIJLPARK</t>
  </si>
  <si>
    <t>POD received from cell 0726258782 M</t>
  </si>
  <si>
    <t>POD received from cell 0672260801 M</t>
  </si>
  <si>
    <t>POD received from cell 0795555671 M</t>
  </si>
  <si>
    <t>POD received from cell 0673653068 M</t>
  </si>
  <si>
    <t>Thabang</t>
  </si>
  <si>
    <t>POD received from cell 0768400069 M</t>
  </si>
  <si>
    <t>RICHA</t>
  </si>
  <si>
    <t>RICHARDS BAY</t>
  </si>
  <si>
    <t>Agnes</t>
  </si>
  <si>
    <t>POD received from cell 0607554553 M</t>
  </si>
  <si>
    <t>POD received from cell 0823984226 M</t>
  </si>
  <si>
    <t>POD received from cell 0615406238 M</t>
  </si>
  <si>
    <t>Peter</t>
  </si>
  <si>
    <t>Andre</t>
  </si>
  <si>
    <t>POD received from cell 0780147459 M</t>
  </si>
  <si>
    <t>STILF</t>
  </si>
  <si>
    <t>STILFONTEIN</t>
  </si>
  <si>
    <t>Yvonne</t>
  </si>
  <si>
    <t>TONGA</t>
  </si>
  <si>
    <t>TONGAAT</t>
  </si>
  <si>
    <t>SHANE</t>
  </si>
  <si>
    <t>NEWCA</t>
  </si>
  <si>
    <t>NEWCASTLE</t>
  </si>
  <si>
    <t>angel</t>
  </si>
  <si>
    <t>POD received from cell 0677812718 M</t>
  </si>
  <si>
    <t>FUE / doc</t>
  </si>
  <si>
    <t>kedibone</t>
  </si>
  <si>
    <t>NELSP</t>
  </si>
  <si>
    <t>NELSPRUIT</t>
  </si>
  <si>
    <t>Danny</t>
  </si>
  <si>
    <t>Leonie</t>
  </si>
  <si>
    <t xml:space="preserve">POD received from cell 0729919507 M     </t>
  </si>
  <si>
    <t>SIGNED</t>
  </si>
  <si>
    <t>shane</t>
  </si>
  <si>
    <t xml:space="preserve">POD received from cell 0723786860 M     </t>
  </si>
  <si>
    <t>DOC / FUE</t>
  </si>
  <si>
    <t>Alan</t>
  </si>
  <si>
    <t>POD received from cell 0788599361 M</t>
  </si>
  <si>
    <t xml:space="preserve">POD received from cell 0823984226 M     </t>
  </si>
  <si>
    <t xml:space="preserve">POD received from cell 0748428543 M     </t>
  </si>
  <si>
    <t>LUCAS</t>
  </si>
  <si>
    <t>ERMEL</t>
  </si>
  <si>
    <t>ERMELO</t>
  </si>
  <si>
    <t>Vanessa</t>
  </si>
  <si>
    <t>POD received from cell 0723863877 M</t>
  </si>
  <si>
    <t>Phindile</t>
  </si>
  <si>
    <t>Ashley</t>
  </si>
  <si>
    <t>POD received from cell 0767183469 M</t>
  </si>
  <si>
    <t>NA</t>
  </si>
  <si>
    <t>marcus</t>
  </si>
  <si>
    <t>POD received from cell 0713186291 M</t>
  </si>
  <si>
    <t>POD received from cell 0813705629 M</t>
  </si>
  <si>
    <t>MICHELLE</t>
  </si>
  <si>
    <t>gert</t>
  </si>
  <si>
    <t>AVW</t>
  </si>
  <si>
    <t>POD received from cell 0790225629 M</t>
  </si>
  <si>
    <t>POD received from cell 0671949048 M</t>
  </si>
  <si>
    <t>POD received from cell 0733622001 M</t>
  </si>
  <si>
    <t>mpho</t>
  </si>
  <si>
    <t>MARGA</t>
  </si>
  <si>
    <t>MARGATE</t>
  </si>
  <si>
    <t>james</t>
  </si>
  <si>
    <t>LICHT</t>
  </si>
  <si>
    <t>LICHTENBURG</t>
  </si>
  <si>
    <t>POD received from cell 0814637743 M</t>
  </si>
  <si>
    <t>CHANTELLE</t>
  </si>
  <si>
    <t>Caroline</t>
  </si>
  <si>
    <t xml:space="preserve">POD received from cell 0732912108 M     </t>
  </si>
  <si>
    <t>jabu</t>
  </si>
  <si>
    <t>N A</t>
  </si>
  <si>
    <t>Derick</t>
  </si>
  <si>
    <t>muzi</t>
  </si>
  <si>
    <t>POD received from cell 0823644778 M</t>
  </si>
  <si>
    <t>PLETT</t>
  </si>
  <si>
    <t>PLETTENBERG BAY</t>
  </si>
  <si>
    <t>Abel</t>
  </si>
  <si>
    <t>RD1</t>
  </si>
  <si>
    <t>POD received from cell 0826513660 M</t>
  </si>
  <si>
    <t>SAMANTHA</t>
  </si>
  <si>
    <t>HERMA</t>
  </si>
  <si>
    <t>HERMANUS</t>
  </si>
  <si>
    <t>POD received from cell 0655142110 M</t>
  </si>
  <si>
    <t>Lauren</t>
  </si>
  <si>
    <t>POD received from cell 0784785217 M</t>
  </si>
  <si>
    <t>SANDT</t>
  </si>
  <si>
    <t>SANDTON</t>
  </si>
  <si>
    <t>MELISSA</t>
  </si>
  <si>
    <t>NATASHA</t>
  </si>
  <si>
    <t>PIET2</t>
  </si>
  <si>
    <t>PIETERSBURG</t>
  </si>
  <si>
    <t>POD received from cell 0730059234 M</t>
  </si>
  <si>
    <t>RD4</t>
  </si>
  <si>
    <t>LEE</t>
  </si>
  <si>
    <t>POD received from cell 0822621815 M</t>
  </si>
  <si>
    <t>POD received from cell 0678924648 M</t>
  </si>
  <si>
    <t>richard</t>
  </si>
  <si>
    <t>the</t>
  </si>
  <si>
    <t>POD received from cell 0734787843 M</t>
  </si>
  <si>
    <t>POD received from cell 0784452502 M</t>
  </si>
  <si>
    <t xml:space="preserve">POD received from cell 0607554553 M     </t>
  </si>
  <si>
    <t>POD received from cell 0715201240 M</t>
  </si>
  <si>
    <t>VANESSA</t>
  </si>
  <si>
    <t>J17988</t>
  </si>
  <si>
    <t xml:space="preserve">MOVE ANALYTICS CC - GABLER MEDICAL </t>
  </si>
  <si>
    <t xml:space="preserve">Gabler Medical                     </t>
  </si>
  <si>
    <t xml:space="preserve">Anaesthetic Equipment              </t>
  </si>
  <si>
    <t>DR HUMPHREY</t>
  </si>
  <si>
    <t>Jeffrey Jacobs</t>
  </si>
  <si>
    <t>d humphrey</t>
  </si>
  <si>
    <t>BOX MEDICAL EQUIPMEN</t>
  </si>
  <si>
    <t xml:space="preserve">Tzaneen Animal Clinic              </t>
  </si>
  <si>
    <t>DR PIETER CORDIER</t>
  </si>
  <si>
    <t>elaine</t>
  </si>
  <si>
    <t>rd4</t>
  </si>
  <si>
    <t xml:space="preserve">Netcare Rehabilitation Hospit      </t>
  </si>
  <si>
    <t>SYLVIA MOSOMANE</t>
  </si>
  <si>
    <t>Sylvia</t>
  </si>
  <si>
    <t>POD received from cell 0834291999 M</t>
  </si>
  <si>
    <t xml:space="preserve">Netcare The Bay Hospit             </t>
  </si>
  <si>
    <t>ROSY</t>
  </si>
  <si>
    <t>rosy</t>
  </si>
  <si>
    <t>POD received from cell 0732843974 M</t>
  </si>
  <si>
    <t>rd3</t>
  </si>
  <si>
    <t xml:space="preserve">Netcare Femina Clinic              </t>
  </si>
  <si>
    <t>Yolandi De Bruyn</t>
  </si>
  <si>
    <t>yolandi</t>
  </si>
  <si>
    <t>POD received from cell 0763930183 M</t>
  </si>
  <si>
    <t xml:space="preserve">Advanced Worcester                 </t>
  </si>
  <si>
    <t>LIZELLE</t>
  </si>
  <si>
    <t>cayline</t>
  </si>
  <si>
    <t>WEENE</t>
  </si>
  <si>
    <t>WEENEN</t>
  </si>
  <si>
    <t xml:space="preserve">Church of Scotl  Hospit            </t>
  </si>
  <si>
    <t>STORES</t>
  </si>
  <si>
    <t>thawala</t>
  </si>
  <si>
    <t>RD5</t>
  </si>
  <si>
    <t xml:space="preserve">Fernridge Veterinary Clinic        </t>
  </si>
  <si>
    <t>MARINA GOMERSALL</t>
  </si>
  <si>
    <t>PHANDA</t>
  </si>
  <si>
    <t xml:space="preserve">Dr George Mukhari Hospit           </t>
  </si>
  <si>
    <t>TRANSIT-UNIT</t>
  </si>
  <si>
    <t>thsilidzi</t>
  </si>
  <si>
    <t xml:space="preserve">Life Eugene Marais Hospit          </t>
  </si>
  <si>
    <t>BOB KASAMBA</t>
  </si>
  <si>
    <t>HLAYISANI</t>
  </si>
  <si>
    <t xml:space="preserve">Netcare Margate Private Hospit     </t>
  </si>
  <si>
    <t>Sherelle Isaacs</t>
  </si>
  <si>
    <t xml:space="preserve">Netcare Montana Hospit             </t>
  </si>
  <si>
    <t>N.MANYAGA</t>
  </si>
  <si>
    <t xml:space="preserve">Ndivhuwo                      </t>
  </si>
  <si>
    <t xml:space="preserve">GABLER MEDICAL                     </t>
  </si>
  <si>
    <t>DE WET ERASMUS</t>
  </si>
  <si>
    <t>Patricia</t>
  </si>
  <si>
    <t>POD received from cell 0796327755 M</t>
  </si>
  <si>
    <t>GRAHA</t>
  </si>
  <si>
    <t>GRAHAMSTOWN</t>
  </si>
  <si>
    <t xml:space="preserve">Kingswood College                  </t>
  </si>
  <si>
    <t>EVA JUNKIN</t>
  </si>
  <si>
    <t>Odwa</t>
  </si>
  <si>
    <t xml:space="preserve">Med Pak cc TA                      </t>
  </si>
  <si>
    <t>KYLE</t>
  </si>
  <si>
    <t>SAM SAM</t>
  </si>
  <si>
    <t xml:space="preserve">Linmed Clinic - Netcare            </t>
  </si>
  <si>
    <t>Cules</t>
  </si>
  <si>
    <t>tharen</t>
  </si>
  <si>
    <t>POD received from cell 0647964988 M</t>
  </si>
  <si>
    <t>Dudu</t>
  </si>
  <si>
    <t xml:space="preserve">NETCARE THE BAY PHARMACY           </t>
  </si>
  <si>
    <t>SR BB SIKOSANE</t>
  </si>
  <si>
    <t>dumisani</t>
  </si>
  <si>
    <t xml:space="preserve">Pilatus PC-12 Centre Southern      </t>
  </si>
  <si>
    <t>RAYMOND</t>
  </si>
  <si>
    <t>Julia Scott</t>
  </si>
  <si>
    <t xml:space="preserve">Netcare Jakar a Hospit             </t>
  </si>
  <si>
    <t>MATHEW HOAL</t>
  </si>
  <si>
    <t xml:space="preserve">Captain   Pharmacy            </t>
  </si>
  <si>
    <t>VRYHE</t>
  </si>
  <si>
    <t>VRYHEID</t>
  </si>
  <si>
    <t xml:space="preserve">Abaqulusi Private Hospit           </t>
  </si>
  <si>
    <t>PHARMACY</t>
  </si>
  <si>
    <t>THANDEKA</t>
  </si>
  <si>
    <t>POD received from cell 0784953533 M</t>
  </si>
  <si>
    <t>FLYER SUTURES-2</t>
  </si>
  <si>
    <t xml:space="preserve">Mediclinic Stellenbosch Pharma     </t>
  </si>
  <si>
    <t>ASHLEY</t>
  </si>
  <si>
    <t xml:space="preserve">clenda                        </t>
  </si>
  <si>
    <t xml:space="preserve">POD received from cell 0671056183 M     </t>
  </si>
  <si>
    <t>FLYER SUTURES-1</t>
  </si>
  <si>
    <t>MMABA</t>
  </si>
  <si>
    <t>MMABATHO</t>
  </si>
  <si>
    <t xml:space="preserve">Victoria Private Hospit - Clin     </t>
  </si>
  <si>
    <t>SELENA</t>
  </si>
  <si>
    <t>EDWARD</t>
  </si>
  <si>
    <t>BOX SUTURES-9</t>
  </si>
  <si>
    <t xml:space="preserve">Advanced Durbanville               </t>
  </si>
  <si>
    <t>ANKIA</t>
  </si>
  <si>
    <t>W Tula</t>
  </si>
  <si>
    <t>FLYER SUTURES-4</t>
  </si>
  <si>
    <t>TANIA</t>
  </si>
  <si>
    <t xml:space="preserve">Meulen Pharmacy                    </t>
  </si>
  <si>
    <t>NEIL</t>
  </si>
  <si>
    <t>Teddy</t>
  </si>
  <si>
    <t>BOX SUTURES-4</t>
  </si>
  <si>
    <t>DUDU</t>
  </si>
  <si>
    <t>E wessels</t>
  </si>
  <si>
    <t>FLYER Med Device</t>
  </si>
  <si>
    <t xml:space="preserve">Kiaat Hospitaal Pharmacy           </t>
  </si>
  <si>
    <t>EDA VERSTER</t>
  </si>
  <si>
    <t>hendry</t>
  </si>
  <si>
    <t>POD received from cell 0673299288 M</t>
  </si>
  <si>
    <t xml:space="preserve">Multicare Medical                  </t>
  </si>
  <si>
    <t>chantelle</t>
  </si>
  <si>
    <t>BOX SUTURES-8</t>
  </si>
  <si>
    <t>GELUK</t>
  </si>
  <si>
    <t>GELUKWAARTS</t>
  </si>
  <si>
    <t xml:space="preserve">Netcare Kroon Pharma               </t>
  </si>
  <si>
    <t>MAIN PHY</t>
  </si>
  <si>
    <t>LIZZY</t>
  </si>
  <si>
    <t>dei</t>
  </si>
  <si>
    <t>FLYER SUTURES-5</t>
  </si>
  <si>
    <t xml:space="preserve">Trevor Rossouw                     </t>
  </si>
  <si>
    <t>Trevor Rossouw</t>
  </si>
  <si>
    <t>Box Medical Equipmen</t>
  </si>
  <si>
    <t xml:space="preserve">Brits Medi Clinic - Pharmacy       </t>
  </si>
  <si>
    <t>JOHANNA</t>
  </si>
  <si>
    <t>MOHAU</t>
  </si>
  <si>
    <t>FLYER SUTURES-3</t>
  </si>
  <si>
    <t xml:space="preserve">EMFULENI MEDI CLINIC PHARMACY      </t>
  </si>
  <si>
    <t>Bessie Posatumas</t>
  </si>
  <si>
    <t>Andrew</t>
  </si>
  <si>
    <t>BOX SUTURES-10</t>
  </si>
  <si>
    <t xml:space="preserve">Medicross Tokai.                   </t>
  </si>
  <si>
    <t xml:space="preserve">R MARSH                       </t>
  </si>
  <si>
    <t xml:space="preserve">Mediclinic Sandton Pharmacy        </t>
  </si>
  <si>
    <t>COMFORT PHARMACY</t>
  </si>
  <si>
    <t>Genney</t>
  </si>
  <si>
    <t>FLYER SUTURES-6</t>
  </si>
  <si>
    <t xml:space="preserve">Visiclin Eye Hospit                </t>
  </si>
  <si>
    <t>KARIEN</t>
  </si>
  <si>
    <t>Karen</t>
  </si>
  <si>
    <t xml:space="preserve">MDC Kenilworth MRO                 </t>
  </si>
  <si>
    <t xml:space="preserve">Milnerton Medi Clinic Pharma       </t>
  </si>
  <si>
    <t>SARAH</t>
  </si>
  <si>
    <t xml:space="preserve">Disa Med Constantia Pharmacy       </t>
  </si>
  <si>
    <t>MARTIN</t>
  </si>
  <si>
    <t>andrew</t>
  </si>
  <si>
    <t xml:space="preserve">HILLSIDE VETERINARY                </t>
  </si>
  <si>
    <t>k jolly</t>
  </si>
  <si>
    <t xml:space="preserve">Questmed Clinix Lesedi             </t>
  </si>
  <si>
    <t>Mabel</t>
  </si>
  <si>
    <t>FLYER DOCS</t>
  </si>
  <si>
    <t xml:space="preserve">Naledi Nkayezi - Sebokeng Clin     </t>
  </si>
  <si>
    <t>MR MODISE</t>
  </si>
  <si>
    <t>POD received from cell 0604140005 M</t>
  </si>
  <si>
    <t>UPING</t>
  </si>
  <si>
    <t>UPINGTON</t>
  </si>
  <si>
    <t xml:space="preserve">Upington Mediclinic                </t>
  </si>
  <si>
    <t>FERICKS</t>
  </si>
  <si>
    <t>VICTORIA</t>
  </si>
  <si>
    <t>POD received from cell 0761469513 M</t>
  </si>
  <si>
    <t xml:space="preserve">WC HEALTH PAARL Hospit             </t>
  </si>
  <si>
    <t>MRS M LUDICK</t>
  </si>
  <si>
    <t>BOX SUTURES-19</t>
  </si>
  <si>
    <t xml:space="preserve">Surgical Systems                   </t>
  </si>
  <si>
    <t>Abby</t>
  </si>
  <si>
    <t>Box Sutures-7</t>
  </si>
  <si>
    <t xml:space="preserve">PVT RESS                           </t>
  </si>
  <si>
    <t xml:space="preserve">GAYLA                              </t>
  </si>
  <si>
    <t>ALEX</t>
  </si>
  <si>
    <t>MR ROSSON</t>
  </si>
  <si>
    <t>jeffry</t>
  </si>
  <si>
    <t xml:space="preserve">GABLE MEDICAL TECHNOLOGY           </t>
  </si>
  <si>
    <t>TRACEY</t>
  </si>
  <si>
    <t>DUDUZILE MAZUBUKO</t>
  </si>
  <si>
    <t>COETZEE</t>
  </si>
  <si>
    <t xml:space="preserve">GABLE MEDICAL TECHNOLOGY(PTY)L     </t>
  </si>
  <si>
    <t xml:space="preserve">GABLER MEDIACL                     </t>
  </si>
  <si>
    <t>DUDUZILE</t>
  </si>
  <si>
    <t xml:space="preserve">t may                         </t>
  </si>
  <si>
    <t xml:space="preserve">Animal QI Wellness Centre          </t>
  </si>
  <si>
    <t>DR BOOYSE</t>
  </si>
  <si>
    <t>Tirsa</t>
  </si>
  <si>
    <t>BOX Admin Set</t>
  </si>
  <si>
    <t xml:space="preserve">mokgadi                       </t>
  </si>
  <si>
    <t xml:space="preserve">POD received from cell 0833764083 M     </t>
  </si>
  <si>
    <t>BOX SUTURES-196</t>
  </si>
  <si>
    <t xml:space="preserve">Nelson Mandela Childrens Hospi     </t>
  </si>
  <si>
    <t>EPHRAIM</t>
  </si>
  <si>
    <t>POD received from cell 0738881031 M</t>
  </si>
  <si>
    <t xml:space="preserve">ST AIDANS Hospit                   </t>
  </si>
  <si>
    <t>HLUHL</t>
  </si>
  <si>
    <t>HLUHLUWE</t>
  </si>
  <si>
    <t xml:space="preserve">Benedictine District Hospit        </t>
  </si>
  <si>
    <t>J.P.MJAJA</t>
  </si>
  <si>
    <t>Returned to sender on waybill number RGA</t>
  </si>
  <si>
    <t xml:space="preserve">Lake Smit   Partners  X Ray        </t>
  </si>
  <si>
    <t>ulisa</t>
  </si>
  <si>
    <t>DEAAR</t>
  </si>
  <si>
    <t>DE AAR</t>
  </si>
  <si>
    <t xml:space="preserve">GeneCo                             </t>
  </si>
  <si>
    <t>NANNIE</t>
  </si>
  <si>
    <t>ERIKA</t>
  </si>
  <si>
    <t xml:space="preserve">Valley Farm Animal Hospit          </t>
  </si>
  <si>
    <t>MARICHELH</t>
  </si>
  <si>
    <t>POD received from cell 0787568089 M</t>
  </si>
  <si>
    <t xml:space="preserve">MilPark Hospital                   </t>
  </si>
  <si>
    <t>ASLAM OONI</t>
  </si>
  <si>
    <t>POD received from cell 0784717367 M</t>
  </si>
  <si>
    <t xml:space="preserve">University of Pretoria:Oral De     </t>
  </si>
  <si>
    <t>MAGDA V D WALT</t>
  </si>
  <si>
    <t>POD received from cell 0726813383 M</t>
  </si>
  <si>
    <t>BOX SUTURES-20</t>
  </si>
  <si>
    <t xml:space="preserve">DJH Defty (Pty) - Disa Med Phy     </t>
  </si>
  <si>
    <t>AK TIMOL</t>
  </si>
  <si>
    <t>SIBINISO</t>
  </si>
  <si>
    <t>POD received from cell 0832332753 M</t>
  </si>
  <si>
    <t xml:space="preserve">GABLE MEDICAL TECHNOLOGY(PTY(L     </t>
  </si>
  <si>
    <t>TRACY COETZEE</t>
  </si>
  <si>
    <t>COETZE</t>
  </si>
  <si>
    <t xml:space="preserve">Netcare Cuyler Clinic              </t>
  </si>
  <si>
    <t>ZIYAADA DAVIDS</t>
  </si>
  <si>
    <t>najilah</t>
  </si>
  <si>
    <t xml:space="preserve">MILLNERS DENTAL SUPPLIES LTD       </t>
  </si>
  <si>
    <t>ZAHIRAH ROGHEY</t>
  </si>
  <si>
    <t>JEFFREY JACOBS</t>
  </si>
  <si>
    <t>Zahiran</t>
  </si>
  <si>
    <t xml:space="preserve">Lyns Vet Supplies                  </t>
  </si>
  <si>
    <t>LYN</t>
  </si>
  <si>
    <t>L Coughtan</t>
  </si>
  <si>
    <t xml:space="preserve">Little Company of Mary             </t>
  </si>
  <si>
    <t>ANDRE STRUWIG</t>
  </si>
  <si>
    <t>POD received from cell 0607774851 M</t>
  </si>
  <si>
    <t>Boxes Medical Equipm Boxes Medical Equipm</t>
  </si>
  <si>
    <t>BONGANI</t>
  </si>
  <si>
    <t>Boxes Medical Equipm</t>
  </si>
  <si>
    <t xml:space="preserve">Dr Ronel Cornelissen Inc           </t>
  </si>
  <si>
    <t>DR RONEL CORNELISSEN</t>
  </si>
  <si>
    <t>THERESA</t>
  </si>
  <si>
    <t xml:space="preserve">Bergzicht Animal Hospital          </t>
  </si>
  <si>
    <t>LIZ</t>
  </si>
  <si>
    <t>Joslyn</t>
  </si>
  <si>
    <t>ABBY</t>
  </si>
  <si>
    <t xml:space="preserve">The Surgical Institute             </t>
  </si>
  <si>
    <t>VALENCIA</t>
  </si>
  <si>
    <t>T September</t>
  </si>
  <si>
    <t>BOX SUTURES-17</t>
  </si>
  <si>
    <t xml:space="preserve">Morningside Medi Clinic Pharma     </t>
  </si>
  <si>
    <t>Conrad V D Mesht</t>
  </si>
  <si>
    <t>mathilda</t>
  </si>
  <si>
    <t>Flyer Sutures-1</t>
  </si>
  <si>
    <t>b milleR</t>
  </si>
  <si>
    <t>FOCHV</t>
  </si>
  <si>
    <t>FOCHVILLE</t>
  </si>
  <si>
    <t xml:space="preserve">Leslie Williams Private Hospit     </t>
  </si>
  <si>
    <t>JOHANNAH</t>
  </si>
  <si>
    <t>Nomathemba</t>
  </si>
  <si>
    <t>BOX SUTURES-14</t>
  </si>
  <si>
    <t xml:space="preserve">Nelspruit Surgiclinic              </t>
  </si>
  <si>
    <t>KAREN</t>
  </si>
  <si>
    <t>dudd</t>
  </si>
  <si>
    <t>POD received from cell 0712723821 M</t>
  </si>
  <si>
    <t>BOX SUTURES-7</t>
  </si>
  <si>
    <t xml:space="preserve">Netcare MilPark Hospital           </t>
  </si>
  <si>
    <t xml:space="preserve">moipinutsile                  </t>
  </si>
  <si>
    <t xml:space="preserve">POD received from cell 0625670357 M     </t>
  </si>
  <si>
    <t>Crate Medical Equipm</t>
  </si>
  <si>
    <t>Michelle Fraser</t>
  </si>
  <si>
    <t>FLYER SUTURES</t>
  </si>
  <si>
    <t>b miller</t>
  </si>
  <si>
    <t xml:space="preserve">GAMMER INTERNATIONAL               </t>
  </si>
  <si>
    <t>HESTER SOLOMON</t>
  </si>
  <si>
    <t>faired</t>
  </si>
  <si>
    <t xml:space="preserve">Dept of Health Mpumalanga          </t>
  </si>
  <si>
    <t>Nkosinathi</t>
  </si>
  <si>
    <t>JOSEMI</t>
  </si>
  <si>
    <t xml:space="preserve">SCION MOUOLDING UNIT 3             </t>
  </si>
  <si>
    <t>WAYNE VAN DEVENTER</t>
  </si>
  <si>
    <t xml:space="preserve">faried                        </t>
  </si>
  <si>
    <t>rdy</t>
  </si>
  <si>
    <t xml:space="preserve">Dr C A Roux                        </t>
  </si>
  <si>
    <t>DR ROUX</t>
  </si>
  <si>
    <t xml:space="preserve">charmaine                     </t>
  </si>
  <si>
    <t xml:space="preserve">POD received from cell 0726813383 M     </t>
  </si>
  <si>
    <t xml:space="preserve">Dr J.A.Muire                       </t>
  </si>
  <si>
    <t>Z Stander</t>
  </si>
  <si>
    <t>POD received from cell 0782018425 M</t>
  </si>
  <si>
    <t xml:space="preserve">Dihlabeng Regional Hospit          </t>
  </si>
  <si>
    <t>Thandiwe Masoeu</t>
  </si>
  <si>
    <t>SHIBA</t>
  </si>
  <si>
    <t xml:space="preserve">Netcare Pholoso Hospital           </t>
  </si>
  <si>
    <t>LEBOGANG PILA</t>
  </si>
  <si>
    <t>Lebogang</t>
  </si>
  <si>
    <t>POD received from cell 0795513816 M</t>
  </si>
  <si>
    <t xml:space="preserve">Netcare Ferncrest Hospit           </t>
  </si>
  <si>
    <t>Johannes Mere</t>
  </si>
  <si>
    <t>karabo</t>
  </si>
  <si>
    <t xml:space="preserve">DJH Defty (Pty) Ltd - Pharmcor     </t>
  </si>
  <si>
    <t>TANYA</t>
  </si>
  <si>
    <t xml:space="preserve">Denzil                        </t>
  </si>
  <si>
    <t xml:space="preserve">Disa Med Worcester Pharma          </t>
  </si>
  <si>
    <t>MRS L VOGEL</t>
  </si>
  <si>
    <t>Cohen</t>
  </si>
  <si>
    <t>zanele</t>
  </si>
  <si>
    <t xml:space="preserve">Glen Austin Equine Clinic          </t>
  </si>
  <si>
    <t>CHERYL</t>
  </si>
  <si>
    <t xml:space="preserve">S Rodgers                     </t>
  </si>
  <si>
    <t xml:space="preserve">E R Medical cc                     </t>
  </si>
  <si>
    <t>LYNN MEREDITH</t>
  </si>
  <si>
    <t>Ivy</t>
  </si>
  <si>
    <t xml:space="preserve">The Cupboard Group                 </t>
  </si>
  <si>
    <t>KOBUS PRETORIUS</t>
  </si>
  <si>
    <t>golden</t>
  </si>
  <si>
    <t xml:space="preserve">Durbanville Vet                    </t>
  </si>
  <si>
    <t>SR JANET</t>
  </si>
  <si>
    <t xml:space="preserve">Belinda                       </t>
  </si>
  <si>
    <t xml:space="preserve">POD received from cell 0784785217 M     </t>
  </si>
  <si>
    <t xml:space="preserve">Whittscape Medical                 </t>
  </si>
  <si>
    <t>WAYNE</t>
  </si>
  <si>
    <t>gerald</t>
  </si>
  <si>
    <t xml:space="preserve">NETCARE OLIVEDALE  Hospital        </t>
  </si>
  <si>
    <t>JOHN VRIES</t>
  </si>
  <si>
    <t xml:space="preserve">Citivet Monte Vista                </t>
  </si>
  <si>
    <t>DEE</t>
  </si>
  <si>
    <t xml:space="preserve">Dee noks                      </t>
  </si>
  <si>
    <t xml:space="preserve">Hoogland Medi Clinic Pharmacy      </t>
  </si>
  <si>
    <t>WILMA JANA</t>
  </si>
  <si>
    <t>NTSANE NTSWAKI</t>
  </si>
  <si>
    <t xml:space="preserve">Western Cape Medical Depot         </t>
  </si>
  <si>
    <t>MR J DELCARME</t>
  </si>
  <si>
    <t>BOX SUTURES-20 BOX SUTURES-10</t>
  </si>
  <si>
    <t>Noxolo</t>
  </si>
  <si>
    <t>Johannah</t>
  </si>
  <si>
    <t>Marcha</t>
  </si>
  <si>
    <t xml:space="preserve">Netcare Blaauwberg Pharmacy        </t>
  </si>
  <si>
    <t>Pharmacy</t>
  </si>
  <si>
    <t xml:space="preserve">Bazel                         </t>
  </si>
  <si>
    <t>Flyer Sutures-2</t>
  </si>
  <si>
    <t xml:space="preserve">First Quantum Minerals SA          </t>
  </si>
  <si>
    <t>NAOMI DU PLESSIS</t>
  </si>
  <si>
    <t>SANDY</t>
  </si>
  <si>
    <t>MOOIR</t>
  </si>
  <si>
    <t>MOOIRIVIER</t>
  </si>
  <si>
    <t xml:space="preserve">BRUNTVILLE CHC                     </t>
  </si>
  <si>
    <t>S.MBANJWA</t>
  </si>
  <si>
    <t xml:space="preserve">Medunsa Dental Hospit              </t>
  </si>
  <si>
    <t>SAUL</t>
  </si>
  <si>
    <t>jerry</t>
  </si>
  <si>
    <t xml:space="preserve">Ramsem EdmsBpk                     </t>
  </si>
  <si>
    <t>MANDY</t>
  </si>
  <si>
    <t>JUDY</t>
  </si>
  <si>
    <t>SPRI1</t>
  </si>
  <si>
    <t>SPRINGBOK</t>
  </si>
  <si>
    <t xml:space="preserve">Namaque Paramedic Services (Pt     </t>
  </si>
  <si>
    <t>Delanoye Brandt</t>
  </si>
  <si>
    <t>F  VAN DER HEEVER</t>
  </si>
  <si>
    <t>DULIE</t>
  </si>
  <si>
    <t>t may</t>
  </si>
  <si>
    <t>EAR / FUE / DOC</t>
  </si>
  <si>
    <t xml:space="preserve">Clinix Botshelong Hospit           </t>
  </si>
  <si>
    <t>MDUDUZI</t>
  </si>
  <si>
    <t>xavier</t>
  </si>
  <si>
    <t xml:space="preserve">Alphen Vet Hospit                  </t>
  </si>
  <si>
    <t>Jesica</t>
  </si>
  <si>
    <t>engelbrecht</t>
  </si>
  <si>
    <t>Box Sutures-9</t>
  </si>
  <si>
    <t xml:space="preserve">NETCARE Clinton Pharma             </t>
  </si>
  <si>
    <t xml:space="preserve">Life Fourways Phy                  </t>
  </si>
  <si>
    <t>Babalwa Keswa</t>
  </si>
  <si>
    <t>BOX SUTURES-30</t>
  </si>
  <si>
    <t>COMFORT PHY</t>
  </si>
  <si>
    <t>mosa</t>
  </si>
  <si>
    <t>POD received from cell 0838992205 M</t>
  </si>
  <si>
    <t>Edward</t>
  </si>
  <si>
    <t>POD received from cell 0717104856 M</t>
  </si>
  <si>
    <t xml:space="preserve">skynet                             </t>
  </si>
  <si>
    <t xml:space="preserve">gable medical                      </t>
  </si>
  <si>
    <t>jeffrey</t>
  </si>
  <si>
    <t>box</t>
  </si>
  <si>
    <t xml:space="preserve">Netcare Unitas Hospit              </t>
  </si>
  <si>
    <t>ERNEST MOENG</t>
  </si>
  <si>
    <t>linky</t>
  </si>
  <si>
    <t>POD received from cell 0799731759 M</t>
  </si>
  <si>
    <t xml:space="preserve">The Bay NonStock Medical           </t>
  </si>
  <si>
    <t>Chantelle Payton</t>
  </si>
  <si>
    <t xml:space="preserve">Zuid Afrikaanse Hospit             </t>
  </si>
  <si>
    <t>LESANG</t>
  </si>
  <si>
    <t>Douglas   Pharmacy</t>
  </si>
  <si>
    <t xml:space="preserve">Chem-Med                           </t>
  </si>
  <si>
    <t>Doris</t>
  </si>
  <si>
    <t>OUDTS</t>
  </si>
  <si>
    <t>OUDTSHOORN</t>
  </si>
  <si>
    <t xml:space="preserve">WC Health Oudtshoorn Hospit        </t>
  </si>
  <si>
    <t>LASHE MOUTON</t>
  </si>
  <si>
    <t>friksy</t>
  </si>
  <si>
    <t xml:space="preserve">Blue Hills Veterinary Hospit       </t>
  </si>
  <si>
    <t>KIRSTIN</t>
  </si>
  <si>
    <t>Lena</t>
  </si>
  <si>
    <t xml:space="preserve">Netcare Kuilsriver Hospital        </t>
  </si>
  <si>
    <t>Andre Petersen</t>
  </si>
  <si>
    <t>CHANTELLR</t>
  </si>
  <si>
    <t>Ephraim</t>
  </si>
  <si>
    <t>THANDAZILE</t>
  </si>
  <si>
    <t xml:space="preserve">Life Kingsbury Hospital            </t>
  </si>
  <si>
    <t>ERICH OOSTHUIZEN</t>
  </si>
  <si>
    <t>ncebakazi</t>
  </si>
  <si>
    <t>POD received from cell 0681633762 M</t>
  </si>
  <si>
    <t xml:space="preserve">NETCARE OLIVEDALE  PHARMACY        </t>
  </si>
  <si>
    <t>phillip</t>
  </si>
  <si>
    <t>NOMATHEMBA</t>
  </si>
  <si>
    <t xml:space="preserve">Vishoek Medicross                  </t>
  </si>
  <si>
    <t>SR GLENDA</t>
  </si>
  <si>
    <t>Jamey</t>
  </si>
  <si>
    <t xml:space="preserve">AHMED Al-Kadi Private Hospital     </t>
  </si>
  <si>
    <t>CASSIM HOOSEN</t>
  </si>
  <si>
    <t>cassim</t>
  </si>
  <si>
    <t>Gert</t>
  </si>
  <si>
    <t xml:space="preserve">Mdc Hillcrest MRO                  </t>
  </si>
  <si>
    <t>SR LE ROUX</t>
  </si>
  <si>
    <t>lilley</t>
  </si>
  <si>
    <t xml:space="preserve">Victoria Hospit Pharma             </t>
  </si>
  <si>
    <t>SUJAYA RAJOO</t>
  </si>
  <si>
    <t>NICOLEEN</t>
  </si>
  <si>
    <t>M.RALL</t>
  </si>
  <si>
    <t>BOX SUTURES-1</t>
  </si>
  <si>
    <t xml:space="preserve">Netcare Jakaranda Hospital         </t>
  </si>
  <si>
    <t>MAIN THEATRE</t>
  </si>
  <si>
    <t>Lipson  Pharmacy</t>
  </si>
  <si>
    <t xml:space="preserve">Letshabo Medical   Surgical        </t>
  </si>
  <si>
    <t>Hilde</t>
  </si>
  <si>
    <t>hilde</t>
  </si>
  <si>
    <t>Box Admin Set</t>
  </si>
  <si>
    <t xml:space="preserve">GABLER MEDICAL TECH                </t>
  </si>
  <si>
    <t>LEVERNE</t>
  </si>
  <si>
    <t>levene</t>
  </si>
  <si>
    <t xml:space="preserve">LONEHILL VET                       </t>
  </si>
  <si>
    <t>GILL</t>
  </si>
  <si>
    <t>COLES</t>
  </si>
  <si>
    <t>COLESBERG</t>
  </si>
  <si>
    <t xml:space="preserve">Manne Dipico Hospital              </t>
  </si>
  <si>
    <t>Christa Vorster</t>
  </si>
  <si>
    <t>KB NPMTANA</t>
  </si>
  <si>
    <t>Box Sutures-10</t>
  </si>
  <si>
    <t xml:space="preserve">Netcare Krugersdorp Hospit         </t>
  </si>
  <si>
    <t>NAMANDLA MAZIBUKO</t>
  </si>
  <si>
    <t>NONO</t>
  </si>
  <si>
    <t xml:space="preserve">cohen                         </t>
  </si>
  <si>
    <t xml:space="preserve">G J Crookes Hospit                 </t>
  </si>
  <si>
    <t>B NDLOVU</t>
  </si>
  <si>
    <t>nosipho</t>
  </si>
  <si>
    <t>B MULLER</t>
  </si>
  <si>
    <t xml:space="preserve">Netcare Pretoria East PHY          </t>
  </si>
  <si>
    <t>Ronnie</t>
  </si>
  <si>
    <t>KIM</t>
  </si>
  <si>
    <t xml:space="preserve">Netcare St Augustine s Hospita     </t>
  </si>
  <si>
    <t>XOLANI</t>
  </si>
  <si>
    <t xml:space="preserve">GABLE MEDICAL TEC H                </t>
  </si>
  <si>
    <t>T COETZE</t>
  </si>
  <si>
    <t xml:space="preserve">Citivet Bothasig                   </t>
  </si>
  <si>
    <t>DEE NORTJE</t>
  </si>
  <si>
    <t>Melinda</t>
  </si>
  <si>
    <t>Box Sutures-19</t>
  </si>
  <si>
    <t xml:space="preserve">PATRICIA                      </t>
  </si>
  <si>
    <t>Chantelle</t>
  </si>
  <si>
    <t>Tabitha</t>
  </si>
  <si>
    <t>Flyer Sutures-6</t>
  </si>
  <si>
    <t xml:space="preserve">Kawari Wholesaler                  </t>
  </si>
  <si>
    <t xml:space="preserve">SCION MOULDING                     </t>
  </si>
  <si>
    <t xml:space="preserve">GAHLER MEDICAL                     </t>
  </si>
  <si>
    <t>marang</t>
  </si>
  <si>
    <t>STAND</t>
  </si>
  <si>
    <t>STANDERTON</t>
  </si>
  <si>
    <t xml:space="preserve">STANDERTON ANIMAL HOSPITAL         </t>
  </si>
  <si>
    <t>WILNA MULLER</t>
  </si>
  <si>
    <t>ILZE</t>
  </si>
  <si>
    <t xml:space="preserve">ST MARYS Hospit                    </t>
  </si>
  <si>
    <t xml:space="preserve">Specialized Mouldings              </t>
  </si>
  <si>
    <t>GARY</t>
  </si>
  <si>
    <t xml:space="preserve">XPHARM (Pty) Ltd                   </t>
  </si>
  <si>
    <t>CHRIS GROBBELAAR</t>
  </si>
  <si>
    <t xml:space="preserve">TERSIA                        </t>
  </si>
  <si>
    <t xml:space="preserve">POD received from cell 0633458174 M     </t>
  </si>
  <si>
    <t xml:space="preserve">Netcare Garden City Hospit         </t>
  </si>
  <si>
    <t>Xoli Mjiyakho</t>
  </si>
  <si>
    <t>Xolisile Mjiyakho</t>
  </si>
  <si>
    <t xml:space="preserve">Netcare Cuyler                     </t>
  </si>
  <si>
    <t>aashiq</t>
  </si>
  <si>
    <t xml:space="preserve">Bryanston Avian Exotic             </t>
  </si>
  <si>
    <t>DAELENE</t>
  </si>
  <si>
    <t>Shirley</t>
  </si>
  <si>
    <t>POD received from cell 0729564722 M</t>
  </si>
  <si>
    <t xml:space="preserve">Standard Bank                      </t>
  </si>
  <si>
    <t>S.MOFOKENG</t>
  </si>
  <si>
    <t>glenda</t>
  </si>
  <si>
    <t>FLYER SUTURE-1</t>
  </si>
  <si>
    <t xml:space="preserve">Netcare Akasia Hospit Phy          </t>
  </si>
  <si>
    <t>Pinky</t>
  </si>
  <si>
    <t>BOX SUTURES-6</t>
  </si>
  <si>
    <t>asanda</t>
  </si>
  <si>
    <t xml:space="preserve">Joburg Dental                      </t>
  </si>
  <si>
    <t>RAKESH</t>
  </si>
  <si>
    <t>Tamara</t>
  </si>
  <si>
    <t xml:space="preserve">Medicare Hospital Equipment        </t>
  </si>
  <si>
    <t>Charl</t>
  </si>
  <si>
    <t>JUAN</t>
  </si>
  <si>
    <t>CHRITA VORSTER</t>
  </si>
  <si>
    <t>NONDUMISO</t>
  </si>
  <si>
    <t>POD received from cell 0723739364 M</t>
  </si>
  <si>
    <t xml:space="preserve">Umhlanga Veterinary Clinic         </t>
  </si>
  <si>
    <t>ADRI</t>
  </si>
  <si>
    <t>POD received from cell 0834941426 M</t>
  </si>
  <si>
    <t xml:space="preserve">Mediclinic Pietermaritzburg Ph     </t>
  </si>
  <si>
    <t>THEATRE</t>
  </si>
  <si>
    <t>Denzil</t>
  </si>
  <si>
    <t>nis</t>
  </si>
  <si>
    <t>PAT5RICIA</t>
  </si>
  <si>
    <t>megan</t>
  </si>
  <si>
    <t>lindani</t>
  </si>
  <si>
    <t>LAYLA</t>
  </si>
  <si>
    <t>MOLTE</t>
  </si>
  <si>
    <t>MOLTENO</t>
  </si>
  <si>
    <t xml:space="preserve">Molteno Hospital                   </t>
  </si>
  <si>
    <t xml:space="preserve">SIZWE                         </t>
  </si>
  <si>
    <t xml:space="preserve">R30 Mobile Systems                 </t>
  </si>
  <si>
    <t>MR DUMI SIBANZE</t>
  </si>
  <si>
    <t>sbu</t>
  </si>
  <si>
    <t xml:space="preserve">Impala Platinum Limited            </t>
  </si>
  <si>
    <t>PHILLIP COOK</t>
  </si>
  <si>
    <t>PHUTH</t>
  </si>
  <si>
    <t>PHUTHADITJHABA</t>
  </si>
  <si>
    <t xml:space="preserve">MANAPO Hospit                      </t>
  </si>
  <si>
    <t>MR MARIUS DELPORT</t>
  </si>
  <si>
    <t>rampai</t>
  </si>
  <si>
    <t>POD received from cell 0631570946 M</t>
  </si>
  <si>
    <t>CONRAD VD MESHT</t>
  </si>
  <si>
    <t>MARCUS</t>
  </si>
  <si>
    <t xml:space="preserve">Disa Med Durbanville Pharmacy      </t>
  </si>
  <si>
    <t>JOSEPH LUDORF</t>
  </si>
  <si>
    <t>September</t>
  </si>
  <si>
    <t xml:space="preserve">RICHARD                       </t>
  </si>
  <si>
    <t xml:space="preserve">POD received from cell 0721923505 M     </t>
  </si>
  <si>
    <t>Comfort Phy</t>
  </si>
  <si>
    <t xml:space="preserve">Bloemfontein Mediclinic            </t>
  </si>
  <si>
    <t>Jack</t>
  </si>
  <si>
    <t xml:space="preserve">Medicross Langeberg Hospit         </t>
  </si>
  <si>
    <t>Zethu</t>
  </si>
  <si>
    <t>MICHELLE RALL</t>
  </si>
  <si>
    <t>E wessel</t>
  </si>
  <si>
    <t>Flyer Tags</t>
  </si>
  <si>
    <t>mine and stamp</t>
  </si>
  <si>
    <t xml:space="preserve">Vetscape                           </t>
  </si>
  <si>
    <t>NINA</t>
  </si>
  <si>
    <t>Mercia</t>
  </si>
  <si>
    <t>r  marsh</t>
  </si>
  <si>
    <t xml:space="preserve">LEWTHWATE ENGINEERING              </t>
  </si>
  <si>
    <t>JEFF</t>
  </si>
  <si>
    <t>SERMON</t>
  </si>
  <si>
    <t>thakgalo</t>
  </si>
  <si>
    <t>EMPAN</t>
  </si>
  <si>
    <t>EMPANGENI</t>
  </si>
  <si>
    <t xml:space="preserve">MTUNZINI VET Hospit                </t>
  </si>
  <si>
    <t>SHERRI</t>
  </si>
  <si>
    <t>sherri</t>
  </si>
  <si>
    <t>POD received from cell 0795813531 M</t>
  </si>
  <si>
    <t xml:space="preserve">Netcare St Augustine Hosp.         </t>
  </si>
  <si>
    <t>LYLE NAIDOO</t>
  </si>
  <si>
    <t>sahil</t>
  </si>
  <si>
    <t>Flyer Medical Equipm</t>
  </si>
  <si>
    <t>patricia</t>
  </si>
  <si>
    <t>Pallets Medical Equi</t>
  </si>
  <si>
    <t>agnes</t>
  </si>
  <si>
    <t xml:space="preserve">MILLNERS DENTAL SUPPLIERS          </t>
  </si>
  <si>
    <t>Yanga</t>
  </si>
  <si>
    <t xml:space="preserve">Cape Eye Hospit Trust              </t>
  </si>
  <si>
    <t>edward</t>
  </si>
  <si>
    <t>POD received from cell 0641377685 M</t>
  </si>
  <si>
    <t xml:space="preserve">Vetscape Small Animal Hospital     </t>
  </si>
  <si>
    <t xml:space="preserve">NETCARE UMHLANGA HOSP.             </t>
  </si>
  <si>
    <t xml:space="preserve">Claudine                      </t>
  </si>
  <si>
    <t xml:space="preserve">POD received from cell 0834941426 M     </t>
  </si>
  <si>
    <t>ZAMA</t>
  </si>
  <si>
    <t>bobbi</t>
  </si>
  <si>
    <t xml:space="preserve">Shirnel Clinic cc                  </t>
  </si>
  <si>
    <t>SR JULIE COLEMAN</t>
  </si>
  <si>
    <t>NADIEN</t>
  </si>
  <si>
    <t>dudu</t>
  </si>
  <si>
    <t>FARIED</t>
  </si>
  <si>
    <t>fariedah</t>
  </si>
  <si>
    <t xml:space="preserve">GABLER                             </t>
  </si>
  <si>
    <t xml:space="preserve">GABLER NEDICAL                     </t>
  </si>
  <si>
    <t>DAWIE FOURIE</t>
  </si>
  <si>
    <t xml:space="preserve">muzi                          </t>
  </si>
  <si>
    <t xml:space="preserve">POD received from cell 0673299288 M     </t>
  </si>
  <si>
    <t>TREVOR</t>
  </si>
  <si>
    <t xml:space="preserve">PARKMORE VETERINARY CLINIC         </t>
  </si>
  <si>
    <t>JOYCE</t>
  </si>
  <si>
    <t>j botha</t>
  </si>
  <si>
    <t>POD received from cell 0822272106 M</t>
  </si>
  <si>
    <t xml:space="preserve">Hermanus Day Hospit                </t>
  </si>
  <si>
    <t>MR B.EVANS</t>
  </si>
  <si>
    <t xml:space="preserve">LIMPOPO PROVINCE DPT OF HEALTH     </t>
  </si>
  <si>
    <t>N EBRAHIM</t>
  </si>
  <si>
    <t>POD received from cell 0766706547 M</t>
  </si>
  <si>
    <t xml:space="preserve">Lichtenburg Animal Hospit          </t>
  </si>
  <si>
    <t>MINNY</t>
  </si>
  <si>
    <t>ANZELLE</t>
  </si>
  <si>
    <t xml:space="preserve">Onderstepoort Veterinary           </t>
  </si>
  <si>
    <t>THEATRE SISTER</t>
  </si>
  <si>
    <t>Melani</t>
  </si>
  <si>
    <t xml:space="preserve">Wentworth Hospit                   </t>
  </si>
  <si>
    <t>B.M.SITHOLE</t>
  </si>
  <si>
    <t>zondi</t>
  </si>
  <si>
    <t>WHITT</t>
  </si>
  <si>
    <t>WHITTELSEA</t>
  </si>
  <si>
    <t xml:space="preserve">HEWU Hospit                        </t>
  </si>
  <si>
    <t>THE PHARMACIST</t>
  </si>
  <si>
    <t>CHERNELL</t>
  </si>
  <si>
    <t xml:space="preserve">Limpopo Province Department Of     </t>
  </si>
  <si>
    <t>N.Ebrahim</t>
  </si>
  <si>
    <t xml:space="preserve">Faircape Health                    </t>
  </si>
  <si>
    <t>MICHELLE BOSCH</t>
  </si>
  <si>
    <t>M BOSCH</t>
  </si>
  <si>
    <t>KIMBE</t>
  </si>
  <si>
    <t>KIMBERLEY</t>
  </si>
  <si>
    <t xml:space="preserve">LENMED ROYAL HOSPITAL   HEART      </t>
  </si>
  <si>
    <t>SUREN</t>
  </si>
  <si>
    <t>VICTOR</t>
  </si>
  <si>
    <t>POD received from cell 0614420935 M</t>
  </si>
  <si>
    <t xml:space="preserve">Cure Day Clinic Midstream          </t>
  </si>
  <si>
    <t>JERELDA MOTLOMELO</t>
  </si>
  <si>
    <t>jerelda</t>
  </si>
  <si>
    <t xml:space="preserve">WC Health Helderberg Hospit        </t>
  </si>
  <si>
    <t>MARIETTE</t>
  </si>
  <si>
    <t>BOX SUTURES-42</t>
  </si>
  <si>
    <t>LOURENS DUDU De Wet</t>
  </si>
  <si>
    <t>Flyer Sutures Device Flyer Sut Bags</t>
  </si>
  <si>
    <t>BOX SUTURES-12</t>
  </si>
  <si>
    <t>Chandre</t>
  </si>
  <si>
    <t>mohau</t>
  </si>
  <si>
    <t>ELLIS</t>
  </si>
  <si>
    <t>ELLISRAS</t>
  </si>
  <si>
    <t xml:space="preserve">Mediclinic Lephalale Pharmacy      </t>
  </si>
  <si>
    <t>ELMARIE MARAIS</t>
  </si>
  <si>
    <t>ria vorster</t>
  </si>
  <si>
    <t>POD received from cell 0711198834 M</t>
  </si>
  <si>
    <t>Matthew</t>
  </si>
  <si>
    <t>Mr Modise</t>
  </si>
  <si>
    <t xml:space="preserve">Refiloe                       </t>
  </si>
  <si>
    <t xml:space="preserve">POD received from cell 0604140005 M     </t>
  </si>
  <si>
    <t>Terrence</t>
  </si>
  <si>
    <t>Flyer Sutures-3</t>
  </si>
  <si>
    <t xml:space="preserve">Netcare Krugersdorp Pharma         </t>
  </si>
  <si>
    <t>Nolo</t>
  </si>
  <si>
    <t>BOX SUTURES-</t>
  </si>
  <si>
    <t>LEVENE</t>
  </si>
  <si>
    <t xml:space="preserve">WP FASTNERS                        </t>
  </si>
  <si>
    <t>MARIA</t>
  </si>
  <si>
    <t>TRACEY COETZEE</t>
  </si>
  <si>
    <t xml:space="preserve">Cape Gate Hospit Pharma            </t>
  </si>
  <si>
    <t>Songezo</t>
  </si>
  <si>
    <t>NKOSINATHI</t>
  </si>
  <si>
    <t>HENDRICK</t>
  </si>
  <si>
    <t>CAM</t>
  </si>
  <si>
    <t>sckhunalo</t>
  </si>
  <si>
    <t>POD received from cell 0748101405 M</t>
  </si>
  <si>
    <t>DULCIE</t>
  </si>
  <si>
    <t>GIYAN</t>
  </si>
  <si>
    <t>GIYANI</t>
  </si>
  <si>
    <t xml:space="preserve">Tshilidzini Hospital               </t>
  </si>
  <si>
    <t>netshungwani</t>
  </si>
  <si>
    <t>POD received from cell 0792389597 M</t>
  </si>
  <si>
    <t xml:space="preserve">Nelspruit Medi Clinic              </t>
  </si>
  <si>
    <t>Louette Kok</t>
  </si>
  <si>
    <t>louette</t>
  </si>
  <si>
    <t>POD received from cell 0796162908 M</t>
  </si>
  <si>
    <t>EDDIE WESSELS</t>
  </si>
  <si>
    <t>CHRISTIE BESTER</t>
  </si>
  <si>
    <t>kedi</t>
  </si>
  <si>
    <t xml:space="preserve">Robinson Private Hospit            </t>
  </si>
  <si>
    <t>FATIMA</t>
  </si>
  <si>
    <t>DE WET   EDDIE</t>
  </si>
  <si>
    <t>PATRICIA</t>
  </si>
  <si>
    <t xml:space="preserve">Netcare Hospits                    </t>
  </si>
  <si>
    <t>VUTOMI GAVENI</t>
  </si>
  <si>
    <t xml:space="preserve">Boland Dierekliniek                </t>
  </si>
  <si>
    <t>CAROL</t>
  </si>
  <si>
    <t xml:space="preserve">Lake Smit   Partners  Ray          </t>
  </si>
  <si>
    <t>Sherry   Tracey</t>
  </si>
  <si>
    <t>Juliet</t>
  </si>
  <si>
    <t>Sam SAM</t>
  </si>
  <si>
    <t>Ivy name</t>
  </si>
  <si>
    <t>MRS M.LUDICK</t>
  </si>
  <si>
    <t>POD received from cell 0215903393 M</t>
  </si>
  <si>
    <t>BOIX SUTURES-12</t>
  </si>
  <si>
    <t xml:space="preserve">Paarl Vetirinary Hospit            </t>
  </si>
  <si>
    <t>Rianda</t>
  </si>
  <si>
    <t>Marlize</t>
  </si>
  <si>
    <t>Main Phy</t>
  </si>
  <si>
    <t>POD received from cell 0730260841 M</t>
  </si>
  <si>
    <t>BOX SUTURES-16</t>
  </si>
  <si>
    <t>KWEZI</t>
  </si>
  <si>
    <t xml:space="preserve">SYNBAR                             </t>
  </si>
  <si>
    <t>DAN ELAINE</t>
  </si>
  <si>
    <t>KOENA LEGODI</t>
  </si>
  <si>
    <t>Khathu</t>
  </si>
  <si>
    <t xml:space="preserve">Novagen Africa                     </t>
  </si>
  <si>
    <t>CASWELL</t>
  </si>
  <si>
    <t>NDIVHUWO MANYAGA</t>
  </si>
  <si>
    <t>Ndivhuwo</t>
  </si>
  <si>
    <t>Mathew Hoal</t>
  </si>
  <si>
    <t>Mpumelelo Yame</t>
  </si>
  <si>
    <t>Sylvia Mosomane</t>
  </si>
  <si>
    <t xml:space="preserve">Sylvia Mosomane               </t>
  </si>
  <si>
    <t xml:space="preserve">POD received from cell 0834291999 M     </t>
  </si>
  <si>
    <t>aidan</t>
  </si>
  <si>
    <t>Alison</t>
  </si>
  <si>
    <t>vermesda</t>
  </si>
  <si>
    <t xml:space="preserve">BETHLEHEM MC Day Theatre           </t>
  </si>
  <si>
    <t>MALEEN</t>
  </si>
  <si>
    <t>LIZELL</t>
  </si>
  <si>
    <t>TONIA</t>
  </si>
  <si>
    <t xml:space="preserve">Netcare St Annes Hospit            </t>
  </si>
  <si>
    <t>STANLEY SHONGWE</t>
  </si>
  <si>
    <t>Nande</t>
  </si>
  <si>
    <t>sha</t>
  </si>
  <si>
    <t>FLYER Medical Equipm</t>
  </si>
  <si>
    <t xml:space="preserve">Motsumi Diere Kliniek - Dr K.P     </t>
  </si>
  <si>
    <t>Annelize</t>
  </si>
  <si>
    <t>Vida</t>
  </si>
  <si>
    <t xml:space="preserve">WC Health Worcester Hospit         </t>
  </si>
  <si>
    <t>illse</t>
  </si>
  <si>
    <t>ivy</t>
  </si>
  <si>
    <t>Lyle Naidoo</t>
  </si>
  <si>
    <t xml:space="preserve">Clinton                       </t>
  </si>
  <si>
    <t xml:space="preserve">DR HOEKSTRA                        </t>
  </si>
  <si>
    <t>Rebecca Jordaan</t>
  </si>
  <si>
    <t>lise</t>
  </si>
  <si>
    <t xml:space="preserve">Netcare Sunninghill Hospit         </t>
  </si>
  <si>
    <t>MAKWENA</t>
  </si>
  <si>
    <t>bonolo</t>
  </si>
  <si>
    <t>POD received from cell 0633672030 M</t>
  </si>
  <si>
    <t xml:space="preserve">Dr Y. Jadwat                       </t>
  </si>
  <si>
    <t>Beulah</t>
  </si>
  <si>
    <t xml:space="preserve">leonie de klark               </t>
  </si>
  <si>
    <t xml:space="preserve">POD received from cell 0616148433 M     </t>
  </si>
  <si>
    <t xml:space="preserve">Impala Hospital                    </t>
  </si>
  <si>
    <t>MALINDA SCHOONRAAD</t>
  </si>
  <si>
    <t>abel</t>
  </si>
  <si>
    <t xml:space="preserve">Diverse Medical Agencies           </t>
  </si>
  <si>
    <t>JIMMY KARNEZOS</t>
  </si>
  <si>
    <t xml:space="preserve">carol                         </t>
  </si>
  <si>
    <t>CULLI</t>
  </si>
  <si>
    <t>CULLINAN</t>
  </si>
  <si>
    <t xml:space="preserve">DR S.E.Cronje                      </t>
  </si>
  <si>
    <t>Dr Cronje</t>
  </si>
  <si>
    <t>Ms  Ann</t>
  </si>
  <si>
    <t xml:space="preserve">Life Brenthurst Hospital Phy       </t>
  </si>
  <si>
    <t>ROSHNI JINABHAI</t>
  </si>
  <si>
    <t xml:space="preserve">Dr Glen Carlisle                   </t>
  </si>
  <si>
    <t>DR GLEN CARLISLE</t>
  </si>
  <si>
    <t>louise</t>
  </si>
  <si>
    <t>elsie</t>
  </si>
  <si>
    <t>Roger</t>
  </si>
  <si>
    <t>GLENDA</t>
  </si>
  <si>
    <t xml:space="preserve">ATAKAGO TRADING                    </t>
  </si>
  <si>
    <t>MR NOLUTHANDO MABIJA</t>
  </si>
  <si>
    <t>MKANYANA</t>
  </si>
  <si>
    <t>POD received from cell 0672502035 M</t>
  </si>
  <si>
    <t>KEDIBONE</t>
  </si>
  <si>
    <t xml:space="preserve">kedibone                      </t>
  </si>
  <si>
    <t xml:space="preserve">POD received from cell 0681295593 M     </t>
  </si>
  <si>
    <t xml:space="preserve">Medicross Krugersdorp North        </t>
  </si>
  <si>
    <t>MINNY BOTES</t>
  </si>
  <si>
    <t>M  Botes</t>
  </si>
  <si>
    <t>Hold for Collection</t>
  </si>
  <si>
    <t>mvh</t>
  </si>
  <si>
    <t>POD received from cell 0812321835 M</t>
  </si>
  <si>
    <t>PETRUS</t>
  </si>
  <si>
    <t xml:space="preserve">WC HEALTH Victoria Hospit          </t>
  </si>
  <si>
    <t>TANYA FESTER</t>
  </si>
  <si>
    <t>Kendrick</t>
  </si>
  <si>
    <t>BOX SUTURES-15</t>
  </si>
  <si>
    <t>Cassim</t>
  </si>
  <si>
    <t xml:space="preserve">SKYNET BLOEMFONTEIN DEPOT          </t>
  </si>
  <si>
    <t>T COSTZEE</t>
  </si>
  <si>
    <t>keletso</t>
  </si>
  <si>
    <t>POD received from cell 0671944403 M</t>
  </si>
  <si>
    <t xml:space="preserve">sanele                        </t>
  </si>
  <si>
    <t>Zama</t>
  </si>
  <si>
    <t xml:space="preserve">PARKLANDS VET                      </t>
  </si>
  <si>
    <t>DR PRAGDIN</t>
  </si>
  <si>
    <t xml:space="preserve">Precision Measurements             </t>
  </si>
  <si>
    <t>Jennifer Heath</t>
  </si>
  <si>
    <t>heath</t>
  </si>
  <si>
    <t xml:space="preserve">Witbank Veterinary Hospit          </t>
  </si>
  <si>
    <t>MELANDRIE</t>
  </si>
  <si>
    <t>RAYNICE</t>
  </si>
  <si>
    <t>andray</t>
  </si>
  <si>
    <t xml:space="preserve">Dr Paul Betts                      </t>
  </si>
  <si>
    <t>Terry</t>
  </si>
  <si>
    <t>POD received from cell 0837591041 M</t>
  </si>
  <si>
    <t xml:space="preserve">Janna                         </t>
  </si>
  <si>
    <t>Georgia</t>
  </si>
  <si>
    <t>FERICKA</t>
  </si>
  <si>
    <t>PHY</t>
  </si>
  <si>
    <t>gino</t>
  </si>
  <si>
    <t>POD received from cell 0640882767 M</t>
  </si>
  <si>
    <t xml:space="preserve">ASPIRATA                           </t>
  </si>
  <si>
    <t>J.PILLAY</t>
  </si>
  <si>
    <t>prince</t>
  </si>
  <si>
    <t xml:space="preserve">Gert                          </t>
  </si>
  <si>
    <t xml:space="preserve">POD received from cell 0736813463 M     </t>
  </si>
  <si>
    <t xml:space="preserve">Netcare Pretoria East Hospital     </t>
  </si>
  <si>
    <t>Thozi Charlotte Maseko</t>
  </si>
  <si>
    <t>dimakatso</t>
  </si>
  <si>
    <t xml:space="preserve">Respiratory Care                   </t>
  </si>
  <si>
    <t>TINA MTIRARA</t>
  </si>
  <si>
    <t xml:space="preserve">Hannes                        </t>
  </si>
  <si>
    <t>TANIA PRINS</t>
  </si>
  <si>
    <t>Hermanus Day Hospit</t>
  </si>
  <si>
    <t>MR J.DELCARME</t>
  </si>
  <si>
    <t>COLIN</t>
  </si>
  <si>
    <t xml:space="preserve">Mediclinic Kloof                   </t>
  </si>
  <si>
    <t>SEAN DIALE</t>
  </si>
  <si>
    <t>Dineo</t>
  </si>
  <si>
    <t>Neil</t>
  </si>
  <si>
    <t xml:space="preserve">teddy                         </t>
  </si>
  <si>
    <t xml:space="preserve">POD received from cell 0721906329 M     </t>
  </si>
  <si>
    <t>Box Sutures-4</t>
  </si>
  <si>
    <t>NCEBO</t>
  </si>
  <si>
    <t>onicca</t>
  </si>
  <si>
    <t>PONGO</t>
  </si>
  <si>
    <t>PONGOLA</t>
  </si>
  <si>
    <t xml:space="preserve">ST MARYS Hospit  Melmoth           </t>
  </si>
  <si>
    <t>Andile Shandu</t>
  </si>
  <si>
    <t xml:space="preserve">Northdale Hospit                   </t>
  </si>
  <si>
    <t>MRS NAIDOO</t>
  </si>
  <si>
    <t xml:space="preserve">WC HEALTH Mosselbay                </t>
  </si>
  <si>
    <t>Stores</t>
  </si>
  <si>
    <t xml:space="preserve">m witbooi                     </t>
  </si>
  <si>
    <t>Lesang</t>
  </si>
  <si>
    <t xml:space="preserve">Klerksdorp Dierekliniek            </t>
  </si>
  <si>
    <t>Ella</t>
  </si>
  <si>
    <t>ellla</t>
  </si>
  <si>
    <t>POD received from cell 0842144427 M</t>
  </si>
  <si>
    <t xml:space="preserve">MMED Distribution                  </t>
  </si>
  <si>
    <t>FRANCESCA</t>
  </si>
  <si>
    <t>KNYSN</t>
  </si>
  <si>
    <t>KNYSNA</t>
  </si>
  <si>
    <t xml:space="preserve">Knysna Advanced Surgical           </t>
  </si>
  <si>
    <t>avuyile</t>
  </si>
  <si>
    <t>Flyer Sutures</t>
  </si>
  <si>
    <t xml:space="preserve">WC Health Mitchells Plain          </t>
  </si>
  <si>
    <t>Derick Jansen</t>
  </si>
  <si>
    <t>WC Health Mitchells Plain</t>
  </si>
  <si>
    <t>Box Sutures-50</t>
  </si>
  <si>
    <t xml:space="preserve">MEDICLINIC                         </t>
  </si>
  <si>
    <t>SHAWN KRUGER</t>
  </si>
  <si>
    <t>shawn</t>
  </si>
  <si>
    <t xml:space="preserve">Ermelo Pharma                      </t>
  </si>
  <si>
    <t>SUSAN VAN DER MERWE</t>
  </si>
  <si>
    <t>FLYER STATIONERY</t>
  </si>
  <si>
    <t xml:space="preserve">ALBERT PIPE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</si>
</sst>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 applyAlignment="1">
      <alignment horizontal="center" vertical="center"/>
    </xf>
    <xf numFmtId="14" fontId="0" fillId="0" borderId="0" xfId="0" applyNumberFormat="1"/>
    <xf numFmtId="2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N756"/>
  <sheetViews>
    <sheetView tabSelected="1" topLeftCell="A376" workbookViewId="0">
      <selection activeCell="A2" sqref="A2:A378"/>
    </sheetView>
  </sheetViews>
  <sheetFormatPr defaultRowHeight="15" x14ac:dyDescent="0.25"/>
  <cols>
    <col min="1" max="1" width="7.42578125" bestFit="1" customWidth="1"/>
    <col min="2" max="2" width="37" bestFit="1" customWidth="1"/>
    <col min="3" max="3" width="5.28515625" bestFit="1" customWidth="1"/>
    <col min="4" max="4" width="10.140625" bestFit="1" customWidth="1"/>
    <col min="5" max="5" width="16.140625" bestFit="1" customWidth="1"/>
    <col min="6" max="6" width="10.7109375" bestFit="1" customWidth="1"/>
    <col min="7" max="7" width="7" bestFit="1" customWidth="1"/>
    <col min="8" max="8" width="7.7109375" bestFit="1" customWidth="1"/>
    <col min="9" max="9" width="26.42578125" bestFit="1" customWidth="1"/>
    <col min="10" max="10" width="38.5703125" bestFit="1" customWidth="1"/>
    <col min="11" max="11" width="16.140625" bestFit="1" customWidth="1"/>
    <col min="12" max="12" width="8.28515625" bestFit="1" customWidth="1"/>
    <col min="13" max="13" width="26.42578125" bestFit="1" customWidth="1"/>
    <col min="14" max="14" width="38.5703125" bestFit="1" customWidth="1"/>
    <col min="15" max="15" width="4.85546875" bestFit="1" customWidth="1"/>
    <col min="16" max="16" width="34.28515625" bestFit="1" customWidth="1"/>
    <col min="17" max="17" width="4.28515625" bestFit="1" customWidth="1"/>
    <col min="18" max="18" width="4.5703125" bestFit="1" customWidth="1"/>
    <col min="19" max="19" width="5.140625" bestFit="1" customWidth="1"/>
    <col min="20" max="22" width="4.5703125" bestFit="1" customWidth="1"/>
    <col min="23" max="23" width="4.28515625" bestFit="1" customWidth="1"/>
    <col min="24" max="24" width="4.5703125" bestFit="1" customWidth="1"/>
    <col min="25" max="25" width="4.42578125" bestFit="1" customWidth="1"/>
    <col min="26" max="26" width="4.5703125" bestFit="1" customWidth="1"/>
    <col min="27" max="27" width="4" bestFit="1" customWidth="1"/>
    <col min="28" max="28" width="4.5703125" bestFit="1" customWidth="1"/>
    <col min="29" max="29" width="4.28515625" bestFit="1" customWidth="1"/>
    <col min="30" max="30" width="4.5703125" bestFit="1" customWidth="1"/>
    <col min="31" max="31" width="7" bestFit="1" customWidth="1"/>
    <col min="32" max="32" width="4.5703125" bestFit="1" customWidth="1"/>
    <col min="33" max="33" width="7" bestFit="1" customWidth="1"/>
    <col min="34" max="34" width="4.5703125" bestFit="1" customWidth="1"/>
    <col min="35" max="35" width="4.85546875" bestFit="1" customWidth="1"/>
    <col min="36" max="36" width="4.5703125" bestFit="1" customWidth="1"/>
    <col min="37" max="37" width="9" bestFit="1" customWidth="1"/>
    <col min="38" max="38" width="4.5703125" bestFit="1" customWidth="1"/>
    <col min="39" max="39" width="8" bestFit="1" customWidth="1"/>
    <col min="40" max="42" width="4.5703125" bestFit="1" customWidth="1"/>
    <col min="43" max="43" width="5" bestFit="1" customWidth="1"/>
    <col min="44" max="44" width="4.5703125" bestFit="1" customWidth="1"/>
    <col min="45" max="45" width="3.42578125" bestFit="1" customWidth="1"/>
    <col min="46" max="46" width="4.5703125" bestFit="1" customWidth="1"/>
    <col min="47" max="47" width="4.28515625" bestFit="1" customWidth="1"/>
    <col min="48" max="48" width="4.5703125" bestFit="1" customWidth="1"/>
    <col min="49" max="49" width="4" bestFit="1" customWidth="1"/>
    <col min="50" max="50" width="4.5703125" bestFit="1" customWidth="1"/>
    <col min="51" max="51" width="3.85546875" bestFit="1" customWidth="1"/>
    <col min="52" max="52" width="4.5703125" bestFit="1" customWidth="1"/>
    <col min="53" max="53" width="4.85546875" bestFit="1" customWidth="1"/>
    <col min="54" max="54" width="4.5703125" bestFit="1" customWidth="1"/>
    <col min="55" max="58" width="4.5703125" customWidth="1"/>
    <col min="59" max="59" width="13.7109375" bestFit="1" customWidth="1"/>
    <col min="60" max="60" width="6.85546875" bestFit="1" customWidth="1"/>
    <col min="61" max="61" width="7" bestFit="1" customWidth="1"/>
    <col min="62" max="63" width="8" bestFit="1" customWidth="1"/>
    <col min="64" max="64" width="10" bestFit="1" customWidth="1"/>
    <col min="65" max="65" width="9" bestFit="1" customWidth="1"/>
    <col min="66" max="66" width="10" bestFit="1" customWidth="1"/>
    <col min="68" max="68" width="54.5703125" bestFit="1" customWidth="1"/>
    <col min="69" max="69" width="30.5703125" bestFit="1" customWidth="1"/>
    <col min="70" max="70" width="23.42578125" bestFit="1" customWidth="1"/>
    <col min="71" max="71" width="10.7109375" bestFit="1" customWidth="1"/>
    <col min="72" max="72" width="9.7109375" bestFit="1" customWidth="1"/>
    <col min="73" max="73" width="34.5703125" bestFit="1" customWidth="1"/>
    <col min="74" max="74" width="8.5703125" bestFit="1" customWidth="1"/>
    <col min="75" max="75" width="42.140625" bestFit="1" customWidth="1"/>
    <col min="76" max="76" width="16.140625" bestFit="1" customWidth="1"/>
    <col min="77" max="77" width="13.85546875" bestFit="1" customWidth="1"/>
    <col min="78" max="78" width="20.42578125" bestFit="1" customWidth="1"/>
    <col min="79" max="79" width="40.28515625" bestFit="1" customWidth="1"/>
    <col min="80" max="80" width="9" bestFit="1" customWidth="1"/>
    <col min="81" max="81" width="26.42578125" bestFit="1" customWidth="1"/>
    <col min="82" max="82" width="16" bestFit="1" customWidth="1"/>
    <col min="83" max="83" width="51.7109375" bestFit="1" customWidth="1"/>
    <col min="84" max="84" width="14" bestFit="1" customWidth="1"/>
    <col min="85" max="85" width="6.42578125" bestFit="1" customWidth="1"/>
    <col min="86" max="86" width="13.85546875" bestFit="1" customWidth="1"/>
    <col min="87" max="87" width="11.140625" bestFit="1" customWidth="1"/>
    <col min="88" max="88" width="12" bestFit="1" customWidth="1"/>
    <col min="89" max="89" width="5" bestFit="1" customWidth="1"/>
    <col min="90" max="90" width="13.28515625" bestFit="1" customWidth="1"/>
    <col min="91" max="91" width="18.28515625" bestFit="1" customWidth="1"/>
  </cols>
  <sheetData>
    <row r="1" spans="1:92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17</v>
      </c>
      <c r="U1" s="1" t="s">
        <v>19</v>
      </c>
      <c r="V1" s="1" t="s">
        <v>17</v>
      </c>
      <c r="W1" s="1" t="s">
        <v>20</v>
      </c>
      <c r="X1" s="1" t="s">
        <v>17</v>
      </c>
      <c r="Y1" s="1" t="s">
        <v>21</v>
      </c>
      <c r="Z1" s="1" t="s">
        <v>17</v>
      </c>
      <c r="AA1" s="1" t="s">
        <v>22</v>
      </c>
      <c r="AB1" s="1" t="s">
        <v>17</v>
      </c>
      <c r="AC1" s="1" t="s">
        <v>23</v>
      </c>
      <c r="AD1" s="1" t="s">
        <v>17</v>
      </c>
      <c r="AE1" s="1" t="s">
        <v>24</v>
      </c>
      <c r="AF1" s="1" t="s">
        <v>17</v>
      </c>
      <c r="AG1" s="1" t="s">
        <v>25</v>
      </c>
      <c r="AH1" s="1" t="s">
        <v>17</v>
      </c>
      <c r="AI1" s="1" t="s">
        <v>26</v>
      </c>
      <c r="AJ1" s="1" t="s">
        <v>17</v>
      </c>
      <c r="AK1" s="1" t="s">
        <v>27</v>
      </c>
      <c r="AL1" s="1" t="s">
        <v>17</v>
      </c>
      <c r="AM1" s="1" t="s">
        <v>28</v>
      </c>
      <c r="AN1" s="1" t="s">
        <v>17</v>
      </c>
      <c r="AO1" s="1" t="s">
        <v>29</v>
      </c>
      <c r="AP1" s="1" t="s">
        <v>17</v>
      </c>
      <c r="AQ1" s="1" t="s">
        <v>30</v>
      </c>
      <c r="AR1" s="1" t="s">
        <v>17</v>
      </c>
      <c r="AS1" s="1" t="s">
        <v>31</v>
      </c>
      <c r="AT1" s="1" t="s">
        <v>17</v>
      </c>
      <c r="AU1" s="1" t="s">
        <v>32</v>
      </c>
      <c r="AV1" s="1" t="s">
        <v>17</v>
      </c>
      <c r="AW1" s="1" t="s">
        <v>33</v>
      </c>
      <c r="AX1" s="1" t="s">
        <v>17</v>
      </c>
      <c r="AY1" s="1" t="s">
        <v>34</v>
      </c>
      <c r="AZ1" s="1" t="s">
        <v>17</v>
      </c>
      <c r="BA1" s="1" t="s">
        <v>35</v>
      </c>
      <c r="BB1" s="1" t="s">
        <v>17</v>
      </c>
      <c r="BC1" s="1" t="s">
        <v>36</v>
      </c>
      <c r="BD1" s="1" t="s">
        <v>17</v>
      </c>
      <c r="BE1" s="1" t="s">
        <v>37</v>
      </c>
      <c r="BF1" s="1" t="s">
        <v>17</v>
      </c>
      <c r="BG1" s="1" t="s">
        <v>38</v>
      </c>
      <c r="BH1" s="1" t="s">
        <v>39</v>
      </c>
      <c r="BI1" s="1" t="s">
        <v>40</v>
      </c>
      <c r="BJ1" s="1" t="s">
        <v>41</v>
      </c>
      <c r="BK1" s="1" t="s">
        <v>42</v>
      </c>
      <c r="BL1" s="1" t="s">
        <v>43</v>
      </c>
      <c r="BM1" s="1" t="s">
        <v>44</v>
      </c>
      <c r="BN1" s="1" t="s">
        <v>45</v>
      </c>
      <c r="BO1" s="1" t="s">
        <v>46</v>
      </c>
      <c r="BP1" s="1" t="s">
        <v>47</v>
      </c>
      <c r="BQ1" s="1" t="s">
        <v>48</v>
      </c>
      <c r="BR1" s="1" t="s">
        <v>49</v>
      </c>
      <c r="BS1" s="1" t="s">
        <v>50</v>
      </c>
      <c r="BT1" s="1" t="s">
        <v>51</v>
      </c>
      <c r="BU1" s="1" t="s">
        <v>52</v>
      </c>
      <c r="BV1" s="1" t="s">
        <v>53</v>
      </c>
      <c r="BW1" s="1" t="s">
        <v>54</v>
      </c>
      <c r="BX1" s="1" t="s">
        <v>55</v>
      </c>
      <c r="BY1" s="1" t="s">
        <v>56</v>
      </c>
      <c r="BZ1" s="1" t="s">
        <v>57</v>
      </c>
      <c r="CA1" s="1" t="s">
        <v>58</v>
      </c>
      <c r="CB1" s="1" t="s">
        <v>59</v>
      </c>
      <c r="CC1" s="1" t="s">
        <v>60</v>
      </c>
      <c r="CD1" s="1" t="s">
        <v>61</v>
      </c>
      <c r="CE1" s="1" t="s">
        <v>62</v>
      </c>
      <c r="CF1" s="1" t="s">
        <v>63</v>
      </c>
      <c r="CG1" s="1" t="s">
        <v>64</v>
      </c>
      <c r="CH1" s="1" t="s">
        <v>65</v>
      </c>
      <c r="CI1" s="1" t="s">
        <v>66</v>
      </c>
      <c r="CJ1" s="1" t="s">
        <v>67</v>
      </c>
      <c r="CK1" s="1" t="s">
        <v>68</v>
      </c>
      <c r="CL1" s="1" t="s">
        <v>69</v>
      </c>
      <c r="CM1" s="1" t="s">
        <v>70</v>
      </c>
      <c r="CN1" s="1" t="s">
        <v>71</v>
      </c>
    </row>
    <row r="2" spans="1:92" x14ac:dyDescent="0.25">
      <c r="A2" t="s">
        <v>358</v>
      </c>
      <c r="B2" t="s">
        <v>359</v>
      </c>
      <c r="C2" t="s">
        <v>72</v>
      </c>
      <c r="E2" t="str">
        <f>"GAB2001861"</f>
        <v>GAB2001861</v>
      </c>
      <c r="F2" s="2">
        <v>44230</v>
      </c>
      <c r="G2">
        <v>202108</v>
      </c>
      <c r="H2" t="s">
        <v>86</v>
      </c>
      <c r="I2" t="s">
        <v>87</v>
      </c>
      <c r="J2" t="s">
        <v>360</v>
      </c>
      <c r="K2" t="s">
        <v>75</v>
      </c>
      <c r="L2" t="s">
        <v>127</v>
      </c>
      <c r="M2" t="s">
        <v>128</v>
      </c>
      <c r="N2" t="s">
        <v>361</v>
      </c>
      <c r="O2" t="s">
        <v>200</v>
      </c>
      <c r="P2" t="str">
        <f>"CT064123                      "</f>
        <v xml:space="preserve">CT064123                      </v>
      </c>
      <c r="Q2">
        <v>0</v>
      </c>
      <c r="R2">
        <v>0</v>
      </c>
      <c r="S2">
        <v>0</v>
      </c>
      <c r="T2">
        <v>0</v>
      </c>
      <c r="U2">
        <v>0</v>
      </c>
      <c r="V2">
        <v>0</v>
      </c>
      <c r="W2">
        <v>0</v>
      </c>
      <c r="X2">
        <v>0</v>
      </c>
      <c r="Y2">
        <v>0</v>
      </c>
      <c r="Z2">
        <v>0</v>
      </c>
      <c r="AA2">
        <v>0</v>
      </c>
      <c r="AB2">
        <v>0</v>
      </c>
      <c r="AC2">
        <v>0</v>
      </c>
      <c r="AD2">
        <v>0</v>
      </c>
      <c r="AE2">
        <v>0</v>
      </c>
      <c r="AF2">
        <v>0</v>
      </c>
      <c r="AG2">
        <v>0</v>
      </c>
      <c r="AH2">
        <v>0</v>
      </c>
      <c r="AI2">
        <v>0</v>
      </c>
      <c r="AJ2">
        <v>0</v>
      </c>
      <c r="AK2">
        <v>0</v>
      </c>
      <c r="AL2">
        <v>0</v>
      </c>
      <c r="AM2">
        <v>20.8</v>
      </c>
      <c r="AN2">
        <v>0</v>
      </c>
      <c r="AO2">
        <v>0</v>
      </c>
      <c r="AP2">
        <v>0</v>
      </c>
      <c r="AQ2">
        <v>0</v>
      </c>
      <c r="AR2">
        <v>0</v>
      </c>
      <c r="AS2">
        <v>0</v>
      </c>
      <c r="AT2">
        <v>0</v>
      </c>
      <c r="AU2">
        <v>0</v>
      </c>
      <c r="AV2">
        <v>0</v>
      </c>
      <c r="AW2">
        <v>0</v>
      </c>
      <c r="AX2">
        <v>0</v>
      </c>
      <c r="AY2">
        <v>0</v>
      </c>
      <c r="AZ2">
        <v>0</v>
      </c>
      <c r="BA2">
        <v>0</v>
      </c>
      <c r="BB2">
        <v>0</v>
      </c>
      <c r="BG2">
        <v>0</v>
      </c>
      <c r="BH2">
        <v>1</v>
      </c>
      <c r="BI2">
        <v>15.6</v>
      </c>
      <c r="BJ2">
        <v>25.1</v>
      </c>
      <c r="BK2">
        <v>26</v>
      </c>
      <c r="BL2">
        <v>151.88</v>
      </c>
      <c r="BM2">
        <v>22.78</v>
      </c>
      <c r="BN2">
        <v>174.66</v>
      </c>
      <c r="BO2">
        <v>174.66</v>
      </c>
      <c r="BQ2" t="s">
        <v>362</v>
      </c>
      <c r="BR2" t="s">
        <v>363</v>
      </c>
      <c r="BS2" s="2">
        <v>44235</v>
      </c>
      <c r="BT2" s="3">
        <v>0.4375</v>
      </c>
      <c r="BU2" t="s">
        <v>364</v>
      </c>
      <c r="BV2" t="s">
        <v>82</v>
      </c>
      <c r="BW2" t="s">
        <v>97</v>
      </c>
      <c r="BX2" t="s">
        <v>157</v>
      </c>
      <c r="BY2">
        <v>125682.7</v>
      </c>
      <c r="CC2" t="s">
        <v>128</v>
      </c>
      <c r="CD2">
        <v>4000</v>
      </c>
      <c r="CE2" t="s">
        <v>365</v>
      </c>
      <c r="CF2" s="2">
        <v>44235</v>
      </c>
      <c r="CI2">
        <v>2</v>
      </c>
      <c r="CJ2">
        <v>3</v>
      </c>
      <c r="CK2" t="s">
        <v>211</v>
      </c>
      <c r="CL2" t="s">
        <v>82</v>
      </c>
    </row>
    <row r="3" spans="1:92" x14ac:dyDescent="0.25">
      <c r="A3" t="s">
        <v>358</v>
      </c>
      <c r="B3" t="s">
        <v>359</v>
      </c>
      <c r="C3" t="s">
        <v>72</v>
      </c>
      <c r="E3" t="str">
        <f>"GAB2001868"</f>
        <v>GAB2001868</v>
      </c>
      <c r="F3" s="2">
        <v>44230</v>
      </c>
      <c r="G3">
        <v>202108</v>
      </c>
      <c r="H3" t="s">
        <v>86</v>
      </c>
      <c r="I3" t="s">
        <v>87</v>
      </c>
      <c r="J3" t="s">
        <v>360</v>
      </c>
      <c r="K3" t="s">
        <v>75</v>
      </c>
      <c r="L3" t="s">
        <v>213</v>
      </c>
      <c r="M3" t="s">
        <v>214</v>
      </c>
      <c r="N3" t="s">
        <v>366</v>
      </c>
      <c r="O3" t="s">
        <v>200</v>
      </c>
      <c r="P3" t="str">
        <f>"CT064256                      "</f>
        <v xml:space="preserve">CT064256                      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0</v>
      </c>
      <c r="Y3">
        <v>0</v>
      </c>
      <c r="Z3">
        <v>0</v>
      </c>
      <c r="AA3">
        <v>0</v>
      </c>
      <c r="AB3">
        <v>0</v>
      </c>
      <c r="AC3">
        <v>0</v>
      </c>
      <c r="AD3">
        <v>0</v>
      </c>
      <c r="AE3">
        <v>0</v>
      </c>
      <c r="AF3">
        <v>0</v>
      </c>
      <c r="AG3">
        <v>0</v>
      </c>
      <c r="AH3">
        <v>0</v>
      </c>
      <c r="AI3">
        <v>0</v>
      </c>
      <c r="AJ3">
        <v>0</v>
      </c>
      <c r="AK3">
        <v>0</v>
      </c>
      <c r="AL3">
        <v>0</v>
      </c>
      <c r="AM3">
        <v>19.43</v>
      </c>
      <c r="AN3">
        <v>0</v>
      </c>
      <c r="AO3">
        <v>0</v>
      </c>
      <c r="AP3">
        <v>0</v>
      </c>
      <c r="AQ3">
        <v>0</v>
      </c>
      <c r="AR3">
        <v>0</v>
      </c>
      <c r="AS3">
        <v>0</v>
      </c>
      <c r="AT3">
        <v>0</v>
      </c>
      <c r="AU3">
        <v>0</v>
      </c>
      <c r="AV3">
        <v>0</v>
      </c>
      <c r="AW3">
        <v>0</v>
      </c>
      <c r="AX3">
        <v>0</v>
      </c>
      <c r="AY3">
        <v>0</v>
      </c>
      <c r="AZ3">
        <v>0</v>
      </c>
      <c r="BA3">
        <v>0</v>
      </c>
      <c r="BB3">
        <v>0</v>
      </c>
      <c r="BG3">
        <v>0</v>
      </c>
      <c r="BH3">
        <v>1</v>
      </c>
      <c r="BI3">
        <v>0.5</v>
      </c>
      <c r="BJ3">
        <v>2.8</v>
      </c>
      <c r="BK3">
        <v>3</v>
      </c>
      <c r="BL3">
        <v>142.19</v>
      </c>
      <c r="BM3">
        <v>21.33</v>
      </c>
      <c r="BN3">
        <v>163.52000000000001</v>
      </c>
      <c r="BO3">
        <v>163.52000000000001</v>
      </c>
      <c r="BQ3" t="s">
        <v>367</v>
      </c>
      <c r="BR3" t="s">
        <v>363</v>
      </c>
      <c r="BS3" s="2">
        <v>44231</v>
      </c>
      <c r="BT3" s="3">
        <v>0.52083333333333337</v>
      </c>
      <c r="BU3" t="s">
        <v>368</v>
      </c>
      <c r="BV3" t="s">
        <v>80</v>
      </c>
      <c r="BY3">
        <v>14165.9</v>
      </c>
      <c r="CA3" t="s">
        <v>215</v>
      </c>
      <c r="CC3" t="s">
        <v>214</v>
      </c>
      <c r="CD3">
        <v>850</v>
      </c>
      <c r="CE3" t="s">
        <v>88</v>
      </c>
      <c r="CF3" s="2">
        <v>44231</v>
      </c>
      <c r="CI3">
        <v>3</v>
      </c>
      <c r="CJ3">
        <v>1</v>
      </c>
      <c r="CK3" t="s">
        <v>369</v>
      </c>
      <c r="CL3" t="s">
        <v>82</v>
      </c>
    </row>
    <row r="4" spans="1:92" x14ac:dyDescent="0.25">
      <c r="A4" t="s">
        <v>358</v>
      </c>
      <c r="B4" t="s">
        <v>359</v>
      </c>
      <c r="C4" t="s">
        <v>72</v>
      </c>
      <c r="E4" t="str">
        <f>"GAB2001920"</f>
        <v>GAB2001920</v>
      </c>
      <c r="F4" s="2">
        <v>44232</v>
      </c>
      <c r="G4">
        <v>202108</v>
      </c>
      <c r="H4" t="s">
        <v>86</v>
      </c>
      <c r="I4" t="s">
        <v>87</v>
      </c>
      <c r="J4" t="s">
        <v>360</v>
      </c>
      <c r="K4" t="s">
        <v>75</v>
      </c>
      <c r="L4" t="s">
        <v>92</v>
      </c>
      <c r="M4" t="s">
        <v>93</v>
      </c>
      <c r="N4" t="s">
        <v>370</v>
      </c>
      <c r="O4" t="s">
        <v>200</v>
      </c>
      <c r="P4" t="str">
        <f>"CT064199                      "</f>
        <v xml:space="preserve">CT064199                      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0</v>
      </c>
      <c r="AL4">
        <v>0</v>
      </c>
      <c r="AM4">
        <v>15.96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G4">
        <v>0</v>
      </c>
      <c r="BH4">
        <v>1</v>
      </c>
      <c r="BI4">
        <v>9.6999999999999993</v>
      </c>
      <c r="BJ4">
        <v>18</v>
      </c>
      <c r="BK4">
        <v>18</v>
      </c>
      <c r="BL4">
        <v>117.68</v>
      </c>
      <c r="BM4">
        <v>17.649999999999999</v>
      </c>
      <c r="BN4">
        <v>135.33000000000001</v>
      </c>
      <c r="BO4">
        <v>135.33000000000001</v>
      </c>
      <c r="BQ4" t="s">
        <v>371</v>
      </c>
      <c r="BR4" t="s">
        <v>363</v>
      </c>
      <c r="BS4" s="2">
        <v>44235</v>
      </c>
      <c r="BT4" s="3">
        <v>0.30694444444444441</v>
      </c>
      <c r="BU4" t="s">
        <v>372</v>
      </c>
      <c r="BV4" t="s">
        <v>80</v>
      </c>
      <c r="BY4">
        <v>89763.75</v>
      </c>
      <c r="CA4" t="s">
        <v>373</v>
      </c>
      <c r="CC4" t="s">
        <v>93</v>
      </c>
      <c r="CD4">
        <v>2092</v>
      </c>
      <c r="CE4" t="s">
        <v>88</v>
      </c>
      <c r="CF4" s="2">
        <v>44236</v>
      </c>
      <c r="CI4">
        <v>2</v>
      </c>
      <c r="CJ4">
        <v>1</v>
      </c>
      <c r="CK4" t="s">
        <v>211</v>
      </c>
      <c r="CL4" t="s">
        <v>82</v>
      </c>
    </row>
    <row r="5" spans="1:92" x14ac:dyDescent="0.25">
      <c r="A5" t="s">
        <v>358</v>
      </c>
      <c r="B5" t="s">
        <v>359</v>
      </c>
      <c r="C5" t="s">
        <v>72</v>
      </c>
      <c r="E5" t="str">
        <f>"GAB2001924"</f>
        <v>GAB2001924</v>
      </c>
      <c r="F5" s="2">
        <v>44232</v>
      </c>
      <c r="G5">
        <v>202108</v>
      </c>
      <c r="H5" t="s">
        <v>86</v>
      </c>
      <c r="I5" t="s">
        <v>87</v>
      </c>
      <c r="J5" t="s">
        <v>360</v>
      </c>
      <c r="K5" t="s">
        <v>75</v>
      </c>
      <c r="L5" t="s">
        <v>262</v>
      </c>
      <c r="M5" t="s">
        <v>263</v>
      </c>
      <c r="N5" t="s">
        <v>374</v>
      </c>
      <c r="O5" t="s">
        <v>200</v>
      </c>
      <c r="P5" t="str">
        <f>"CT064333                      "</f>
        <v xml:space="preserve">CT064333                      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16.84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G5">
        <v>0</v>
      </c>
      <c r="BH5">
        <v>1</v>
      </c>
      <c r="BI5">
        <v>5.6</v>
      </c>
      <c r="BJ5">
        <v>7.4</v>
      </c>
      <c r="BK5">
        <v>8</v>
      </c>
      <c r="BL5">
        <v>123.9</v>
      </c>
      <c r="BM5">
        <v>18.59</v>
      </c>
      <c r="BN5">
        <v>142.49</v>
      </c>
      <c r="BO5">
        <v>142.49</v>
      </c>
      <c r="BQ5" t="s">
        <v>375</v>
      </c>
      <c r="BR5" t="s">
        <v>363</v>
      </c>
      <c r="BS5" s="2">
        <v>44236</v>
      </c>
      <c r="BT5" s="3">
        <v>0.3743055555555555</v>
      </c>
      <c r="BU5" t="s">
        <v>376</v>
      </c>
      <c r="BV5" t="s">
        <v>80</v>
      </c>
      <c r="BY5">
        <v>36940.400000000001</v>
      </c>
      <c r="CA5" t="s">
        <v>377</v>
      </c>
      <c r="CC5" t="s">
        <v>263</v>
      </c>
      <c r="CD5">
        <v>3900</v>
      </c>
      <c r="CE5" t="s">
        <v>88</v>
      </c>
      <c r="CF5" s="2">
        <v>44237</v>
      </c>
      <c r="CI5">
        <v>3</v>
      </c>
      <c r="CJ5">
        <v>2</v>
      </c>
      <c r="CK5" t="s">
        <v>378</v>
      </c>
      <c r="CL5" t="s">
        <v>82</v>
      </c>
    </row>
    <row r="6" spans="1:92" x14ac:dyDescent="0.25">
      <c r="A6" t="s">
        <v>358</v>
      </c>
      <c r="B6" t="s">
        <v>359</v>
      </c>
      <c r="C6" t="s">
        <v>72</v>
      </c>
      <c r="E6" t="str">
        <f>"GAB2001921"</f>
        <v>GAB2001921</v>
      </c>
      <c r="F6" s="2">
        <v>44232</v>
      </c>
      <c r="G6">
        <v>202108</v>
      </c>
      <c r="H6" t="s">
        <v>86</v>
      </c>
      <c r="I6" t="s">
        <v>87</v>
      </c>
      <c r="J6" t="s">
        <v>360</v>
      </c>
      <c r="K6" t="s">
        <v>75</v>
      </c>
      <c r="L6" t="s">
        <v>136</v>
      </c>
      <c r="M6" t="s">
        <v>137</v>
      </c>
      <c r="N6" t="s">
        <v>379</v>
      </c>
      <c r="O6" t="s">
        <v>200</v>
      </c>
      <c r="P6" t="str">
        <f>"CT064239                      "</f>
        <v xml:space="preserve">CT064239                      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0</v>
      </c>
      <c r="AE6">
        <v>0</v>
      </c>
      <c r="AF6">
        <v>0</v>
      </c>
      <c r="AG6">
        <v>0</v>
      </c>
      <c r="AH6">
        <v>0</v>
      </c>
      <c r="AI6">
        <v>0</v>
      </c>
      <c r="AJ6">
        <v>0</v>
      </c>
      <c r="AK6">
        <v>0</v>
      </c>
      <c r="AL6">
        <v>0</v>
      </c>
      <c r="AM6">
        <v>14.14</v>
      </c>
      <c r="AN6">
        <v>0</v>
      </c>
      <c r="AO6">
        <v>0</v>
      </c>
      <c r="AP6">
        <v>0</v>
      </c>
      <c r="AQ6">
        <v>0</v>
      </c>
      <c r="AR6">
        <v>0</v>
      </c>
      <c r="AS6">
        <v>0</v>
      </c>
      <c r="AT6">
        <v>0</v>
      </c>
      <c r="AU6">
        <v>0</v>
      </c>
      <c r="AV6">
        <v>0</v>
      </c>
      <c r="AW6">
        <v>0</v>
      </c>
      <c r="AX6">
        <v>0</v>
      </c>
      <c r="AY6">
        <v>0</v>
      </c>
      <c r="AZ6">
        <v>0</v>
      </c>
      <c r="BA6">
        <v>0</v>
      </c>
      <c r="BB6">
        <v>0</v>
      </c>
      <c r="BG6">
        <v>0</v>
      </c>
      <c r="BH6">
        <v>1</v>
      </c>
      <c r="BI6">
        <v>8.5</v>
      </c>
      <c r="BJ6">
        <v>13.2</v>
      </c>
      <c r="BK6">
        <v>14</v>
      </c>
      <c r="BL6">
        <v>104.85</v>
      </c>
      <c r="BM6">
        <v>15.73</v>
      </c>
      <c r="BN6">
        <v>120.58</v>
      </c>
      <c r="BO6">
        <v>120.58</v>
      </c>
      <c r="BQ6" t="s">
        <v>380</v>
      </c>
      <c r="BR6" t="s">
        <v>363</v>
      </c>
      <c r="BS6" s="2">
        <v>44235</v>
      </c>
      <c r="BT6" s="3">
        <v>0.4201388888888889</v>
      </c>
      <c r="BU6" t="s">
        <v>381</v>
      </c>
      <c r="BV6" t="s">
        <v>80</v>
      </c>
      <c r="BY6">
        <v>66214.539999999994</v>
      </c>
      <c r="CA6" t="s">
        <v>382</v>
      </c>
      <c r="CC6" t="s">
        <v>137</v>
      </c>
      <c r="CD6">
        <v>2</v>
      </c>
      <c r="CE6" t="s">
        <v>88</v>
      </c>
      <c r="CF6" s="2">
        <v>44235</v>
      </c>
      <c r="CI6">
        <v>2</v>
      </c>
      <c r="CJ6">
        <v>1</v>
      </c>
      <c r="CK6" t="s">
        <v>211</v>
      </c>
      <c r="CL6" t="s">
        <v>82</v>
      </c>
    </row>
    <row r="7" spans="1:92" x14ac:dyDescent="0.25">
      <c r="A7" t="s">
        <v>358</v>
      </c>
      <c r="B7" t="s">
        <v>359</v>
      </c>
      <c r="C7" t="s">
        <v>72</v>
      </c>
      <c r="E7" t="str">
        <f>"GAB2001911"</f>
        <v>GAB2001911</v>
      </c>
      <c r="F7" s="2">
        <v>44232</v>
      </c>
      <c r="G7">
        <v>202108</v>
      </c>
      <c r="H7" t="s">
        <v>86</v>
      </c>
      <c r="I7" t="s">
        <v>87</v>
      </c>
      <c r="J7" t="s">
        <v>360</v>
      </c>
      <c r="K7" t="s">
        <v>75</v>
      </c>
      <c r="L7" t="s">
        <v>173</v>
      </c>
      <c r="M7" t="s">
        <v>174</v>
      </c>
      <c r="N7" t="s">
        <v>383</v>
      </c>
      <c r="O7" t="s">
        <v>200</v>
      </c>
      <c r="P7" t="str">
        <f>"CT064320                      "</f>
        <v xml:space="preserve">CT064320                      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  <c r="Y7">
        <v>0</v>
      </c>
      <c r="Z7">
        <v>0</v>
      </c>
      <c r="AA7">
        <v>0</v>
      </c>
      <c r="AB7">
        <v>0</v>
      </c>
      <c r="AC7">
        <v>0</v>
      </c>
      <c r="AD7">
        <v>0</v>
      </c>
      <c r="AE7">
        <v>0</v>
      </c>
      <c r="AF7">
        <v>0</v>
      </c>
      <c r="AG7">
        <v>0</v>
      </c>
      <c r="AH7">
        <v>0</v>
      </c>
      <c r="AI7">
        <v>0</v>
      </c>
      <c r="AJ7">
        <v>0</v>
      </c>
      <c r="AK7">
        <v>0</v>
      </c>
      <c r="AL7">
        <v>0</v>
      </c>
      <c r="AM7">
        <v>11.87</v>
      </c>
      <c r="AN7">
        <v>0</v>
      </c>
      <c r="AO7">
        <v>0</v>
      </c>
      <c r="AP7">
        <v>0</v>
      </c>
      <c r="AQ7">
        <v>0</v>
      </c>
      <c r="AR7">
        <v>0</v>
      </c>
      <c r="AS7">
        <v>0</v>
      </c>
      <c r="AT7">
        <v>0</v>
      </c>
      <c r="AU7">
        <v>0</v>
      </c>
      <c r="AV7">
        <v>0</v>
      </c>
      <c r="AW7">
        <v>0</v>
      </c>
      <c r="AX7">
        <v>0</v>
      </c>
      <c r="AY7">
        <v>0</v>
      </c>
      <c r="AZ7">
        <v>0</v>
      </c>
      <c r="BA7">
        <v>0</v>
      </c>
      <c r="BB7">
        <v>0</v>
      </c>
      <c r="BG7">
        <v>0</v>
      </c>
      <c r="BH7">
        <v>1</v>
      </c>
      <c r="BI7">
        <v>0.2</v>
      </c>
      <c r="BJ7">
        <v>1.7</v>
      </c>
      <c r="BK7">
        <v>2</v>
      </c>
      <c r="BL7">
        <v>88.83</v>
      </c>
      <c r="BM7">
        <v>13.32</v>
      </c>
      <c r="BN7">
        <v>102.15</v>
      </c>
      <c r="BO7">
        <v>102.15</v>
      </c>
      <c r="BQ7" t="s">
        <v>384</v>
      </c>
      <c r="BR7" t="s">
        <v>363</v>
      </c>
      <c r="BS7" s="2">
        <v>44235</v>
      </c>
      <c r="BT7" s="3">
        <v>0.5444444444444444</v>
      </c>
      <c r="BU7" t="s">
        <v>385</v>
      </c>
      <c r="BV7" t="s">
        <v>80</v>
      </c>
      <c r="BY7">
        <v>8388</v>
      </c>
      <c r="CA7" t="s">
        <v>175</v>
      </c>
      <c r="CC7" t="s">
        <v>174</v>
      </c>
      <c r="CD7">
        <v>6850</v>
      </c>
      <c r="CE7" t="s">
        <v>88</v>
      </c>
      <c r="CF7" s="2">
        <v>44237</v>
      </c>
      <c r="CI7">
        <v>2</v>
      </c>
      <c r="CJ7">
        <v>1</v>
      </c>
      <c r="CK7" t="s">
        <v>202</v>
      </c>
      <c r="CL7" t="s">
        <v>82</v>
      </c>
    </row>
    <row r="8" spans="1:92" x14ac:dyDescent="0.25">
      <c r="A8" t="s">
        <v>358</v>
      </c>
      <c r="B8" t="s">
        <v>359</v>
      </c>
      <c r="C8" t="s">
        <v>72</v>
      </c>
      <c r="E8" t="str">
        <f>"GAB2001834"</f>
        <v>GAB2001834</v>
      </c>
      <c r="F8" s="2">
        <v>44229</v>
      </c>
      <c r="G8">
        <v>202108</v>
      </c>
      <c r="H8" t="s">
        <v>86</v>
      </c>
      <c r="I8" t="s">
        <v>87</v>
      </c>
      <c r="J8" t="s">
        <v>360</v>
      </c>
      <c r="K8" t="s">
        <v>75</v>
      </c>
      <c r="L8" t="s">
        <v>386</v>
      </c>
      <c r="M8" t="s">
        <v>387</v>
      </c>
      <c r="N8" t="s">
        <v>388</v>
      </c>
      <c r="O8" t="s">
        <v>200</v>
      </c>
      <c r="P8" t="str">
        <f>"002946                        "</f>
        <v xml:space="preserve">002946                        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  <c r="AD8">
        <v>0</v>
      </c>
      <c r="AE8">
        <v>0</v>
      </c>
      <c r="AF8">
        <v>0</v>
      </c>
      <c r="AG8">
        <v>0</v>
      </c>
      <c r="AH8">
        <v>0</v>
      </c>
      <c r="AI8">
        <v>0</v>
      </c>
      <c r="AJ8">
        <v>0</v>
      </c>
      <c r="AK8">
        <v>0</v>
      </c>
      <c r="AL8">
        <v>0</v>
      </c>
      <c r="AM8">
        <v>17.45</v>
      </c>
      <c r="AN8">
        <v>0</v>
      </c>
      <c r="AO8">
        <v>0</v>
      </c>
      <c r="AP8">
        <v>0</v>
      </c>
      <c r="AQ8">
        <v>0</v>
      </c>
      <c r="AR8">
        <v>0</v>
      </c>
      <c r="AS8">
        <v>0</v>
      </c>
      <c r="AT8">
        <v>0</v>
      </c>
      <c r="AU8">
        <v>0</v>
      </c>
      <c r="AV8">
        <v>0</v>
      </c>
      <c r="AW8">
        <v>0</v>
      </c>
      <c r="AX8">
        <v>0</v>
      </c>
      <c r="AY8">
        <v>0</v>
      </c>
      <c r="AZ8">
        <v>0</v>
      </c>
      <c r="BA8">
        <v>0</v>
      </c>
      <c r="BB8">
        <v>0</v>
      </c>
      <c r="BG8">
        <v>0</v>
      </c>
      <c r="BH8">
        <v>2</v>
      </c>
      <c r="BI8">
        <v>8.6</v>
      </c>
      <c r="BJ8">
        <v>15.7</v>
      </c>
      <c r="BK8">
        <v>16</v>
      </c>
      <c r="BL8">
        <v>156.69</v>
      </c>
      <c r="BM8">
        <v>23.5</v>
      </c>
      <c r="BN8">
        <v>180.19</v>
      </c>
      <c r="BO8">
        <v>180.19</v>
      </c>
      <c r="BQ8" t="s">
        <v>389</v>
      </c>
      <c r="BR8" t="s">
        <v>363</v>
      </c>
      <c r="BS8" s="2">
        <v>44231</v>
      </c>
      <c r="BT8" s="3">
        <v>0.5854166666666667</v>
      </c>
      <c r="BU8" t="s">
        <v>390</v>
      </c>
      <c r="BV8" t="s">
        <v>80</v>
      </c>
      <c r="BY8">
        <v>78518.649999999994</v>
      </c>
      <c r="CA8" t="s">
        <v>267</v>
      </c>
      <c r="CC8" t="s">
        <v>387</v>
      </c>
      <c r="CD8">
        <v>3010</v>
      </c>
      <c r="CE8" t="s">
        <v>88</v>
      </c>
      <c r="CF8" s="2">
        <v>44232</v>
      </c>
      <c r="CI8">
        <v>5</v>
      </c>
      <c r="CJ8">
        <v>2</v>
      </c>
      <c r="CK8" t="s">
        <v>391</v>
      </c>
      <c r="CL8" t="s">
        <v>82</v>
      </c>
    </row>
    <row r="9" spans="1:92" x14ac:dyDescent="0.25">
      <c r="A9" t="s">
        <v>358</v>
      </c>
      <c r="B9" t="s">
        <v>359</v>
      </c>
      <c r="C9" t="s">
        <v>72</v>
      </c>
      <c r="E9" t="str">
        <f>"GAB2001839"</f>
        <v>GAB2001839</v>
      </c>
      <c r="F9" s="2">
        <v>44229</v>
      </c>
      <c r="G9">
        <v>202108</v>
      </c>
      <c r="H9" t="s">
        <v>86</v>
      </c>
      <c r="I9" t="s">
        <v>87</v>
      </c>
      <c r="J9" t="s">
        <v>360</v>
      </c>
      <c r="K9" t="s">
        <v>75</v>
      </c>
      <c r="L9" t="s">
        <v>113</v>
      </c>
      <c r="M9" t="s">
        <v>114</v>
      </c>
      <c r="N9" t="s">
        <v>392</v>
      </c>
      <c r="O9" t="s">
        <v>200</v>
      </c>
      <c r="P9" t="str">
        <f>"CT064230                      "</f>
        <v xml:space="preserve">CT064230                      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  <c r="AG9">
        <v>0</v>
      </c>
      <c r="AH9">
        <v>0</v>
      </c>
      <c r="AI9">
        <v>0</v>
      </c>
      <c r="AJ9">
        <v>0</v>
      </c>
      <c r="AK9">
        <v>0</v>
      </c>
      <c r="AL9">
        <v>0</v>
      </c>
      <c r="AM9">
        <v>11.14</v>
      </c>
      <c r="AN9">
        <v>0</v>
      </c>
      <c r="AO9">
        <v>0</v>
      </c>
      <c r="AP9">
        <v>0</v>
      </c>
      <c r="AQ9">
        <v>0</v>
      </c>
      <c r="AR9">
        <v>0</v>
      </c>
      <c r="AS9">
        <v>0</v>
      </c>
      <c r="AT9">
        <v>0</v>
      </c>
      <c r="AU9">
        <v>0</v>
      </c>
      <c r="AV9">
        <v>0</v>
      </c>
      <c r="AW9">
        <v>0</v>
      </c>
      <c r="AX9">
        <v>0</v>
      </c>
      <c r="AY9">
        <v>0</v>
      </c>
      <c r="AZ9">
        <v>0</v>
      </c>
      <c r="BA9">
        <v>0</v>
      </c>
      <c r="BB9">
        <v>0</v>
      </c>
      <c r="BG9">
        <v>0</v>
      </c>
      <c r="BH9">
        <v>1</v>
      </c>
      <c r="BI9">
        <v>0.9</v>
      </c>
      <c r="BJ9">
        <v>2.6</v>
      </c>
      <c r="BK9">
        <v>3</v>
      </c>
      <c r="BL9">
        <v>101.85</v>
      </c>
      <c r="BM9">
        <v>15.28</v>
      </c>
      <c r="BN9">
        <v>117.13</v>
      </c>
      <c r="BO9">
        <v>117.13</v>
      </c>
      <c r="BQ9" t="s">
        <v>393</v>
      </c>
      <c r="BR9" t="s">
        <v>363</v>
      </c>
      <c r="BS9" s="2">
        <v>44230</v>
      </c>
      <c r="BT9" s="3">
        <v>0.4465277777777778</v>
      </c>
      <c r="BU9" t="s">
        <v>394</v>
      </c>
      <c r="BV9" t="s">
        <v>80</v>
      </c>
      <c r="BY9">
        <v>12956.76</v>
      </c>
      <c r="CA9" t="s">
        <v>229</v>
      </c>
      <c r="CC9" t="s">
        <v>114</v>
      </c>
      <c r="CD9">
        <v>2194</v>
      </c>
      <c r="CE9" t="s">
        <v>88</v>
      </c>
      <c r="CF9" s="2">
        <v>44231</v>
      </c>
      <c r="CI9">
        <v>2</v>
      </c>
      <c r="CJ9">
        <v>1</v>
      </c>
      <c r="CK9" t="s">
        <v>211</v>
      </c>
      <c r="CL9" t="s">
        <v>82</v>
      </c>
    </row>
    <row r="10" spans="1:92" x14ac:dyDescent="0.25">
      <c r="A10" t="s">
        <v>358</v>
      </c>
      <c r="B10" t="s">
        <v>359</v>
      </c>
      <c r="C10" t="s">
        <v>72</v>
      </c>
      <c r="E10" t="str">
        <f>"GAB2001841"</f>
        <v>GAB2001841</v>
      </c>
      <c r="F10" s="2">
        <v>44229</v>
      </c>
      <c r="G10">
        <v>202108</v>
      </c>
      <c r="H10" t="s">
        <v>86</v>
      </c>
      <c r="I10" t="s">
        <v>87</v>
      </c>
      <c r="J10" t="s">
        <v>360</v>
      </c>
      <c r="K10" t="s">
        <v>75</v>
      </c>
      <c r="L10" t="s">
        <v>136</v>
      </c>
      <c r="M10" t="s">
        <v>137</v>
      </c>
      <c r="N10" t="s">
        <v>395</v>
      </c>
      <c r="O10" t="s">
        <v>200</v>
      </c>
      <c r="P10" t="str">
        <f>"CT064226                      "</f>
        <v xml:space="preserve">CT064226                      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>
        <v>0</v>
      </c>
      <c r="AE10">
        <v>0</v>
      </c>
      <c r="AF10">
        <v>0</v>
      </c>
      <c r="AG10">
        <v>0</v>
      </c>
      <c r="AH10">
        <v>0</v>
      </c>
      <c r="AI10">
        <v>0</v>
      </c>
      <c r="AJ10">
        <v>0</v>
      </c>
      <c r="AK10">
        <v>0</v>
      </c>
      <c r="AL10">
        <v>0</v>
      </c>
      <c r="AM10">
        <v>15.91</v>
      </c>
      <c r="AN10">
        <v>0</v>
      </c>
      <c r="AO10">
        <v>0</v>
      </c>
      <c r="AP10">
        <v>0</v>
      </c>
      <c r="AQ10">
        <v>0</v>
      </c>
      <c r="AR10">
        <v>0</v>
      </c>
      <c r="AS10">
        <v>0</v>
      </c>
      <c r="AT10">
        <v>0</v>
      </c>
      <c r="AU10">
        <v>0</v>
      </c>
      <c r="AV10">
        <v>0</v>
      </c>
      <c r="AW10">
        <v>0</v>
      </c>
      <c r="AX10">
        <v>0</v>
      </c>
      <c r="AY10">
        <v>0</v>
      </c>
      <c r="AZ10">
        <v>0</v>
      </c>
      <c r="BA10">
        <v>0</v>
      </c>
      <c r="BB10">
        <v>0</v>
      </c>
      <c r="BG10">
        <v>0</v>
      </c>
      <c r="BH10">
        <v>1</v>
      </c>
      <c r="BI10">
        <v>12</v>
      </c>
      <c r="BJ10">
        <v>25</v>
      </c>
      <c r="BK10">
        <v>25</v>
      </c>
      <c r="BL10">
        <v>143.32</v>
      </c>
      <c r="BM10">
        <v>21.5</v>
      </c>
      <c r="BN10">
        <v>164.82</v>
      </c>
      <c r="BO10">
        <v>164.82</v>
      </c>
      <c r="BQ10" t="s">
        <v>396</v>
      </c>
      <c r="BR10" t="s">
        <v>363</v>
      </c>
      <c r="BS10" s="2">
        <v>44231</v>
      </c>
      <c r="BT10" s="3">
        <v>0.41388888888888892</v>
      </c>
      <c r="BU10" t="s">
        <v>397</v>
      </c>
      <c r="BV10" t="s">
        <v>80</v>
      </c>
      <c r="BY10">
        <v>124790.14</v>
      </c>
      <c r="CA10" t="s">
        <v>245</v>
      </c>
      <c r="CC10" t="s">
        <v>137</v>
      </c>
      <c r="CD10">
        <v>2</v>
      </c>
      <c r="CE10" t="s">
        <v>88</v>
      </c>
      <c r="CF10" s="2">
        <v>44231</v>
      </c>
      <c r="CI10">
        <v>2</v>
      </c>
      <c r="CJ10">
        <v>2</v>
      </c>
      <c r="CK10" t="s">
        <v>211</v>
      </c>
      <c r="CL10" t="s">
        <v>82</v>
      </c>
    </row>
    <row r="11" spans="1:92" x14ac:dyDescent="0.25">
      <c r="A11" t="s">
        <v>358</v>
      </c>
      <c r="B11" t="s">
        <v>359</v>
      </c>
      <c r="C11" t="s">
        <v>72</v>
      </c>
      <c r="E11" t="str">
        <f>"GAB2001842"</f>
        <v>GAB2001842</v>
      </c>
      <c r="F11" s="2">
        <v>44229</v>
      </c>
      <c r="G11">
        <v>202108</v>
      </c>
      <c r="H11" t="s">
        <v>86</v>
      </c>
      <c r="I11" t="s">
        <v>87</v>
      </c>
      <c r="J11" t="s">
        <v>360</v>
      </c>
      <c r="K11" t="s">
        <v>75</v>
      </c>
      <c r="L11" t="s">
        <v>136</v>
      </c>
      <c r="M11" t="s">
        <v>137</v>
      </c>
      <c r="N11" t="s">
        <v>398</v>
      </c>
      <c r="O11" t="s">
        <v>200</v>
      </c>
      <c r="P11" t="str">
        <f>"CT064091                      "</f>
        <v xml:space="preserve">CT064091                      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>
        <v>0</v>
      </c>
      <c r="AE11">
        <v>0</v>
      </c>
      <c r="AF11">
        <v>0</v>
      </c>
      <c r="AG11">
        <v>0</v>
      </c>
      <c r="AH11">
        <v>0</v>
      </c>
      <c r="AI11">
        <v>0</v>
      </c>
      <c r="AJ11">
        <v>0</v>
      </c>
      <c r="AK11">
        <v>0</v>
      </c>
      <c r="AL11">
        <v>0</v>
      </c>
      <c r="AM11">
        <v>11.14</v>
      </c>
      <c r="AN11">
        <v>0</v>
      </c>
      <c r="AO11">
        <v>0</v>
      </c>
      <c r="AP11">
        <v>0</v>
      </c>
      <c r="AQ11">
        <v>0</v>
      </c>
      <c r="AR11">
        <v>0</v>
      </c>
      <c r="AS11">
        <v>0</v>
      </c>
      <c r="AT11">
        <v>0</v>
      </c>
      <c r="AU11">
        <v>0</v>
      </c>
      <c r="AV11">
        <v>0</v>
      </c>
      <c r="AW11">
        <v>0</v>
      </c>
      <c r="AX11">
        <v>0</v>
      </c>
      <c r="AY11">
        <v>0</v>
      </c>
      <c r="AZ11">
        <v>0</v>
      </c>
      <c r="BA11">
        <v>0</v>
      </c>
      <c r="BB11">
        <v>0</v>
      </c>
      <c r="BG11">
        <v>0</v>
      </c>
      <c r="BH11">
        <v>1</v>
      </c>
      <c r="BI11">
        <v>4.5999999999999996</v>
      </c>
      <c r="BJ11">
        <v>3.6</v>
      </c>
      <c r="BK11">
        <v>5</v>
      </c>
      <c r="BL11">
        <v>101.85</v>
      </c>
      <c r="BM11">
        <v>15.28</v>
      </c>
      <c r="BN11">
        <v>117.13</v>
      </c>
      <c r="BO11">
        <v>117.13</v>
      </c>
      <c r="BQ11" t="s">
        <v>399</v>
      </c>
      <c r="BR11" t="s">
        <v>363</v>
      </c>
      <c r="BS11" s="2">
        <v>44231</v>
      </c>
      <c r="BT11" s="3">
        <v>0.55555555555555558</v>
      </c>
      <c r="BU11" t="s">
        <v>400</v>
      </c>
      <c r="BV11" t="s">
        <v>80</v>
      </c>
      <c r="BY11">
        <v>18152.599999999999</v>
      </c>
      <c r="CC11" t="s">
        <v>137</v>
      </c>
      <c r="CD11">
        <v>2</v>
      </c>
      <c r="CE11" t="s">
        <v>88</v>
      </c>
      <c r="CF11" s="2">
        <v>44231</v>
      </c>
      <c r="CI11">
        <v>2</v>
      </c>
      <c r="CJ11">
        <v>2</v>
      </c>
      <c r="CK11" t="s">
        <v>211</v>
      </c>
      <c r="CL11" t="s">
        <v>82</v>
      </c>
    </row>
    <row r="12" spans="1:92" x14ac:dyDescent="0.25">
      <c r="A12" t="s">
        <v>358</v>
      </c>
      <c r="B12" t="s">
        <v>359</v>
      </c>
      <c r="C12" t="s">
        <v>72</v>
      </c>
      <c r="E12" t="str">
        <f>"GAB2001843"</f>
        <v>GAB2001843</v>
      </c>
      <c r="F12" s="2">
        <v>44229</v>
      </c>
      <c r="G12">
        <v>202108</v>
      </c>
      <c r="H12" t="s">
        <v>86</v>
      </c>
      <c r="I12" t="s">
        <v>87</v>
      </c>
      <c r="J12" t="s">
        <v>360</v>
      </c>
      <c r="K12" t="s">
        <v>75</v>
      </c>
      <c r="L12" t="s">
        <v>315</v>
      </c>
      <c r="M12" t="s">
        <v>316</v>
      </c>
      <c r="N12" t="s">
        <v>401</v>
      </c>
      <c r="O12" t="s">
        <v>200</v>
      </c>
      <c r="P12" t="str">
        <f>"CT064107                      "</f>
        <v xml:space="preserve">CT064107                      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  <c r="AB12">
        <v>0</v>
      </c>
      <c r="AC12">
        <v>0</v>
      </c>
      <c r="AD12">
        <v>0</v>
      </c>
      <c r="AE12">
        <v>0</v>
      </c>
      <c r="AF12">
        <v>0</v>
      </c>
      <c r="AG12">
        <v>0</v>
      </c>
      <c r="AH12">
        <v>0</v>
      </c>
      <c r="AI12">
        <v>0</v>
      </c>
      <c r="AJ12">
        <v>0</v>
      </c>
      <c r="AK12">
        <v>0</v>
      </c>
      <c r="AL12">
        <v>0</v>
      </c>
      <c r="AM12">
        <v>16.329999999999998</v>
      </c>
      <c r="AN12">
        <v>0</v>
      </c>
      <c r="AO12">
        <v>0</v>
      </c>
      <c r="AP12">
        <v>0</v>
      </c>
      <c r="AQ12">
        <v>0</v>
      </c>
      <c r="AR12">
        <v>0</v>
      </c>
      <c r="AS12">
        <v>0</v>
      </c>
      <c r="AT12">
        <v>0</v>
      </c>
      <c r="AU12">
        <v>0</v>
      </c>
      <c r="AV12">
        <v>0</v>
      </c>
      <c r="AW12">
        <v>0</v>
      </c>
      <c r="AX12">
        <v>0</v>
      </c>
      <c r="AY12">
        <v>0</v>
      </c>
      <c r="AZ12">
        <v>0</v>
      </c>
      <c r="BA12">
        <v>0</v>
      </c>
      <c r="BB12">
        <v>0</v>
      </c>
      <c r="BG12">
        <v>0</v>
      </c>
      <c r="BH12">
        <v>1</v>
      </c>
      <c r="BI12">
        <v>6.4</v>
      </c>
      <c r="BJ12">
        <v>13.1</v>
      </c>
      <c r="BK12">
        <v>13</v>
      </c>
      <c r="BL12">
        <v>146.94</v>
      </c>
      <c r="BM12">
        <v>22.04</v>
      </c>
      <c r="BN12">
        <v>168.98</v>
      </c>
      <c r="BO12">
        <v>168.98</v>
      </c>
      <c r="BQ12" t="s">
        <v>402</v>
      </c>
      <c r="BR12" t="s">
        <v>363</v>
      </c>
      <c r="BS12" s="2">
        <v>44231</v>
      </c>
      <c r="BT12" s="3">
        <v>0.57638888888888895</v>
      </c>
      <c r="BU12" t="s">
        <v>145</v>
      </c>
      <c r="BV12" t="s">
        <v>80</v>
      </c>
      <c r="BY12">
        <v>65324.88</v>
      </c>
      <c r="CA12" t="s">
        <v>242</v>
      </c>
      <c r="CC12" t="s">
        <v>316</v>
      </c>
      <c r="CD12">
        <v>4275</v>
      </c>
      <c r="CE12" t="s">
        <v>88</v>
      </c>
      <c r="CF12" s="2">
        <v>44232</v>
      </c>
      <c r="CI12">
        <v>4</v>
      </c>
      <c r="CJ12">
        <v>2</v>
      </c>
      <c r="CK12" t="s">
        <v>391</v>
      </c>
      <c r="CL12" t="s">
        <v>82</v>
      </c>
    </row>
    <row r="13" spans="1:92" x14ac:dyDescent="0.25">
      <c r="A13" t="s">
        <v>358</v>
      </c>
      <c r="B13" t="s">
        <v>359</v>
      </c>
      <c r="C13" t="s">
        <v>72</v>
      </c>
      <c r="E13" t="str">
        <f>"GAB2001845"</f>
        <v>GAB2001845</v>
      </c>
      <c r="F13" s="2">
        <v>44229</v>
      </c>
      <c r="G13">
        <v>202108</v>
      </c>
      <c r="H13" t="s">
        <v>86</v>
      </c>
      <c r="I13" t="s">
        <v>87</v>
      </c>
      <c r="J13" t="s">
        <v>360</v>
      </c>
      <c r="K13" t="s">
        <v>75</v>
      </c>
      <c r="L13" t="s">
        <v>136</v>
      </c>
      <c r="M13" t="s">
        <v>137</v>
      </c>
      <c r="N13" t="s">
        <v>403</v>
      </c>
      <c r="O13" t="s">
        <v>200</v>
      </c>
      <c r="P13" t="str">
        <f>"CT064047                      "</f>
        <v xml:space="preserve">CT064047                      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14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G13">
        <v>0</v>
      </c>
      <c r="BH13">
        <v>1</v>
      </c>
      <c r="BI13">
        <v>12.6</v>
      </c>
      <c r="BJ13">
        <v>20.8</v>
      </c>
      <c r="BK13">
        <v>21</v>
      </c>
      <c r="BL13">
        <v>126.73</v>
      </c>
      <c r="BM13">
        <v>19.010000000000002</v>
      </c>
      <c r="BN13">
        <v>145.74</v>
      </c>
      <c r="BO13">
        <v>145.74</v>
      </c>
      <c r="BQ13" t="s">
        <v>404</v>
      </c>
      <c r="BR13" t="s">
        <v>363</v>
      </c>
      <c r="BS13" s="2">
        <v>44231</v>
      </c>
      <c r="BT13" s="3">
        <v>0.46527777777777773</v>
      </c>
      <c r="BU13" t="s">
        <v>405</v>
      </c>
      <c r="BV13" t="s">
        <v>80</v>
      </c>
      <c r="BY13">
        <v>104094.9</v>
      </c>
      <c r="CA13" t="s">
        <v>204</v>
      </c>
      <c r="CC13" t="s">
        <v>137</v>
      </c>
      <c r="CD13">
        <v>2</v>
      </c>
      <c r="CE13" t="s">
        <v>88</v>
      </c>
      <c r="CF13" s="2">
        <v>44231</v>
      </c>
      <c r="CI13">
        <v>2</v>
      </c>
      <c r="CJ13">
        <v>2</v>
      </c>
      <c r="CK13" t="s">
        <v>211</v>
      </c>
      <c r="CL13" t="s">
        <v>82</v>
      </c>
    </row>
    <row r="14" spans="1:92" x14ac:dyDescent="0.25">
      <c r="A14" t="s">
        <v>358</v>
      </c>
      <c r="B14" t="s">
        <v>359</v>
      </c>
      <c r="C14" t="s">
        <v>72</v>
      </c>
      <c r="E14" t="str">
        <f>"GAB2001847"</f>
        <v>GAB2001847</v>
      </c>
      <c r="F14" s="2">
        <v>44229</v>
      </c>
      <c r="G14">
        <v>202108</v>
      </c>
      <c r="H14" t="s">
        <v>86</v>
      </c>
      <c r="I14" t="s">
        <v>87</v>
      </c>
      <c r="J14" t="s">
        <v>360</v>
      </c>
      <c r="K14" t="s">
        <v>75</v>
      </c>
      <c r="L14" t="s">
        <v>205</v>
      </c>
      <c r="M14" t="s">
        <v>206</v>
      </c>
      <c r="N14" t="s">
        <v>406</v>
      </c>
      <c r="O14" t="s">
        <v>200</v>
      </c>
      <c r="P14" t="str">
        <f>"CT064223                      "</f>
        <v xml:space="preserve">CT064223                      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0</v>
      </c>
      <c r="AF14">
        <v>0</v>
      </c>
      <c r="AG14">
        <v>0</v>
      </c>
      <c r="AH14">
        <v>0</v>
      </c>
      <c r="AI14">
        <v>0</v>
      </c>
      <c r="AJ14">
        <v>0</v>
      </c>
      <c r="AK14">
        <v>0</v>
      </c>
      <c r="AL14">
        <v>0</v>
      </c>
      <c r="AM14">
        <v>11.14</v>
      </c>
      <c r="AN14">
        <v>0</v>
      </c>
      <c r="AO14">
        <v>0</v>
      </c>
      <c r="AP14">
        <v>0</v>
      </c>
      <c r="AQ14">
        <v>0</v>
      </c>
      <c r="AR14">
        <v>0</v>
      </c>
      <c r="AS14">
        <v>0</v>
      </c>
      <c r="AT14">
        <v>0</v>
      </c>
      <c r="AU14">
        <v>0</v>
      </c>
      <c r="AV14">
        <v>0</v>
      </c>
      <c r="AW14">
        <v>0</v>
      </c>
      <c r="AX14">
        <v>0</v>
      </c>
      <c r="AY14">
        <v>0</v>
      </c>
      <c r="AZ14">
        <v>0</v>
      </c>
      <c r="BA14">
        <v>0</v>
      </c>
      <c r="BB14">
        <v>0</v>
      </c>
      <c r="BG14">
        <v>0</v>
      </c>
      <c r="BH14">
        <v>1</v>
      </c>
      <c r="BI14">
        <v>2.5</v>
      </c>
      <c r="BJ14">
        <v>7.4</v>
      </c>
      <c r="BK14">
        <v>8</v>
      </c>
      <c r="BL14">
        <v>101.85</v>
      </c>
      <c r="BM14">
        <v>15.28</v>
      </c>
      <c r="BN14">
        <v>117.13</v>
      </c>
      <c r="BO14">
        <v>117.13</v>
      </c>
      <c r="BQ14" t="s">
        <v>407</v>
      </c>
      <c r="BR14" t="s">
        <v>363</v>
      </c>
      <c r="BS14" s="2">
        <v>44231</v>
      </c>
      <c r="BT14" s="3">
        <v>0.43541666666666662</v>
      </c>
      <c r="BU14" t="s">
        <v>408</v>
      </c>
      <c r="BV14" t="s">
        <v>80</v>
      </c>
      <c r="BY14">
        <v>36840.300000000003</v>
      </c>
      <c r="CA14" t="s">
        <v>409</v>
      </c>
      <c r="CC14" t="s">
        <v>206</v>
      </c>
      <c r="CD14">
        <v>157</v>
      </c>
      <c r="CE14" t="s">
        <v>88</v>
      </c>
      <c r="CF14" s="2">
        <v>44231</v>
      </c>
      <c r="CI14">
        <v>2</v>
      </c>
      <c r="CJ14">
        <v>2</v>
      </c>
      <c r="CK14" t="s">
        <v>211</v>
      </c>
      <c r="CL14" t="s">
        <v>82</v>
      </c>
    </row>
    <row r="15" spans="1:92" x14ac:dyDescent="0.25">
      <c r="A15" t="s">
        <v>358</v>
      </c>
      <c r="B15" t="s">
        <v>359</v>
      </c>
      <c r="C15" t="s">
        <v>72</v>
      </c>
      <c r="E15" t="str">
        <f>"GAB2001848"</f>
        <v>GAB2001848</v>
      </c>
      <c r="F15" s="2">
        <v>44229</v>
      </c>
      <c r="G15">
        <v>202108</v>
      </c>
      <c r="H15" t="s">
        <v>86</v>
      </c>
      <c r="I15" t="s">
        <v>87</v>
      </c>
      <c r="J15" t="s">
        <v>360</v>
      </c>
      <c r="K15" t="s">
        <v>75</v>
      </c>
      <c r="L15" t="s">
        <v>410</v>
      </c>
      <c r="M15" t="s">
        <v>411</v>
      </c>
      <c r="N15" t="s">
        <v>412</v>
      </c>
      <c r="O15" t="s">
        <v>200</v>
      </c>
      <c r="P15" t="str">
        <f>"CT064224                      "</f>
        <v xml:space="preserve">CT064224                      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13.27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G15">
        <v>0</v>
      </c>
      <c r="BH15">
        <v>2</v>
      </c>
      <c r="BI15">
        <v>1.6</v>
      </c>
      <c r="BJ15">
        <v>2</v>
      </c>
      <c r="BK15">
        <v>2</v>
      </c>
      <c r="BL15">
        <v>120.33</v>
      </c>
      <c r="BM15">
        <v>18.05</v>
      </c>
      <c r="BN15">
        <v>138.38</v>
      </c>
      <c r="BO15">
        <v>138.38</v>
      </c>
      <c r="BQ15" t="s">
        <v>413</v>
      </c>
      <c r="BR15" t="s">
        <v>363</v>
      </c>
      <c r="BS15" s="2">
        <v>44231</v>
      </c>
      <c r="BT15" s="3">
        <v>0.5</v>
      </c>
      <c r="BU15" t="s">
        <v>414</v>
      </c>
      <c r="BV15" t="s">
        <v>80</v>
      </c>
      <c r="BY15">
        <v>9769.23</v>
      </c>
      <c r="CA15" t="s">
        <v>241</v>
      </c>
      <c r="CC15" t="s">
        <v>411</v>
      </c>
      <c r="CD15">
        <v>6139</v>
      </c>
      <c r="CE15" t="s">
        <v>88</v>
      </c>
      <c r="CF15" s="2">
        <v>44231</v>
      </c>
      <c r="CI15">
        <v>4</v>
      </c>
      <c r="CJ15">
        <v>2</v>
      </c>
      <c r="CK15" t="s">
        <v>203</v>
      </c>
      <c r="CL15" t="s">
        <v>82</v>
      </c>
    </row>
    <row r="16" spans="1:92" x14ac:dyDescent="0.25">
      <c r="A16" t="s">
        <v>358</v>
      </c>
      <c r="B16" t="s">
        <v>359</v>
      </c>
      <c r="C16" t="s">
        <v>72</v>
      </c>
      <c r="E16" t="str">
        <f>"GAB2001810"</f>
        <v>GAB2001810</v>
      </c>
      <c r="F16" s="2">
        <v>44228</v>
      </c>
      <c r="G16">
        <v>202108</v>
      </c>
      <c r="H16" t="s">
        <v>86</v>
      </c>
      <c r="I16" t="s">
        <v>87</v>
      </c>
      <c r="J16" t="s">
        <v>360</v>
      </c>
      <c r="K16" t="s">
        <v>75</v>
      </c>
      <c r="L16" t="s">
        <v>83</v>
      </c>
      <c r="M16" t="s">
        <v>84</v>
      </c>
      <c r="N16" t="s">
        <v>415</v>
      </c>
      <c r="O16" t="s">
        <v>200</v>
      </c>
      <c r="P16" t="str">
        <f>"CT064190                      "</f>
        <v xml:space="preserve">CT064190                      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  <c r="AB16">
        <v>0</v>
      </c>
      <c r="AC16">
        <v>0</v>
      </c>
      <c r="AD16">
        <v>0</v>
      </c>
      <c r="AE16">
        <v>0</v>
      </c>
      <c r="AF16">
        <v>0</v>
      </c>
      <c r="AG16">
        <v>0</v>
      </c>
      <c r="AH16">
        <v>0</v>
      </c>
      <c r="AI16">
        <v>0</v>
      </c>
      <c r="AJ16">
        <v>0</v>
      </c>
      <c r="AK16">
        <v>0</v>
      </c>
      <c r="AL16">
        <v>0</v>
      </c>
      <c r="AM16">
        <v>11.14</v>
      </c>
      <c r="AN16">
        <v>0</v>
      </c>
      <c r="AO16">
        <v>0</v>
      </c>
      <c r="AP16">
        <v>0</v>
      </c>
      <c r="AQ16">
        <v>0</v>
      </c>
      <c r="AR16">
        <v>0</v>
      </c>
      <c r="AS16">
        <v>0</v>
      </c>
      <c r="AT16">
        <v>0</v>
      </c>
      <c r="AU16">
        <v>0</v>
      </c>
      <c r="AV16">
        <v>0</v>
      </c>
      <c r="AW16">
        <v>0</v>
      </c>
      <c r="AX16">
        <v>0</v>
      </c>
      <c r="AY16">
        <v>0</v>
      </c>
      <c r="AZ16">
        <v>0</v>
      </c>
      <c r="BA16">
        <v>0</v>
      </c>
      <c r="BB16">
        <v>0</v>
      </c>
      <c r="BG16">
        <v>0</v>
      </c>
      <c r="BH16">
        <v>1</v>
      </c>
      <c r="BI16">
        <v>0.7</v>
      </c>
      <c r="BJ16">
        <v>2.9</v>
      </c>
      <c r="BK16">
        <v>3</v>
      </c>
      <c r="BL16">
        <v>101.85</v>
      </c>
      <c r="BM16">
        <v>15.28</v>
      </c>
      <c r="BN16">
        <v>117.13</v>
      </c>
      <c r="BO16">
        <v>117.13</v>
      </c>
      <c r="BQ16" t="s">
        <v>416</v>
      </c>
      <c r="BR16" t="s">
        <v>363</v>
      </c>
      <c r="BS16" s="2">
        <v>44230</v>
      </c>
      <c r="BT16" s="3">
        <v>0.46249999999999997</v>
      </c>
      <c r="BU16" t="s">
        <v>417</v>
      </c>
      <c r="BV16" t="s">
        <v>80</v>
      </c>
      <c r="BY16">
        <v>14267.4</v>
      </c>
      <c r="CA16" t="s">
        <v>85</v>
      </c>
      <c r="CC16" t="s">
        <v>84</v>
      </c>
      <c r="CD16">
        <v>3610</v>
      </c>
      <c r="CE16" t="s">
        <v>88</v>
      </c>
      <c r="CF16" s="2">
        <v>44230</v>
      </c>
      <c r="CI16">
        <v>2</v>
      </c>
      <c r="CJ16">
        <v>2</v>
      </c>
      <c r="CK16" t="s">
        <v>211</v>
      </c>
      <c r="CL16" t="s">
        <v>82</v>
      </c>
    </row>
    <row r="17" spans="1:90" x14ac:dyDescent="0.25">
      <c r="A17" t="s">
        <v>358</v>
      </c>
      <c r="B17" t="s">
        <v>359</v>
      </c>
      <c r="C17" t="s">
        <v>72</v>
      </c>
      <c r="E17" t="str">
        <f>"GAB2001817"</f>
        <v>GAB2001817</v>
      </c>
      <c r="F17" s="2">
        <v>44228</v>
      </c>
      <c r="G17">
        <v>202108</v>
      </c>
      <c r="H17" t="s">
        <v>86</v>
      </c>
      <c r="I17" t="s">
        <v>87</v>
      </c>
      <c r="J17" t="s">
        <v>360</v>
      </c>
      <c r="K17" t="s">
        <v>75</v>
      </c>
      <c r="L17" t="s">
        <v>179</v>
      </c>
      <c r="M17" t="s">
        <v>180</v>
      </c>
      <c r="N17" t="s">
        <v>418</v>
      </c>
      <c r="O17" t="s">
        <v>200</v>
      </c>
      <c r="P17" t="str">
        <f>"CT064098                      "</f>
        <v xml:space="preserve">CT064098                      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>
        <v>0</v>
      </c>
      <c r="AB17">
        <v>0</v>
      </c>
      <c r="AC17">
        <v>0</v>
      </c>
      <c r="AD17">
        <v>0</v>
      </c>
      <c r="AE17">
        <v>0</v>
      </c>
      <c r="AF17">
        <v>0</v>
      </c>
      <c r="AG17">
        <v>0</v>
      </c>
      <c r="AH17">
        <v>0</v>
      </c>
      <c r="AI17">
        <v>0</v>
      </c>
      <c r="AJ17">
        <v>0</v>
      </c>
      <c r="AK17">
        <v>0</v>
      </c>
      <c r="AL17">
        <v>0</v>
      </c>
      <c r="AM17">
        <v>27.84</v>
      </c>
      <c r="AN17">
        <v>0</v>
      </c>
      <c r="AO17">
        <v>0</v>
      </c>
      <c r="AP17">
        <v>0</v>
      </c>
      <c r="AQ17">
        <v>0</v>
      </c>
      <c r="AR17">
        <v>0</v>
      </c>
      <c r="AS17">
        <v>0</v>
      </c>
      <c r="AT17">
        <v>0</v>
      </c>
      <c r="AU17">
        <v>0</v>
      </c>
      <c r="AV17">
        <v>0</v>
      </c>
      <c r="AW17">
        <v>0</v>
      </c>
      <c r="AX17">
        <v>0</v>
      </c>
      <c r="AY17">
        <v>0</v>
      </c>
      <c r="AZ17">
        <v>0</v>
      </c>
      <c r="BA17">
        <v>0</v>
      </c>
      <c r="BB17">
        <v>0</v>
      </c>
      <c r="BG17">
        <v>0</v>
      </c>
      <c r="BH17">
        <v>2</v>
      </c>
      <c r="BI17">
        <v>15.7</v>
      </c>
      <c r="BJ17">
        <v>50</v>
      </c>
      <c r="BK17">
        <v>50</v>
      </c>
      <c r="BL17">
        <v>247</v>
      </c>
      <c r="BM17">
        <v>37.049999999999997</v>
      </c>
      <c r="BN17">
        <v>284.05</v>
      </c>
      <c r="BO17">
        <v>284.05</v>
      </c>
      <c r="BQ17" t="s">
        <v>419</v>
      </c>
      <c r="BR17" t="s">
        <v>363</v>
      </c>
      <c r="BS17" s="2">
        <v>44230</v>
      </c>
      <c r="BT17" s="3">
        <v>0.51388888888888895</v>
      </c>
      <c r="BU17" t="s">
        <v>420</v>
      </c>
      <c r="BV17" t="s">
        <v>80</v>
      </c>
      <c r="BY17">
        <v>249873.8</v>
      </c>
      <c r="CA17" t="s">
        <v>421</v>
      </c>
      <c r="CC17" t="s">
        <v>180</v>
      </c>
      <c r="CD17">
        <v>1501</v>
      </c>
      <c r="CE17" t="s">
        <v>88</v>
      </c>
      <c r="CF17" s="2">
        <v>44231</v>
      </c>
      <c r="CI17">
        <v>2</v>
      </c>
      <c r="CJ17">
        <v>2</v>
      </c>
      <c r="CK17" t="s">
        <v>211</v>
      </c>
      <c r="CL17" t="s">
        <v>82</v>
      </c>
    </row>
    <row r="18" spans="1:90" x14ac:dyDescent="0.25">
      <c r="A18" t="s">
        <v>358</v>
      </c>
      <c r="B18" t="s">
        <v>359</v>
      </c>
      <c r="C18" t="s">
        <v>72</v>
      </c>
      <c r="E18" t="str">
        <f>"GAB2001822"</f>
        <v>GAB2001822</v>
      </c>
      <c r="F18" s="2">
        <v>44228</v>
      </c>
      <c r="G18">
        <v>202108</v>
      </c>
      <c r="H18" t="s">
        <v>86</v>
      </c>
      <c r="I18" t="s">
        <v>87</v>
      </c>
      <c r="J18" t="s">
        <v>360</v>
      </c>
      <c r="K18" t="s">
        <v>75</v>
      </c>
      <c r="L18" t="s">
        <v>205</v>
      </c>
      <c r="M18" t="s">
        <v>206</v>
      </c>
      <c r="N18" t="s">
        <v>406</v>
      </c>
      <c r="O18" t="s">
        <v>200</v>
      </c>
      <c r="P18" t="str">
        <f>"CT064153                      "</f>
        <v xml:space="preserve">CT064153                      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  <c r="Z18">
        <v>0</v>
      </c>
      <c r="AA18">
        <v>0</v>
      </c>
      <c r="AB18">
        <v>0</v>
      </c>
      <c r="AC18">
        <v>0</v>
      </c>
      <c r="AD18">
        <v>0</v>
      </c>
      <c r="AE18">
        <v>0</v>
      </c>
      <c r="AF18">
        <v>0</v>
      </c>
      <c r="AG18">
        <v>0</v>
      </c>
      <c r="AH18">
        <v>0</v>
      </c>
      <c r="AI18">
        <v>0</v>
      </c>
      <c r="AJ18">
        <v>0</v>
      </c>
      <c r="AK18">
        <v>0</v>
      </c>
      <c r="AL18">
        <v>0</v>
      </c>
      <c r="AM18">
        <v>11.14</v>
      </c>
      <c r="AN18">
        <v>0</v>
      </c>
      <c r="AO18">
        <v>0</v>
      </c>
      <c r="AP18">
        <v>0</v>
      </c>
      <c r="AQ18">
        <v>0</v>
      </c>
      <c r="AR18">
        <v>0</v>
      </c>
      <c r="AS18">
        <v>0</v>
      </c>
      <c r="AT18">
        <v>0</v>
      </c>
      <c r="AU18">
        <v>0</v>
      </c>
      <c r="AV18">
        <v>0</v>
      </c>
      <c r="AW18">
        <v>0</v>
      </c>
      <c r="AX18">
        <v>0</v>
      </c>
      <c r="AY18">
        <v>0</v>
      </c>
      <c r="AZ18">
        <v>0</v>
      </c>
      <c r="BA18">
        <v>0</v>
      </c>
      <c r="BB18">
        <v>0</v>
      </c>
      <c r="BG18">
        <v>0</v>
      </c>
      <c r="BH18">
        <v>1</v>
      </c>
      <c r="BI18">
        <v>6.7</v>
      </c>
      <c r="BJ18">
        <v>9.5</v>
      </c>
      <c r="BK18">
        <v>10</v>
      </c>
      <c r="BL18">
        <v>101.85</v>
      </c>
      <c r="BM18">
        <v>15.28</v>
      </c>
      <c r="BN18">
        <v>117.13</v>
      </c>
      <c r="BO18">
        <v>117.13</v>
      </c>
      <c r="BQ18" t="s">
        <v>422</v>
      </c>
      <c r="BR18" t="s">
        <v>363</v>
      </c>
      <c r="BS18" s="2">
        <v>44230</v>
      </c>
      <c r="BT18" s="3">
        <v>0.4284722222222222</v>
      </c>
      <c r="BU18" t="s">
        <v>408</v>
      </c>
      <c r="BV18" t="s">
        <v>80</v>
      </c>
      <c r="BY18">
        <v>47530.8</v>
      </c>
      <c r="CA18" t="s">
        <v>409</v>
      </c>
      <c r="CC18" t="s">
        <v>206</v>
      </c>
      <c r="CD18">
        <v>157</v>
      </c>
      <c r="CE18" t="s">
        <v>88</v>
      </c>
      <c r="CF18" s="2">
        <v>44230</v>
      </c>
      <c r="CI18">
        <v>2</v>
      </c>
      <c r="CJ18">
        <v>2</v>
      </c>
      <c r="CK18" t="s">
        <v>211</v>
      </c>
      <c r="CL18" t="s">
        <v>82</v>
      </c>
    </row>
    <row r="19" spans="1:90" x14ac:dyDescent="0.25">
      <c r="A19" t="s">
        <v>358</v>
      </c>
      <c r="B19" t="s">
        <v>359</v>
      </c>
      <c r="C19" t="s">
        <v>72</v>
      </c>
      <c r="E19" t="str">
        <f>"GAB2001829"</f>
        <v>GAB2001829</v>
      </c>
      <c r="F19" s="2">
        <v>44228</v>
      </c>
      <c r="G19">
        <v>202108</v>
      </c>
      <c r="H19" t="s">
        <v>86</v>
      </c>
      <c r="I19" t="s">
        <v>87</v>
      </c>
      <c r="J19" t="s">
        <v>360</v>
      </c>
      <c r="K19" t="s">
        <v>75</v>
      </c>
      <c r="L19" t="s">
        <v>262</v>
      </c>
      <c r="M19" t="s">
        <v>263</v>
      </c>
      <c r="N19" t="s">
        <v>423</v>
      </c>
      <c r="O19" t="s">
        <v>200</v>
      </c>
      <c r="P19" t="str">
        <f>"CT064205                      "</f>
        <v xml:space="preserve">CT064205                      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  <c r="Z19">
        <v>0</v>
      </c>
      <c r="AA19">
        <v>0</v>
      </c>
      <c r="AB19">
        <v>0</v>
      </c>
      <c r="AC19">
        <v>0</v>
      </c>
      <c r="AD19">
        <v>0</v>
      </c>
      <c r="AE19">
        <v>0</v>
      </c>
      <c r="AF19">
        <v>0</v>
      </c>
      <c r="AG19">
        <v>0</v>
      </c>
      <c r="AH19">
        <v>0</v>
      </c>
      <c r="AI19">
        <v>0</v>
      </c>
      <c r="AJ19">
        <v>0</v>
      </c>
      <c r="AK19">
        <v>0</v>
      </c>
      <c r="AL19">
        <v>0</v>
      </c>
      <c r="AM19">
        <v>21.88</v>
      </c>
      <c r="AN19">
        <v>0</v>
      </c>
      <c r="AO19">
        <v>0</v>
      </c>
      <c r="AP19">
        <v>0</v>
      </c>
      <c r="AQ19">
        <v>0</v>
      </c>
      <c r="AR19">
        <v>0</v>
      </c>
      <c r="AS19">
        <v>0</v>
      </c>
      <c r="AT19">
        <v>0</v>
      </c>
      <c r="AU19">
        <v>0</v>
      </c>
      <c r="AV19">
        <v>0</v>
      </c>
      <c r="AW19">
        <v>0</v>
      </c>
      <c r="AX19">
        <v>0</v>
      </c>
      <c r="AY19">
        <v>0</v>
      </c>
      <c r="AZ19">
        <v>0</v>
      </c>
      <c r="BA19">
        <v>0</v>
      </c>
      <c r="BB19">
        <v>0</v>
      </c>
      <c r="BG19">
        <v>0</v>
      </c>
      <c r="BH19">
        <v>1</v>
      </c>
      <c r="BI19">
        <v>7.4</v>
      </c>
      <c r="BJ19">
        <v>25.6</v>
      </c>
      <c r="BK19">
        <v>26</v>
      </c>
      <c r="BL19">
        <v>195.16</v>
      </c>
      <c r="BM19">
        <v>29.27</v>
      </c>
      <c r="BN19">
        <v>224.43</v>
      </c>
      <c r="BO19">
        <v>224.43</v>
      </c>
      <c r="BQ19" t="s">
        <v>424</v>
      </c>
      <c r="BR19" t="s">
        <v>363</v>
      </c>
      <c r="BS19" s="2">
        <v>44231</v>
      </c>
      <c r="BT19" s="3">
        <v>0.3576388888888889</v>
      </c>
      <c r="BU19" t="s">
        <v>425</v>
      </c>
      <c r="BV19" t="s">
        <v>80</v>
      </c>
      <c r="BY19">
        <v>127776.71</v>
      </c>
      <c r="CA19" t="s">
        <v>377</v>
      </c>
      <c r="CC19" t="s">
        <v>263</v>
      </c>
      <c r="CD19">
        <v>3900</v>
      </c>
      <c r="CE19" t="s">
        <v>88</v>
      </c>
      <c r="CF19" s="2">
        <v>44232</v>
      </c>
      <c r="CI19">
        <v>3</v>
      </c>
      <c r="CJ19">
        <v>3</v>
      </c>
      <c r="CK19" t="s">
        <v>378</v>
      </c>
      <c r="CL19" t="s">
        <v>82</v>
      </c>
    </row>
    <row r="20" spans="1:90" x14ac:dyDescent="0.25">
      <c r="A20" t="s">
        <v>358</v>
      </c>
      <c r="B20" t="s">
        <v>359</v>
      </c>
      <c r="C20" t="s">
        <v>72</v>
      </c>
      <c r="E20" t="str">
        <f>"GAB2001832"</f>
        <v>GAB2001832</v>
      </c>
      <c r="F20" s="2">
        <v>44228</v>
      </c>
      <c r="G20">
        <v>202108</v>
      </c>
      <c r="H20" t="s">
        <v>86</v>
      </c>
      <c r="I20" t="s">
        <v>87</v>
      </c>
      <c r="J20" t="s">
        <v>360</v>
      </c>
      <c r="K20" t="s">
        <v>75</v>
      </c>
      <c r="L20" t="s">
        <v>125</v>
      </c>
      <c r="M20" t="s">
        <v>126</v>
      </c>
      <c r="N20" t="s">
        <v>426</v>
      </c>
      <c r="O20" t="s">
        <v>200</v>
      </c>
      <c r="P20" t="str">
        <f>"CT064215                      "</f>
        <v xml:space="preserve">CT064215                      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  <c r="Z20">
        <v>0</v>
      </c>
      <c r="AA20">
        <v>0</v>
      </c>
      <c r="AB20">
        <v>0</v>
      </c>
      <c r="AC20">
        <v>0</v>
      </c>
      <c r="AD20">
        <v>0</v>
      </c>
      <c r="AE20">
        <v>0</v>
      </c>
      <c r="AF20">
        <v>0</v>
      </c>
      <c r="AG20">
        <v>0</v>
      </c>
      <c r="AH20">
        <v>0</v>
      </c>
      <c r="AI20">
        <v>0</v>
      </c>
      <c r="AJ20">
        <v>0</v>
      </c>
      <c r="AK20">
        <v>0</v>
      </c>
      <c r="AL20">
        <v>0</v>
      </c>
      <c r="AM20">
        <v>11.14</v>
      </c>
      <c r="AN20">
        <v>0</v>
      </c>
      <c r="AO20">
        <v>0</v>
      </c>
      <c r="AP20">
        <v>0</v>
      </c>
      <c r="AQ20">
        <v>0</v>
      </c>
      <c r="AR20">
        <v>0</v>
      </c>
      <c r="AS20">
        <v>0</v>
      </c>
      <c r="AT20">
        <v>0</v>
      </c>
      <c r="AU20">
        <v>0</v>
      </c>
      <c r="AV20">
        <v>0</v>
      </c>
      <c r="AW20">
        <v>0</v>
      </c>
      <c r="AX20">
        <v>0</v>
      </c>
      <c r="AY20">
        <v>0</v>
      </c>
      <c r="AZ20">
        <v>0</v>
      </c>
      <c r="BA20">
        <v>0</v>
      </c>
      <c r="BB20">
        <v>0</v>
      </c>
      <c r="BG20">
        <v>0</v>
      </c>
      <c r="BH20">
        <v>1</v>
      </c>
      <c r="BI20">
        <v>1.4</v>
      </c>
      <c r="BJ20">
        <v>6.6</v>
      </c>
      <c r="BK20">
        <v>7</v>
      </c>
      <c r="BL20">
        <v>101.85</v>
      </c>
      <c r="BM20">
        <v>15.28</v>
      </c>
      <c r="BN20">
        <v>117.13</v>
      </c>
      <c r="BO20">
        <v>117.13</v>
      </c>
      <c r="BQ20" t="s">
        <v>427</v>
      </c>
      <c r="BR20" t="s">
        <v>363</v>
      </c>
      <c r="BS20" s="2">
        <v>44230</v>
      </c>
      <c r="BT20" s="3">
        <v>0.54861111111111105</v>
      </c>
      <c r="BU20" t="s">
        <v>428</v>
      </c>
      <c r="BV20" t="s">
        <v>80</v>
      </c>
      <c r="BY20">
        <v>32988.800000000003</v>
      </c>
      <c r="CA20" t="s">
        <v>147</v>
      </c>
      <c r="CC20" t="s">
        <v>126</v>
      </c>
      <c r="CD20">
        <v>1401</v>
      </c>
      <c r="CE20" t="s">
        <v>88</v>
      </c>
      <c r="CF20" s="2">
        <v>44230</v>
      </c>
      <c r="CI20">
        <v>2</v>
      </c>
      <c r="CJ20">
        <v>2</v>
      </c>
      <c r="CK20" t="s">
        <v>211</v>
      </c>
      <c r="CL20" t="s">
        <v>82</v>
      </c>
    </row>
    <row r="21" spans="1:90" x14ac:dyDescent="0.25">
      <c r="A21" t="s">
        <v>358</v>
      </c>
      <c r="B21" t="s">
        <v>359</v>
      </c>
      <c r="C21" t="s">
        <v>72</v>
      </c>
      <c r="E21" t="str">
        <f>"GAB2001823"</f>
        <v>GAB2001823</v>
      </c>
      <c r="F21" s="2">
        <v>44228</v>
      </c>
      <c r="G21">
        <v>202108</v>
      </c>
      <c r="H21" t="s">
        <v>86</v>
      </c>
      <c r="I21" t="s">
        <v>87</v>
      </c>
      <c r="J21" t="s">
        <v>360</v>
      </c>
      <c r="K21" t="s">
        <v>75</v>
      </c>
      <c r="L21" t="s">
        <v>136</v>
      </c>
      <c r="M21" t="s">
        <v>137</v>
      </c>
      <c r="N21" t="s">
        <v>429</v>
      </c>
      <c r="O21" t="s">
        <v>200</v>
      </c>
      <c r="P21" t="str">
        <f>"CT063768                      "</f>
        <v xml:space="preserve">CT063768                      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  <c r="Z21">
        <v>0</v>
      </c>
      <c r="AA21">
        <v>0</v>
      </c>
      <c r="AB21">
        <v>0</v>
      </c>
      <c r="AC21">
        <v>0</v>
      </c>
      <c r="AD21">
        <v>0</v>
      </c>
      <c r="AE21">
        <v>0</v>
      </c>
      <c r="AF21">
        <v>0</v>
      </c>
      <c r="AG21">
        <v>0</v>
      </c>
      <c r="AH21">
        <v>0</v>
      </c>
      <c r="AI21">
        <v>0</v>
      </c>
      <c r="AJ21">
        <v>0</v>
      </c>
      <c r="AK21">
        <v>0</v>
      </c>
      <c r="AL21">
        <v>0</v>
      </c>
      <c r="AM21">
        <v>11.14</v>
      </c>
      <c r="AN21">
        <v>0</v>
      </c>
      <c r="AO21">
        <v>0</v>
      </c>
      <c r="AP21">
        <v>0</v>
      </c>
      <c r="AQ21">
        <v>0</v>
      </c>
      <c r="AR21">
        <v>0</v>
      </c>
      <c r="AS21">
        <v>0</v>
      </c>
      <c r="AT21">
        <v>0</v>
      </c>
      <c r="AU21">
        <v>0</v>
      </c>
      <c r="AV21">
        <v>0</v>
      </c>
      <c r="AW21">
        <v>0</v>
      </c>
      <c r="AX21">
        <v>0</v>
      </c>
      <c r="AY21">
        <v>0</v>
      </c>
      <c r="AZ21">
        <v>0</v>
      </c>
      <c r="BA21">
        <v>0</v>
      </c>
      <c r="BB21">
        <v>0</v>
      </c>
      <c r="BG21">
        <v>0</v>
      </c>
      <c r="BH21">
        <v>1</v>
      </c>
      <c r="BI21">
        <v>5.7</v>
      </c>
      <c r="BJ21">
        <v>8.3000000000000007</v>
      </c>
      <c r="BK21">
        <v>9</v>
      </c>
      <c r="BL21">
        <v>101.85</v>
      </c>
      <c r="BM21">
        <v>15.28</v>
      </c>
      <c r="BN21">
        <v>117.13</v>
      </c>
      <c r="BO21">
        <v>117.13</v>
      </c>
      <c r="BQ21" t="s">
        <v>430</v>
      </c>
      <c r="BR21" t="s">
        <v>363</v>
      </c>
      <c r="BS21" s="2">
        <v>44230</v>
      </c>
      <c r="BT21" s="3">
        <v>0.4909722222222222</v>
      </c>
      <c r="BU21" t="s">
        <v>431</v>
      </c>
      <c r="BV21" t="s">
        <v>80</v>
      </c>
      <c r="BY21">
        <v>41310</v>
      </c>
      <c r="CA21" t="s">
        <v>131</v>
      </c>
      <c r="CC21" t="s">
        <v>137</v>
      </c>
      <c r="CD21">
        <v>2</v>
      </c>
      <c r="CE21" t="s">
        <v>88</v>
      </c>
      <c r="CF21" s="2">
        <v>44230</v>
      </c>
      <c r="CI21">
        <v>2</v>
      </c>
      <c r="CJ21">
        <v>2</v>
      </c>
      <c r="CK21" t="s">
        <v>211</v>
      </c>
      <c r="CL21" t="s">
        <v>82</v>
      </c>
    </row>
    <row r="22" spans="1:90" x14ac:dyDescent="0.25">
      <c r="A22" t="s">
        <v>358</v>
      </c>
      <c r="B22" t="s">
        <v>359</v>
      </c>
      <c r="C22" t="s">
        <v>72</v>
      </c>
      <c r="E22" t="str">
        <f>"GAB2001809"</f>
        <v>GAB2001809</v>
      </c>
      <c r="F22" s="2">
        <v>44228</v>
      </c>
      <c r="G22">
        <v>202108</v>
      </c>
      <c r="H22" t="s">
        <v>86</v>
      </c>
      <c r="I22" t="s">
        <v>87</v>
      </c>
      <c r="J22" t="s">
        <v>360</v>
      </c>
      <c r="K22" t="s">
        <v>75</v>
      </c>
      <c r="L22" t="s">
        <v>432</v>
      </c>
      <c r="M22" t="s">
        <v>433</v>
      </c>
      <c r="N22" t="s">
        <v>434</v>
      </c>
      <c r="O22" t="s">
        <v>78</v>
      </c>
      <c r="P22" t="str">
        <f>"CT064172                      "</f>
        <v xml:space="preserve">CT064172                      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>
        <v>0</v>
      </c>
      <c r="AB22">
        <v>0</v>
      </c>
      <c r="AC22">
        <v>0</v>
      </c>
      <c r="AD22">
        <v>0</v>
      </c>
      <c r="AE22">
        <v>0</v>
      </c>
      <c r="AF22">
        <v>0</v>
      </c>
      <c r="AG22">
        <v>0</v>
      </c>
      <c r="AH22">
        <v>0</v>
      </c>
      <c r="AI22">
        <v>0</v>
      </c>
      <c r="AJ22">
        <v>0</v>
      </c>
      <c r="AK22">
        <v>10.55</v>
      </c>
      <c r="AL22">
        <v>0</v>
      </c>
      <c r="AM22">
        <v>0</v>
      </c>
      <c r="AN22">
        <v>0</v>
      </c>
      <c r="AO22">
        <v>0</v>
      </c>
      <c r="AP22">
        <v>0</v>
      </c>
      <c r="AQ22">
        <v>0</v>
      </c>
      <c r="AR22">
        <v>0</v>
      </c>
      <c r="AS22">
        <v>0</v>
      </c>
      <c r="AT22">
        <v>0</v>
      </c>
      <c r="AU22">
        <v>0</v>
      </c>
      <c r="AV22">
        <v>0</v>
      </c>
      <c r="AW22">
        <v>0</v>
      </c>
      <c r="AX22">
        <v>0</v>
      </c>
      <c r="AY22">
        <v>0</v>
      </c>
      <c r="AZ22">
        <v>0</v>
      </c>
      <c r="BA22">
        <v>0</v>
      </c>
      <c r="BB22">
        <v>0</v>
      </c>
      <c r="BG22">
        <v>0</v>
      </c>
      <c r="BH22">
        <v>1</v>
      </c>
      <c r="BI22">
        <v>1</v>
      </c>
      <c r="BJ22">
        <v>1.9</v>
      </c>
      <c r="BK22">
        <v>2</v>
      </c>
      <c r="BL22">
        <v>91.67</v>
      </c>
      <c r="BM22">
        <v>13.75</v>
      </c>
      <c r="BN22">
        <v>105.42</v>
      </c>
      <c r="BO22">
        <v>105.42</v>
      </c>
      <c r="BQ22" t="s">
        <v>435</v>
      </c>
      <c r="BR22" t="s">
        <v>363</v>
      </c>
      <c r="BS22" s="2">
        <v>44229</v>
      </c>
      <c r="BT22" s="3">
        <v>0.63888888888888895</v>
      </c>
      <c r="BU22" t="s">
        <v>436</v>
      </c>
      <c r="BV22" t="s">
        <v>80</v>
      </c>
      <c r="BY22">
        <v>9409.5</v>
      </c>
      <c r="BZ22" t="s">
        <v>81</v>
      </c>
      <c r="CA22" t="s">
        <v>437</v>
      </c>
      <c r="CC22" t="s">
        <v>433</v>
      </c>
      <c r="CD22">
        <v>3100</v>
      </c>
      <c r="CE22" t="s">
        <v>438</v>
      </c>
      <c r="CF22" s="2">
        <v>44230</v>
      </c>
      <c r="CI22">
        <v>1</v>
      </c>
      <c r="CJ22">
        <v>1</v>
      </c>
      <c r="CK22">
        <v>23</v>
      </c>
      <c r="CL22" t="s">
        <v>82</v>
      </c>
    </row>
    <row r="23" spans="1:90" x14ac:dyDescent="0.25">
      <c r="A23" t="s">
        <v>358</v>
      </c>
      <c r="B23" t="s">
        <v>359</v>
      </c>
      <c r="C23" t="s">
        <v>72</v>
      </c>
      <c r="E23" t="str">
        <f>"GAB2001844"</f>
        <v>GAB2001844</v>
      </c>
      <c r="F23" s="2">
        <v>44229</v>
      </c>
      <c r="G23">
        <v>202108</v>
      </c>
      <c r="H23" t="s">
        <v>86</v>
      </c>
      <c r="I23" t="s">
        <v>87</v>
      </c>
      <c r="J23" t="s">
        <v>360</v>
      </c>
      <c r="K23" t="s">
        <v>75</v>
      </c>
      <c r="L23" t="s">
        <v>220</v>
      </c>
      <c r="M23" t="s">
        <v>221</v>
      </c>
      <c r="N23" t="s">
        <v>439</v>
      </c>
      <c r="O23" t="s">
        <v>78</v>
      </c>
      <c r="P23" t="str">
        <f>"CT064231                      "</f>
        <v xml:space="preserve">CT064231                      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  <c r="AA23">
        <v>0</v>
      </c>
      <c r="AB23">
        <v>0</v>
      </c>
      <c r="AC23">
        <v>0</v>
      </c>
      <c r="AD23">
        <v>0</v>
      </c>
      <c r="AE23">
        <v>0</v>
      </c>
      <c r="AF23">
        <v>0</v>
      </c>
      <c r="AG23">
        <v>0</v>
      </c>
      <c r="AH23">
        <v>0</v>
      </c>
      <c r="AI23">
        <v>0</v>
      </c>
      <c r="AJ23">
        <v>0</v>
      </c>
      <c r="AK23">
        <v>4.25</v>
      </c>
      <c r="AL23">
        <v>0</v>
      </c>
      <c r="AM23">
        <v>0</v>
      </c>
      <c r="AN23">
        <v>0</v>
      </c>
      <c r="AO23">
        <v>0</v>
      </c>
      <c r="AP23">
        <v>0</v>
      </c>
      <c r="AQ23">
        <v>0</v>
      </c>
      <c r="AR23">
        <v>0</v>
      </c>
      <c r="AS23">
        <v>0</v>
      </c>
      <c r="AT23">
        <v>0</v>
      </c>
      <c r="AU23">
        <v>0</v>
      </c>
      <c r="AV23">
        <v>0</v>
      </c>
      <c r="AW23">
        <v>0</v>
      </c>
      <c r="AX23">
        <v>0</v>
      </c>
      <c r="AY23">
        <v>0</v>
      </c>
      <c r="AZ23">
        <v>0</v>
      </c>
      <c r="BA23">
        <v>0</v>
      </c>
      <c r="BB23">
        <v>0</v>
      </c>
      <c r="BG23">
        <v>0</v>
      </c>
      <c r="BH23">
        <v>1</v>
      </c>
      <c r="BI23">
        <v>0.8</v>
      </c>
      <c r="BJ23">
        <v>2.4</v>
      </c>
      <c r="BK23">
        <v>3</v>
      </c>
      <c r="BL23">
        <v>36.96</v>
      </c>
      <c r="BM23">
        <v>5.54</v>
      </c>
      <c r="BN23">
        <v>42.5</v>
      </c>
      <c r="BO23">
        <v>42.5</v>
      </c>
      <c r="BQ23" t="s">
        <v>440</v>
      </c>
      <c r="BR23" t="s">
        <v>363</v>
      </c>
      <c r="BS23" s="2">
        <v>44230</v>
      </c>
      <c r="BT23" s="3">
        <v>0.48749999999999999</v>
      </c>
      <c r="BU23" t="s">
        <v>441</v>
      </c>
      <c r="BV23" t="s">
        <v>80</v>
      </c>
      <c r="BY23">
        <v>11828.7</v>
      </c>
      <c r="CA23" t="s">
        <v>442</v>
      </c>
      <c r="CC23" t="s">
        <v>221</v>
      </c>
      <c r="CD23">
        <v>7600</v>
      </c>
      <c r="CE23" t="s">
        <v>443</v>
      </c>
      <c r="CF23" s="2">
        <v>44231</v>
      </c>
      <c r="CI23">
        <v>1</v>
      </c>
      <c r="CJ23">
        <v>1</v>
      </c>
      <c r="CK23">
        <v>22</v>
      </c>
      <c r="CL23" t="s">
        <v>82</v>
      </c>
    </row>
    <row r="24" spans="1:90" x14ac:dyDescent="0.25">
      <c r="A24" t="s">
        <v>358</v>
      </c>
      <c r="B24" t="s">
        <v>359</v>
      </c>
      <c r="C24" t="s">
        <v>72</v>
      </c>
      <c r="E24" t="str">
        <f>"GAB2001820"</f>
        <v>GAB2001820</v>
      </c>
      <c r="F24" s="2">
        <v>44228</v>
      </c>
      <c r="G24">
        <v>202108</v>
      </c>
      <c r="H24" t="s">
        <v>86</v>
      </c>
      <c r="I24" t="s">
        <v>87</v>
      </c>
      <c r="J24" t="s">
        <v>360</v>
      </c>
      <c r="K24" t="s">
        <v>75</v>
      </c>
      <c r="L24" t="s">
        <v>444</v>
      </c>
      <c r="M24" t="s">
        <v>445</v>
      </c>
      <c r="N24" t="s">
        <v>446</v>
      </c>
      <c r="O24" t="s">
        <v>78</v>
      </c>
      <c r="P24" t="str">
        <f>"CT064192 CT064209             "</f>
        <v xml:space="preserve">CT064192 CT064209             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>
        <v>0</v>
      </c>
      <c r="AB24">
        <v>0</v>
      </c>
      <c r="AC24">
        <v>0</v>
      </c>
      <c r="AD24">
        <v>0</v>
      </c>
      <c r="AE24">
        <v>0</v>
      </c>
      <c r="AF24">
        <v>0</v>
      </c>
      <c r="AG24">
        <v>0</v>
      </c>
      <c r="AH24">
        <v>0</v>
      </c>
      <c r="AI24">
        <v>0</v>
      </c>
      <c r="AJ24">
        <v>0</v>
      </c>
      <c r="AK24">
        <v>10.55</v>
      </c>
      <c r="AL24">
        <v>0</v>
      </c>
      <c r="AM24">
        <v>0</v>
      </c>
      <c r="AN24">
        <v>0</v>
      </c>
      <c r="AO24">
        <v>0</v>
      </c>
      <c r="AP24">
        <v>0</v>
      </c>
      <c r="AQ24">
        <v>0</v>
      </c>
      <c r="AR24">
        <v>0</v>
      </c>
      <c r="AS24">
        <v>0</v>
      </c>
      <c r="AT24">
        <v>0</v>
      </c>
      <c r="AU24">
        <v>0</v>
      </c>
      <c r="AV24">
        <v>0</v>
      </c>
      <c r="AW24">
        <v>0</v>
      </c>
      <c r="AX24">
        <v>0</v>
      </c>
      <c r="AY24">
        <v>0</v>
      </c>
      <c r="AZ24">
        <v>0</v>
      </c>
      <c r="BA24">
        <v>0</v>
      </c>
      <c r="BB24">
        <v>0</v>
      </c>
      <c r="BG24">
        <v>0</v>
      </c>
      <c r="BH24">
        <v>1</v>
      </c>
      <c r="BI24">
        <v>1</v>
      </c>
      <c r="BJ24">
        <v>1.7</v>
      </c>
      <c r="BK24">
        <v>2</v>
      </c>
      <c r="BL24">
        <v>91.67</v>
      </c>
      <c r="BM24">
        <v>13.75</v>
      </c>
      <c r="BN24">
        <v>105.42</v>
      </c>
      <c r="BO24">
        <v>105.42</v>
      </c>
      <c r="BQ24" t="s">
        <v>447</v>
      </c>
      <c r="BR24" t="s">
        <v>363</v>
      </c>
      <c r="BS24" s="2">
        <v>44229</v>
      </c>
      <c r="BT24" s="3">
        <v>0.42569444444444443</v>
      </c>
      <c r="BU24" t="s">
        <v>448</v>
      </c>
      <c r="BV24" t="s">
        <v>80</v>
      </c>
      <c r="BY24">
        <v>8517.7999999999993</v>
      </c>
      <c r="BZ24" t="s">
        <v>165</v>
      </c>
      <c r="CC24" t="s">
        <v>445</v>
      </c>
      <c r="CD24">
        <v>2745</v>
      </c>
      <c r="CE24" t="s">
        <v>449</v>
      </c>
      <c r="CF24" s="2">
        <v>44229</v>
      </c>
      <c r="CI24">
        <v>1</v>
      </c>
      <c r="CJ24">
        <v>1</v>
      </c>
      <c r="CK24">
        <v>23</v>
      </c>
      <c r="CL24" t="s">
        <v>82</v>
      </c>
    </row>
    <row r="25" spans="1:90" x14ac:dyDescent="0.25">
      <c r="A25" t="s">
        <v>358</v>
      </c>
      <c r="B25" t="s">
        <v>359</v>
      </c>
      <c r="C25" t="s">
        <v>72</v>
      </c>
      <c r="E25" t="str">
        <f>"GAB2001819"</f>
        <v>GAB2001819</v>
      </c>
      <c r="F25" s="2">
        <v>44228</v>
      </c>
      <c r="G25">
        <v>202108</v>
      </c>
      <c r="H25" t="s">
        <v>86</v>
      </c>
      <c r="I25" t="s">
        <v>87</v>
      </c>
      <c r="J25" t="s">
        <v>360</v>
      </c>
      <c r="K25" t="s">
        <v>75</v>
      </c>
      <c r="L25" t="s">
        <v>86</v>
      </c>
      <c r="M25" t="s">
        <v>87</v>
      </c>
      <c r="N25" t="s">
        <v>450</v>
      </c>
      <c r="O25" t="s">
        <v>78</v>
      </c>
      <c r="P25" t="str">
        <f>"CT064207                      "</f>
        <v xml:space="preserve">CT064207                      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  <c r="AB25">
        <v>0</v>
      </c>
      <c r="AC25">
        <v>0</v>
      </c>
      <c r="AD25">
        <v>0</v>
      </c>
      <c r="AE25">
        <v>0</v>
      </c>
      <c r="AF25">
        <v>0</v>
      </c>
      <c r="AG25">
        <v>0</v>
      </c>
      <c r="AH25">
        <v>0</v>
      </c>
      <c r="AI25">
        <v>0</v>
      </c>
      <c r="AJ25">
        <v>0</v>
      </c>
      <c r="AK25">
        <v>4.25</v>
      </c>
      <c r="AL25">
        <v>0</v>
      </c>
      <c r="AM25">
        <v>0</v>
      </c>
      <c r="AN25">
        <v>0</v>
      </c>
      <c r="AO25">
        <v>0</v>
      </c>
      <c r="AP25">
        <v>0</v>
      </c>
      <c r="AQ25">
        <v>0</v>
      </c>
      <c r="AR25">
        <v>0</v>
      </c>
      <c r="AS25">
        <v>0</v>
      </c>
      <c r="AT25">
        <v>0</v>
      </c>
      <c r="AU25">
        <v>0</v>
      </c>
      <c r="AV25">
        <v>0</v>
      </c>
      <c r="AW25">
        <v>0</v>
      </c>
      <c r="AX25">
        <v>0</v>
      </c>
      <c r="AY25">
        <v>0</v>
      </c>
      <c r="AZ25">
        <v>0</v>
      </c>
      <c r="BA25">
        <v>0</v>
      </c>
      <c r="BB25">
        <v>0</v>
      </c>
      <c r="BG25">
        <v>0</v>
      </c>
      <c r="BH25">
        <v>1</v>
      </c>
      <c r="BI25">
        <v>0.5</v>
      </c>
      <c r="BJ25">
        <v>2.7</v>
      </c>
      <c r="BK25">
        <v>3</v>
      </c>
      <c r="BL25">
        <v>36.96</v>
      </c>
      <c r="BM25">
        <v>5.54</v>
      </c>
      <c r="BN25">
        <v>42.5</v>
      </c>
      <c r="BO25">
        <v>42.5</v>
      </c>
      <c r="BQ25" t="s">
        <v>451</v>
      </c>
      <c r="BR25" t="s">
        <v>363</v>
      </c>
      <c r="BS25" s="2">
        <v>44229</v>
      </c>
      <c r="BT25" s="3">
        <v>0.3840277777777778</v>
      </c>
      <c r="BU25" t="s">
        <v>452</v>
      </c>
      <c r="BV25" t="s">
        <v>80</v>
      </c>
      <c r="BY25">
        <v>13352.18</v>
      </c>
      <c r="CA25" t="s">
        <v>339</v>
      </c>
      <c r="CC25" t="s">
        <v>87</v>
      </c>
      <c r="CD25">
        <v>7550</v>
      </c>
      <c r="CE25" t="s">
        <v>453</v>
      </c>
      <c r="CF25" s="2">
        <v>44230</v>
      </c>
      <c r="CI25">
        <v>1</v>
      </c>
      <c r="CJ25">
        <v>1</v>
      </c>
      <c r="CK25">
        <v>22</v>
      </c>
      <c r="CL25" t="s">
        <v>82</v>
      </c>
    </row>
    <row r="26" spans="1:90" x14ac:dyDescent="0.25">
      <c r="A26" t="s">
        <v>358</v>
      </c>
      <c r="B26" t="s">
        <v>359</v>
      </c>
      <c r="C26" t="s">
        <v>72</v>
      </c>
      <c r="E26" t="str">
        <f>"GAB2001818"</f>
        <v>GAB2001818</v>
      </c>
      <c r="F26" s="2">
        <v>44228</v>
      </c>
      <c r="G26">
        <v>202108</v>
      </c>
      <c r="H26" t="s">
        <v>86</v>
      </c>
      <c r="I26" t="s">
        <v>87</v>
      </c>
      <c r="J26" t="s">
        <v>360</v>
      </c>
      <c r="K26" t="s">
        <v>75</v>
      </c>
      <c r="L26" t="s">
        <v>220</v>
      </c>
      <c r="M26" t="s">
        <v>221</v>
      </c>
      <c r="N26" t="s">
        <v>439</v>
      </c>
      <c r="O26" t="s">
        <v>78</v>
      </c>
      <c r="P26" t="str">
        <f>"CT064208                      "</f>
        <v xml:space="preserve">CT064208                      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  <c r="AB26">
        <v>0</v>
      </c>
      <c r="AC26">
        <v>0</v>
      </c>
      <c r="AD26">
        <v>0</v>
      </c>
      <c r="AE26">
        <v>0</v>
      </c>
      <c r="AF26">
        <v>0</v>
      </c>
      <c r="AG26">
        <v>0</v>
      </c>
      <c r="AH26">
        <v>0</v>
      </c>
      <c r="AI26">
        <v>0</v>
      </c>
      <c r="AJ26">
        <v>0</v>
      </c>
      <c r="AK26">
        <v>4.25</v>
      </c>
      <c r="AL26">
        <v>0</v>
      </c>
      <c r="AM26">
        <v>0</v>
      </c>
      <c r="AN26">
        <v>0</v>
      </c>
      <c r="AO26">
        <v>0</v>
      </c>
      <c r="AP26">
        <v>0</v>
      </c>
      <c r="AQ26">
        <v>0</v>
      </c>
      <c r="AR26">
        <v>0</v>
      </c>
      <c r="AS26">
        <v>0</v>
      </c>
      <c r="AT26">
        <v>0</v>
      </c>
      <c r="AU26">
        <v>0</v>
      </c>
      <c r="AV26">
        <v>0</v>
      </c>
      <c r="AW26">
        <v>0</v>
      </c>
      <c r="AX26">
        <v>0</v>
      </c>
      <c r="AY26">
        <v>0</v>
      </c>
      <c r="AZ26">
        <v>0</v>
      </c>
      <c r="BA26">
        <v>0</v>
      </c>
      <c r="BB26">
        <v>0</v>
      </c>
      <c r="BG26">
        <v>0</v>
      </c>
      <c r="BH26">
        <v>1</v>
      </c>
      <c r="BI26">
        <v>0.3</v>
      </c>
      <c r="BJ26">
        <v>2</v>
      </c>
      <c r="BK26">
        <v>2</v>
      </c>
      <c r="BL26">
        <v>36.96</v>
      </c>
      <c r="BM26">
        <v>5.54</v>
      </c>
      <c r="BN26">
        <v>42.5</v>
      </c>
      <c r="BO26">
        <v>42.5</v>
      </c>
      <c r="BQ26" t="s">
        <v>440</v>
      </c>
      <c r="BR26" t="s">
        <v>363</v>
      </c>
      <c r="BS26" s="2">
        <v>44229</v>
      </c>
      <c r="BT26" s="3">
        <v>0.41666666666666669</v>
      </c>
      <c r="BU26" t="s">
        <v>454</v>
      </c>
      <c r="BV26" t="s">
        <v>80</v>
      </c>
      <c r="BY26">
        <v>10189.799999999999</v>
      </c>
      <c r="CC26" t="s">
        <v>221</v>
      </c>
      <c r="CD26">
        <v>7600</v>
      </c>
      <c r="CE26" t="s">
        <v>438</v>
      </c>
      <c r="CF26" s="2">
        <v>44230</v>
      </c>
      <c r="CI26">
        <v>1</v>
      </c>
      <c r="CJ26">
        <v>1</v>
      </c>
      <c r="CK26">
        <v>22</v>
      </c>
      <c r="CL26" t="s">
        <v>82</v>
      </c>
    </row>
    <row r="27" spans="1:90" x14ac:dyDescent="0.25">
      <c r="A27" t="s">
        <v>358</v>
      </c>
      <c r="B27" t="s">
        <v>359</v>
      </c>
      <c r="C27" t="s">
        <v>72</v>
      </c>
      <c r="E27" t="str">
        <f>"GAB2001816"</f>
        <v>GAB2001816</v>
      </c>
      <c r="F27" s="2">
        <v>44228</v>
      </c>
      <c r="G27">
        <v>202108</v>
      </c>
      <c r="H27" t="s">
        <v>86</v>
      </c>
      <c r="I27" t="s">
        <v>87</v>
      </c>
      <c r="J27" t="s">
        <v>360</v>
      </c>
      <c r="K27" t="s">
        <v>75</v>
      </c>
      <c r="L27" t="s">
        <v>225</v>
      </c>
      <c r="M27" t="s">
        <v>226</v>
      </c>
      <c r="N27" t="s">
        <v>455</v>
      </c>
      <c r="O27" t="s">
        <v>78</v>
      </c>
      <c r="P27" t="str">
        <f>"CT064202                      "</f>
        <v xml:space="preserve">CT064202                      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0</v>
      </c>
      <c r="AB27">
        <v>0</v>
      </c>
      <c r="AC27">
        <v>0</v>
      </c>
      <c r="AD27">
        <v>0</v>
      </c>
      <c r="AE27">
        <v>0</v>
      </c>
      <c r="AF27">
        <v>0</v>
      </c>
      <c r="AG27">
        <v>0</v>
      </c>
      <c r="AH27">
        <v>0</v>
      </c>
      <c r="AI27">
        <v>0</v>
      </c>
      <c r="AJ27">
        <v>0</v>
      </c>
      <c r="AK27">
        <v>10.55</v>
      </c>
      <c r="AL27">
        <v>0</v>
      </c>
      <c r="AM27">
        <v>0</v>
      </c>
      <c r="AN27">
        <v>0</v>
      </c>
      <c r="AO27">
        <v>0</v>
      </c>
      <c r="AP27">
        <v>0</v>
      </c>
      <c r="AQ27">
        <v>0</v>
      </c>
      <c r="AR27">
        <v>0</v>
      </c>
      <c r="AS27">
        <v>0</v>
      </c>
      <c r="AT27">
        <v>0</v>
      </c>
      <c r="AU27">
        <v>0</v>
      </c>
      <c r="AV27">
        <v>0</v>
      </c>
      <c r="AW27">
        <v>0</v>
      </c>
      <c r="AX27">
        <v>0</v>
      </c>
      <c r="AY27">
        <v>0</v>
      </c>
      <c r="AZ27">
        <v>0</v>
      </c>
      <c r="BA27">
        <v>0</v>
      </c>
      <c r="BB27">
        <v>0</v>
      </c>
      <c r="BG27">
        <v>0</v>
      </c>
      <c r="BH27">
        <v>1</v>
      </c>
      <c r="BI27">
        <v>1</v>
      </c>
      <c r="BJ27">
        <v>1.7</v>
      </c>
      <c r="BK27">
        <v>2</v>
      </c>
      <c r="BL27">
        <v>91.67</v>
      </c>
      <c r="BM27">
        <v>13.75</v>
      </c>
      <c r="BN27">
        <v>105.42</v>
      </c>
      <c r="BO27">
        <v>105.42</v>
      </c>
      <c r="BQ27" t="s">
        <v>456</v>
      </c>
      <c r="BR27" t="s">
        <v>363</v>
      </c>
      <c r="BS27" s="2">
        <v>44229</v>
      </c>
      <c r="BT27" s="3">
        <v>0.42708333333333331</v>
      </c>
      <c r="BU27" t="s">
        <v>457</v>
      </c>
      <c r="BV27" t="s">
        <v>80</v>
      </c>
      <c r="BY27">
        <v>8659.2000000000007</v>
      </c>
      <c r="BZ27" t="s">
        <v>81</v>
      </c>
      <c r="CA27" t="s">
        <v>312</v>
      </c>
      <c r="CC27" t="s">
        <v>226</v>
      </c>
      <c r="CD27">
        <v>9459</v>
      </c>
      <c r="CE27" t="s">
        <v>458</v>
      </c>
      <c r="CF27" s="2">
        <v>44229</v>
      </c>
      <c r="CI27">
        <v>1</v>
      </c>
      <c r="CJ27">
        <v>1</v>
      </c>
      <c r="CK27">
        <v>23</v>
      </c>
      <c r="CL27" t="s">
        <v>82</v>
      </c>
    </row>
    <row r="28" spans="1:90" x14ac:dyDescent="0.25">
      <c r="A28" t="s">
        <v>358</v>
      </c>
      <c r="B28" t="s">
        <v>359</v>
      </c>
      <c r="C28" t="s">
        <v>72</v>
      </c>
      <c r="E28" t="str">
        <f>"GAB2001815"</f>
        <v>GAB2001815</v>
      </c>
      <c r="F28" s="2">
        <v>44228</v>
      </c>
      <c r="G28">
        <v>202108</v>
      </c>
      <c r="H28" t="s">
        <v>86</v>
      </c>
      <c r="I28" t="s">
        <v>87</v>
      </c>
      <c r="J28" t="s">
        <v>360</v>
      </c>
      <c r="K28" t="s">
        <v>75</v>
      </c>
      <c r="L28" t="s">
        <v>136</v>
      </c>
      <c r="M28" t="s">
        <v>137</v>
      </c>
      <c r="N28" t="s">
        <v>406</v>
      </c>
      <c r="O28" t="s">
        <v>78</v>
      </c>
      <c r="P28" t="str">
        <f>"CATHERINE                     "</f>
        <v xml:space="preserve">CATHERINE                     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0</v>
      </c>
      <c r="AA28">
        <v>0</v>
      </c>
      <c r="AB28">
        <v>0</v>
      </c>
      <c r="AC28">
        <v>0</v>
      </c>
      <c r="AD28">
        <v>0</v>
      </c>
      <c r="AE28">
        <v>0</v>
      </c>
      <c r="AF28">
        <v>0</v>
      </c>
      <c r="AG28">
        <v>0</v>
      </c>
      <c r="AH28">
        <v>0</v>
      </c>
      <c r="AI28">
        <v>0</v>
      </c>
      <c r="AJ28">
        <v>0</v>
      </c>
      <c r="AK28">
        <v>6.8</v>
      </c>
      <c r="AL28">
        <v>0</v>
      </c>
      <c r="AM28">
        <v>0</v>
      </c>
      <c r="AN28">
        <v>0</v>
      </c>
      <c r="AO28">
        <v>0</v>
      </c>
      <c r="AP28">
        <v>0</v>
      </c>
      <c r="AQ28">
        <v>0</v>
      </c>
      <c r="AR28">
        <v>0</v>
      </c>
      <c r="AS28">
        <v>0</v>
      </c>
      <c r="AT28">
        <v>0</v>
      </c>
      <c r="AU28">
        <v>0</v>
      </c>
      <c r="AV28">
        <v>0</v>
      </c>
      <c r="AW28">
        <v>0</v>
      </c>
      <c r="AX28">
        <v>0</v>
      </c>
      <c r="AY28">
        <v>0</v>
      </c>
      <c r="AZ28">
        <v>0</v>
      </c>
      <c r="BA28">
        <v>0</v>
      </c>
      <c r="BB28">
        <v>0</v>
      </c>
      <c r="BG28">
        <v>0</v>
      </c>
      <c r="BH28">
        <v>1</v>
      </c>
      <c r="BI28">
        <v>1</v>
      </c>
      <c r="BJ28">
        <v>2.4</v>
      </c>
      <c r="BK28">
        <v>2.5</v>
      </c>
      <c r="BL28">
        <v>59.13</v>
      </c>
      <c r="BM28">
        <v>8.8699999999999992</v>
      </c>
      <c r="BN28">
        <v>68</v>
      </c>
      <c r="BO28">
        <v>68</v>
      </c>
      <c r="BQ28" t="s">
        <v>459</v>
      </c>
      <c r="BR28" t="s">
        <v>363</v>
      </c>
      <c r="BS28" s="2">
        <v>44229</v>
      </c>
      <c r="BT28" s="3">
        <v>0.39305555555555555</v>
      </c>
      <c r="BU28" t="s">
        <v>460</v>
      </c>
      <c r="BV28" t="s">
        <v>80</v>
      </c>
      <c r="BY28">
        <v>11845.65</v>
      </c>
      <c r="BZ28" t="s">
        <v>81</v>
      </c>
      <c r="CA28" t="s">
        <v>409</v>
      </c>
      <c r="CC28" t="s">
        <v>137</v>
      </c>
      <c r="CD28">
        <v>157</v>
      </c>
      <c r="CE28" t="s">
        <v>461</v>
      </c>
      <c r="CF28" s="2">
        <v>44229</v>
      </c>
      <c r="CI28">
        <v>1</v>
      </c>
      <c r="CJ28">
        <v>1</v>
      </c>
      <c r="CK28">
        <v>21</v>
      </c>
      <c r="CL28" t="s">
        <v>82</v>
      </c>
    </row>
    <row r="29" spans="1:90" x14ac:dyDescent="0.25">
      <c r="A29" t="s">
        <v>358</v>
      </c>
      <c r="B29" t="s">
        <v>359</v>
      </c>
      <c r="C29" t="s">
        <v>72</v>
      </c>
      <c r="E29" t="str">
        <f>"GAB2001825"</f>
        <v>GAB2001825</v>
      </c>
      <c r="F29" s="2">
        <v>44228</v>
      </c>
      <c r="G29">
        <v>202108</v>
      </c>
      <c r="H29" t="s">
        <v>86</v>
      </c>
      <c r="I29" t="s">
        <v>87</v>
      </c>
      <c r="J29" t="s">
        <v>360</v>
      </c>
      <c r="K29" t="s">
        <v>75</v>
      </c>
      <c r="L29" t="s">
        <v>283</v>
      </c>
      <c r="M29" t="s">
        <v>284</v>
      </c>
      <c r="N29" t="s">
        <v>462</v>
      </c>
      <c r="O29" t="s">
        <v>78</v>
      </c>
      <c r="P29" t="str">
        <f>"CT064203                      "</f>
        <v xml:space="preserve">CT064203                      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v>0</v>
      </c>
      <c r="AA29">
        <v>0</v>
      </c>
      <c r="AB29">
        <v>0</v>
      </c>
      <c r="AC29">
        <v>0</v>
      </c>
      <c r="AD29">
        <v>0</v>
      </c>
      <c r="AE29">
        <v>0</v>
      </c>
      <c r="AF29">
        <v>0</v>
      </c>
      <c r="AG29">
        <v>0</v>
      </c>
      <c r="AH29">
        <v>0</v>
      </c>
      <c r="AI29">
        <v>0</v>
      </c>
      <c r="AJ29">
        <v>0</v>
      </c>
      <c r="AK29">
        <v>8.16</v>
      </c>
      <c r="AL29">
        <v>0</v>
      </c>
      <c r="AM29">
        <v>0</v>
      </c>
      <c r="AN29">
        <v>0</v>
      </c>
      <c r="AO29">
        <v>0</v>
      </c>
      <c r="AP29">
        <v>0</v>
      </c>
      <c r="AQ29">
        <v>0</v>
      </c>
      <c r="AR29">
        <v>0</v>
      </c>
      <c r="AS29">
        <v>0</v>
      </c>
      <c r="AT29">
        <v>0</v>
      </c>
      <c r="AU29">
        <v>0</v>
      </c>
      <c r="AV29">
        <v>0</v>
      </c>
      <c r="AW29">
        <v>0</v>
      </c>
      <c r="AX29">
        <v>0</v>
      </c>
      <c r="AY29">
        <v>0</v>
      </c>
      <c r="AZ29">
        <v>0</v>
      </c>
      <c r="BA29">
        <v>0</v>
      </c>
      <c r="BB29">
        <v>0</v>
      </c>
      <c r="BG29">
        <v>0</v>
      </c>
      <c r="BH29">
        <v>1</v>
      </c>
      <c r="BI29">
        <v>1.2</v>
      </c>
      <c r="BJ29">
        <v>2.7</v>
      </c>
      <c r="BK29">
        <v>3</v>
      </c>
      <c r="BL29">
        <v>70.95</v>
      </c>
      <c r="BM29">
        <v>10.64</v>
      </c>
      <c r="BN29">
        <v>81.59</v>
      </c>
      <c r="BO29">
        <v>81.59</v>
      </c>
      <c r="BQ29" t="s">
        <v>463</v>
      </c>
      <c r="BR29" t="s">
        <v>363</v>
      </c>
      <c r="BS29" s="2">
        <v>44229</v>
      </c>
      <c r="BT29" s="3">
        <v>0.43194444444444446</v>
      </c>
      <c r="BU29" t="s">
        <v>464</v>
      </c>
      <c r="BV29" t="s">
        <v>80</v>
      </c>
      <c r="BY29">
        <v>13384.44</v>
      </c>
      <c r="BZ29" t="s">
        <v>81</v>
      </c>
      <c r="CA29" t="s">
        <v>465</v>
      </c>
      <c r="CC29" t="s">
        <v>284</v>
      </c>
      <c r="CD29">
        <v>1200</v>
      </c>
      <c r="CE29" t="s">
        <v>365</v>
      </c>
      <c r="CF29" s="2">
        <v>44229</v>
      </c>
      <c r="CI29">
        <v>1</v>
      </c>
      <c r="CJ29">
        <v>1</v>
      </c>
      <c r="CK29">
        <v>21</v>
      </c>
      <c r="CL29" t="s">
        <v>82</v>
      </c>
    </row>
    <row r="30" spans="1:90" x14ac:dyDescent="0.25">
      <c r="A30" t="s">
        <v>358</v>
      </c>
      <c r="B30" t="s">
        <v>359</v>
      </c>
      <c r="C30" t="s">
        <v>72</v>
      </c>
      <c r="E30" t="str">
        <f>"GAB2001814"</f>
        <v>GAB2001814</v>
      </c>
      <c r="F30" s="2">
        <v>44228</v>
      </c>
      <c r="G30">
        <v>202108</v>
      </c>
      <c r="H30" t="s">
        <v>86</v>
      </c>
      <c r="I30" t="s">
        <v>87</v>
      </c>
      <c r="J30" t="s">
        <v>360</v>
      </c>
      <c r="K30" t="s">
        <v>75</v>
      </c>
      <c r="L30" t="s">
        <v>86</v>
      </c>
      <c r="M30" t="s">
        <v>87</v>
      </c>
      <c r="N30" t="s">
        <v>466</v>
      </c>
      <c r="O30" t="s">
        <v>78</v>
      </c>
      <c r="P30" t="str">
        <f>"CT064197                      "</f>
        <v xml:space="preserve">CT064197                      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  <c r="Z30">
        <v>0</v>
      </c>
      <c r="AA30">
        <v>0</v>
      </c>
      <c r="AB30">
        <v>0</v>
      </c>
      <c r="AC30">
        <v>0</v>
      </c>
      <c r="AD30">
        <v>0</v>
      </c>
      <c r="AE30">
        <v>0</v>
      </c>
      <c r="AF30">
        <v>0</v>
      </c>
      <c r="AG30">
        <v>0</v>
      </c>
      <c r="AH30">
        <v>0</v>
      </c>
      <c r="AI30">
        <v>0</v>
      </c>
      <c r="AJ30">
        <v>0</v>
      </c>
      <c r="AK30">
        <v>4.25</v>
      </c>
      <c r="AL30">
        <v>0</v>
      </c>
      <c r="AM30">
        <v>0</v>
      </c>
      <c r="AN30">
        <v>0</v>
      </c>
      <c r="AO30">
        <v>0</v>
      </c>
      <c r="AP30">
        <v>0</v>
      </c>
      <c r="AQ30">
        <v>0</v>
      </c>
      <c r="AR30">
        <v>0</v>
      </c>
      <c r="AS30">
        <v>0</v>
      </c>
      <c r="AT30">
        <v>0</v>
      </c>
      <c r="AU30">
        <v>0</v>
      </c>
      <c r="AV30">
        <v>0</v>
      </c>
      <c r="AW30">
        <v>0</v>
      </c>
      <c r="AX30">
        <v>0</v>
      </c>
      <c r="AY30">
        <v>0</v>
      </c>
      <c r="AZ30">
        <v>0</v>
      </c>
      <c r="BA30">
        <v>0</v>
      </c>
      <c r="BB30">
        <v>0</v>
      </c>
      <c r="BG30">
        <v>0</v>
      </c>
      <c r="BH30">
        <v>1</v>
      </c>
      <c r="BI30">
        <v>0.8</v>
      </c>
      <c r="BJ30">
        <v>1.8</v>
      </c>
      <c r="BK30">
        <v>2</v>
      </c>
      <c r="BL30">
        <v>36.96</v>
      </c>
      <c r="BM30">
        <v>5.54</v>
      </c>
      <c r="BN30">
        <v>42.5</v>
      </c>
      <c r="BO30">
        <v>42.5</v>
      </c>
      <c r="BQ30" t="s">
        <v>321</v>
      </c>
      <c r="BR30" t="s">
        <v>363</v>
      </c>
      <c r="BS30" s="2">
        <v>44229</v>
      </c>
      <c r="BT30" s="3">
        <v>0.42708333333333331</v>
      </c>
      <c r="BU30" t="s">
        <v>467</v>
      </c>
      <c r="BV30" t="s">
        <v>80</v>
      </c>
      <c r="BY30">
        <v>9106.19</v>
      </c>
      <c r="CA30" t="s">
        <v>280</v>
      </c>
      <c r="CC30" t="s">
        <v>87</v>
      </c>
      <c r="CD30">
        <v>7441</v>
      </c>
      <c r="CE30" t="s">
        <v>468</v>
      </c>
      <c r="CF30" s="2">
        <v>44230</v>
      </c>
      <c r="CI30">
        <v>1</v>
      </c>
      <c r="CJ30">
        <v>1</v>
      </c>
      <c r="CK30">
        <v>22</v>
      </c>
      <c r="CL30" t="s">
        <v>82</v>
      </c>
    </row>
    <row r="31" spans="1:90" x14ac:dyDescent="0.25">
      <c r="A31" t="s">
        <v>358</v>
      </c>
      <c r="B31" t="s">
        <v>359</v>
      </c>
      <c r="C31" t="s">
        <v>72</v>
      </c>
      <c r="E31" t="str">
        <f>"GAB2001813"</f>
        <v>GAB2001813</v>
      </c>
      <c r="F31" s="2">
        <v>44228</v>
      </c>
      <c r="G31">
        <v>202108</v>
      </c>
      <c r="H31" t="s">
        <v>86</v>
      </c>
      <c r="I31" t="s">
        <v>87</v>
      </c>
      <c r="J31" t="s">
        <v>360</v>
      </c>
      <c r="K31" t="s">
        <v>75</v>
      </c>
      <c r="L31" t="s">
        <v>469</v>
      </c>
      <c r="M31" t="s">
        <v>470</v>
      </c>
      <c r="N31" t="s">
        <v>471</v>
      </c>
      <c r="O31" t="s">
        <v>78</v>
      </c>
      <c r="P31" t="str">
        <f>"003027 002971                 "</f>
        <v xml:space="preserve">003027 002971                 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  <c r="Z31">
        <v>0</v>
      </c>
      <c r="AA31">
        <v>0</v>
      </c>
      <c r="AB31">
        <v>0</v>
      </c>
      <c r="AC31">
        <v>0</v>
      </c>
      <c r="AD31">
        <v>0</v>
      </c>
      <c r="AE31">
        <v>0</v>
      </c>
      <c r="AF31">
        <v>0</v>
      </c>
      <c r="AG31">
        <v>0</v>
      </c>
      <c r="AH31">
        <v>0</v>
      </c>
      <c r="AI31">
        <v>0</v>
      </c>
      <c r="AJ31">
        <v>0</v>
      </c>
      <c r="AK31">
        <v>15.31</v>
      </c>
      <c r="AL31">
        <v>0</v>
      </c>
      <c r="AM31">
        <v>0</v>
      </c>
      <c r="AN31">
        <v>0</v>
      </c>
      <c r="AO31">
        <v>0</v>
      </c>
      <c r="AP31">
        <v>0</v>
      </c>
      <c r="AQ31">
        <v>0</v>
      </c>
      <c r="AR31">
        <v>0</v>
      </c>
      <c r="AS31">
        <v>0</v>
      </c>
      <c r="AT31">
        <v>0</v>
      </c>
      <c r="AU31">
        <v>0</v>
      </c>
      <c r="AV31">
        <v>0</v>
      </c>
      <c r="AW31">
        <v>0</v>
      </c>
      <c r="AX31">
        <v>0</v>
      </c>
      <c r="AY31">
        <v>0</v>
      </c>
      <c r="AZ31">
        <v>0</v>
      </c>
      <c r="BA31">
        <v>0</v>
      </c>
      <c r="BB31">
        <v>0</v>
      </c>
      <c r="BG31">
        <v>0</v>
      </c>
      <c r="BH31">
        <v>1</v>
      </c>
      <c r="BI31">
        <v>0.6</v>
      </c>
      <c r="BJ31">
        <v>3</v>
      </c>
      <c r="BK31">
        <v>3</v>
      </c>
      <c r="BL31">
        <v>133.07</v>
      </c>
      <c r="BM31">
        <v>19.96</v>
      </c>
      <c r="BN31">
        <v>153.03</v>
      </c>
      <c r="BO31">
        <v>153.03</v>
      </c>
      <c r="BQ31" t="s">
        <v>472</v>
      </c>
      <c r="BR31" t="s">
        <v>363</v>
      </c>
      <c r="BS31" s="2">
        <v>44230</v>
      </c>
      <c r="BT31" s="3">
        <v>0.43055555555555558</v>
      </c>
      <c r="BU31" t="s">
        <v>473</v>
      </c>
      <c r="BV31" t="s">
        <v>82</v>
      </c>
      <c r="BW31" t="s">
        <v>112</v>
      </c>
      <c r="BX31" t="s">
        <v>474</v>
      </c>
      <c r="BY31">
        <v>14996.24</v>
      </c>
      <c r="CC31" t="s">
        <v>470</v>
      </c>
      <c r="CD31">
        <v>9499</v>
      </c>
      <c r="CE31" t="s">
        <v>475</v>
      </c>
      <c r="CF31" s="2">
        <v>44231</v>
      </c>
      <c r="CI31">
        <v>1</v>
      </c>
      <c r="CJ31">
        <v>2</v>
      </c>
      <c r="CK31">
        <v>23</v>
      </c>
      <c r="CL31" t="s">
        <v>82</v>
      </c>
    </row>
    <row r="32" spans="1:90" x14ac:dyDescent="0.25">
      <c r="A32" t="s">
        <v>358</v>
      </c>
      <c r="B32" t="s">
        <v>359</v>
      </c>
      <c r="C32" t="s">
        <v>72</v>
      </c>
      <c r="E32" t="str">
        <f>"GAB2001826"</f>
        <v>GAB2001826</v>
      </c>
      <c r="F32" s="2">
        <v>44228</v>
      </c>
      <c r="G32">
        <v>202108</v>
      </c>
      <c r="H32" t="s">
        <v>86</v>
      </c>
      <c r="I32" t="s">
        <v>87</v>
      </c>
      <c r="J32" t="s">
        <v>360</v>
      </c>
      <c r="K32" t="s">
        <v>75</v>
      </c>
      <c r="L32" t="s">
        <v>76</v>
      </c>
      <c r="M32" t="s">
        <v>77</v>
      </c>
      <c r="N32" t="s">
        <v>476</v>
      </c>
      <c r="O32" t="s">
        <v>78</v>
      </c>
      <c r="P32" t="str">
        <f>"CT064195                      "</f>
        <v xml:space="preserve">CT064195                      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  <c r="Z32">
        <v>0</v>
      </c>
      <c r="AA32">
        <v>0</v>
      </c>
      <c r="AB32">
        <v>0</v>
      </c>
      <c r="AC32">
        <v>0</v>
      </c>
      <c r="AD32">
        <v>0</v>
      </c>
      <c r="AE32">
        <v>0</v>
      </c>
      <c r="AF32">
        <v>0</v>
      </c>
      <c r="AG32">
        <v>0</v>
      </c>
      <c r="AH32">
        <v>0</v>
      </c>
      <c r="AI32">
        <v>0</v>
      </c>
      <c r="AJ32">
        <v>0</v>
      </c>
      <c r="AK32">
        <v>5.44</v>
      </c>
      <c r="AL32">
        <v>0</v>
      </c>
      <c r="AM32">
        <v>0</v>
      </c>
      <c r="AN32">
        <v>0</v>
      </c>
      <c r="AO32">
        <v>0</v>
      </c>
      <c r="AP32">
        <v>0</v>
      </c>
      <c r="AQ32">
        <v>0</v>
      </c>
      <c r="AR32">
        <v>0</v>
      </c>
      <c r="AS32">
        <v>0</v>
      </c>
      <c r="AT32">
        <v>0</v>
      </c>
      <c r="AU32">
        <v>0</v>
      </c>
      <c r="AV32">
        <v>0</v>
      </c>
      <c r="AW32">
        <v>0</v>
      </c>
      <c r="AX32">
        <v>0</v>
      </c>
      <c r="AY32">
        <v>0</v>
      </c>
      <c r="AZ32">
        <v>0</v>
      </c>
      <c r="BA32">
        <v>0</v>
      </c>
      <c r="BB32">
        <v>0</v>
      </c>
      <c r="BG32">
        <v>0</v>
      </c>
      <c r="BH32">
        <v>1</v>
      </c>
      <c r="BI32">
        <v>1</v>
      </c>
      <c r="BJ32">
        <v>1.7</v>
      </c>
      <c r="BK32">
        <v>2</v>
      </c>
      <c r="BL32">
        <v>47.31</v>
      </c>
      <c r="BM32">
        <v>7.1</v>
      </c>
      <c r="BN32">
        <v>54.41</v>
      </c>
      <c r="BO32">
        <v>54.41</v>
      </c>
      <c r="BQ32" t="s">
        <v>477</v>
      </c>
      <c r="BR32" t="s">
        <v>363</v>
      </c>
      <c r="BS32" s="2">
        <v>44229</v>
      </c>
      <c r="BT32" s="3">
        <v>0.49652777777777773</v>
      </c>
      <c r="BU32" t="s">
        <v>477</v>
      </c>
      <c r="BV32" t="s">
        <v>82</v>
      </c>
      <c r="BW32" t="s">
        <v>112</v>
      </c>
      <c r="BX32" t="s">
        <v>310</v>
      </c>
      <c r="BY32">
        <v>8709.5300000000007</v>
      </c>
      <c r="BZ32" t="s">
        <v>81</v>
      </c>
      <c r="CA32" t="s">
        <v>251</v>
      </c>
      <c r="CC32" t="s">
        <v>77</v>
      </c>
      <c r="CD32">
        <v>5200</v>
      </c>
      <c r="CE32" t="s">
        <v>478</v>
      </c>
      <c r="CF32" s="2">
        <v>44229</v>
      </c>
      <c r="CI32">
        <v>1</v>
      </c>
      <c r="CJ32">
        <v>1</v>
      </c>
      <c r="CK32">
        <v>21</v>
      </c>
      <c r="CL32" t="s">
        <v>82</v>
      </c>
    </row>
    <row r="33" spans="1:90" x14ac:dyDescent="0.25">
      <c r="A33" t="s">
        <v>358</v>
      </c>
      <c r="B33" t="s">
        <v>359</v>
      </c>
      <c r="C33" t="s">
        <v>72</v>
      </c>
      <c r="E33" t="str">
        <f>"GAB2001812"</f>
        <v>GAB2001812</v>
      </c>
      <c r="F33" s="2">
        <v>44228</v>
      </c>
      <c r="G33">
        <v>202108</v>
      </c>
      <c r="H33" t="s">
        <v>86</v>
      </c>
      <c r="I33" t="s">
        <v>87</v>
      </c>
      <c r="J33" t="s">
        <v>360</v>
      </c>
      <c r="K33" t="s">
        <v>75</v>
      </c>
      <c r="L33" t="s">
        <v>89</v>
      </c>
      <c r="M33" t="s">
        <v>90</v>
      </c>
      <c r="N33" t="s">
        <v>479</v>
      </c>
      <c r="O33" t="s">
        <v>78</v>
      </c>
      <c r="P33" t="str">
        <f>"CT064193                      "</f>
        <v xml:space="preserve">CT064193                      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  <c r="Z33">
        <v>0</v>
      </c>
      <c r="AA33">
        <v>0</v>
      </c>
      <c r="AB33">
        <v>0</v>
      </c>
      <c r="AC33">
        <v>0</v>
      </c>
      <c r="AD33">
        <v>0</v>
      </c>
      <c r="AE33">
        <v>0</v>
      </c>
      <c r="AF33">
        <v>0</v>
      </c>
      <c r="AG33">
        <v>0</v>
      </c>
      <c r="AH33">
        <v>0</v>
      </c>
      <c r="AI33">
        <v>0</v>
      </c>
      <c r="AJ33">
        <v>0</v>
      </c>
      <c r="AK33">
        <v>12.93</v>
      </c>
      <c r="AL33">
        <v>0</v>
      </c>
      <c r="AM33">
        <v>0</v>
      </c>
      <c r="AN33">
        <v>0</v>
      </c>
      <c r="AO33">
        <v>0</v>
      </c>
      <c r="AP33">
        <v>0</v>
      </c>
      <c r="AQ33">
        <v>0</v>
      </c>
      <c r="AR33">
        <v>0</v>
      </c>
      <c r="AS33">
        <v>0</v>
      </c>
      <c r="AT33">
        <v>0</v>
      </c>
      <c r="AU33">
        <v>0</v>
      </c>
      <c r="AV33">
        <v>0</v>
      </c>
      <c r="AW33">
        <v>0</v>
      </c>
      <c r="AX33">
        <v>0</v>
      </c>
      <c r="AY33">
        <v>0</v>
      </c>
      <c r="AZ33">
        <v>0</v>
      </c>
      <c r="BA33">
        <v>0</v>
      </c>
      <c r="BB33">
        <v>0</v>
      </c>
      <c r="BG33">
        <v>0</v>
      </c>
      <c r="BH33">
        <v>1</v>
      </c>
      <c r="BI33">
        <v>1</v>
      </c>
      <c r="BJ33">
        <v>2.2000000000000002</v>
      </c>
      <c r="BK33">
        <v>2.5</v>
      </c>
      <c r="BL33">
        <v>112.37</v>
      </c>
      <c r="BM33">
        <v>16.86</v>
      </c>
      <c r="BN33">
        <v>129.22999999999999</v>
      </c>
      <c r="BO33">
        <v>129.22999999999999</v>
      </c>
      <c r="BQ33" t="s">
        <v>480</v>
      </c>
      <c r="BR33" t="s">
        <v>363</v>
      </c>
      <c r="BS33" s="2">
        <v>44229</v>
      </c>
      <c r="BT33" s="3">
        <v>0.33333333333333331</v>
      </c>
      <c r="BU33" t="s">
        <v>481</v>
      </c>
      <c r="BV33" t="s">
        <v>80</v>
      </c>
      <c r="BY33">
        <v>10924.06</v>
      </c>
      <c r="BZ33" t="s">
        <v>165</v>
      </c>
      <c r="CC33" t="s">
        <v>90</v>
      </c>
      <c r="CD33">
        <v>250</v>
      </c>
      <c r="CE33" t="s">
        <v>482</v>
      </c>
      <c r="CF33" s="2">
        <v>44230</v>
      </c>
      <c r="CI33">
        <v>1</v>
      </c>
      <c r="CJ33">
        <v>1</v>
      </c>
      <c r="CK33">
        <v>23</v>
      </c>
      <c r="CL33" t="s">
        <v>82</v>
      </c>
    </row>
    <row r="34" spans="1:90" x14ac:dyDescent="0.25">
      <c r="A34" t="s">
        <v>358</v>
      </c>
      <c r="B34" t="s">
        <v>359</v>
      </c>
      <c r="C34" t="s">
        <v>72</v>
      </c>
      <c r="E34" t="str">
        <f>"GAB2001828"</f>
        <v>GAB2001828</v>
      </c>
      <c r="F34" s="2">
        <v>44228</v>
      </c>
      <c r="G34">
        <v>202108</v>
      </c>
      <c r="H34" t="s">
        <v>86</v>
      </c>
      <c r="I34" t="s">
        <v>87</v>
      </c>
      <c r="J34" t="s">
        <v>360</v>
      </c>
      <c r="K34" t="s">
        <v>75</v>
      </c>
      <c r="L34" t="s">
        <v>254</v>
      </c>
      <c r="M34" t="s">
        <v>255</v>
      </c>
      <c r="N34" t="s">
        <v>483</v>
      </c>
      <c r="O34" t="s">
        <v>249</v>
      </c>
      <c r="P34" t="str">
        <f>"CT064214                      "</f>
        <v xml:space="preserve">CT064214                      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  <c r="Z34">
        <v>0</v>
      </c>
      <c r="AA34">
        <v>0</v>
      </c>
      <c r="AB34">
        <v>0</v>
      </c>
      <c r="AC34">
        <v>0</v>
      </c>
      <c r="AD34">
        <v>0</v>
      </c>
      <c r="AE34">
        <v>0</v>
      </c>
      <c r="AF34">
        <v>0</v>
      </c>
      <c r="AG34">
        <v>0</v>
      </c>
      <c r="AH34">
        <v>0</v>
      </c>
      <c r="AI34">
        <v>0</v>
      </c>
      <c r="AJ34">
        <v>0</v>
      </c>
      <c r="AK34">
        <v>10.55</v>
      </c>
      <c r="AL34">
        <v>0</v>
      </c>
      <c r="AM34">
        <v>0</v>
      </c>
      <c r="AN34">
        <v>0</v>
      </c>
      <c r="AO34">
        <v>0</v>
      </c>
      <c r="AP34">
        <v>0</v>
      </c>
      <c r="AQ34">
        <v>0</v>
      </c>
      <c r="AR34">
        <v>0</v>
      </c>
      <c r="AS34">
        <v>0</v>
      </c>
      <c r="AT34">
        <v>0</v>
      </c>
      <c r="AU34">
        <v>0</v>
      </c>
      <c r="AV34">
        <v>0</v>
      </c>
      <c r="AW34">
        <v>0</v>
      </c>
      <c r="AX34">
        <v>0</v>
      </c>
      <c r="AY34">
        <v>0</v>
      </c>
      <c r="AZ34">
        <v>0</v>
      </c>
      <c r="BA34">
        <v>0</v>
      </c>
      <c r="BB34">
        <v>0</v>
      </c>
      <c r="BG34">
        <v>0</v>
      </c>
      <c r="BH34">
        <v>1</v>
      </c>
      <c r="BI34">
        <v>1.1000000000000001</v>
      </c>
      <c r="BJ34">
        <v>1.8</v>
      </c>
      <c r="BK34">
        <v>2</v>
      </c>
      <c r="BL34">
        <v>91.67</v>
      </c>
      <c r="BM34">
        <v>13.75</v>
      </c>
      <c r="BN34">
        <v>105.42</v>
      </c>
      <c r="BO34">
        <v>105.42</v>
      </c>
      <c r="BQ34" t="s">
        <v>484</v>
      </c>
      <c r="BR34" t="s">
        <v>363</v>
      </c>
      <c r="BS34" s="2">
        <v>44229</v>
      </c>
      <c r="BT34" s="3">
        <v>0.4375</v>
      </c>
      <c r="BU34" t="s">
        <v>485</v>
      </c>
      <c r="BV34" t="s">
        <v>80</v>
      </c>
      <c r="BY34">
        <v>8828.16</v>
      </c>
      <c r="CA34" t="s">
        <v>256</v>
      </c>
      <c r="CC34" t="s">
        <v>255</v>
      </c>
      <c r="CD34">
        <v>1900</v>
      </c>
      <c r="CE34" t="s">
        <v>486</v>
      </c>
      <c r="CF34" s="2">
        <v>44230</v>
      </c>
      <c r="CI34">
        <v>1</v>
      </c>
      <c r="CJ34">
        <v>1</v>
      </c>
      <c r="CK34">
        <v>33</v>
      </c>
      <c r="CL34" t="s">
        <v>82</v>
      </c>
    </row>
    <row r="35" spans="1:90" x14ac:dyDescent="0.25">
      <c r="A35" t="s">
        <v>358</v>
      </c>
      <c r="B35" t="s">
        <v>359</v>
      </c>
      <c r="C35" t="s">
        <v>72</v>
      </c>
      <c r="E35" t="str">
        <f>"GAB2001827"</f>
        <v>GAB2001827</v>
      </c>
      <c r="F35" s="2">
        <v>44228</v>
      </c>
      <c r="G35">
        <v>202108</v>
      </c>
      <c r="H35" t="s">
        <v>86</v>
      </c>
      <c r="I35" t="s">
        <v>87</v>
      </c>
      <c r="J35" t="s">
        <v>360</v>
      </c>
      <c r="K35" t="s">
        <v>75</v>
      </c>
      <c r="L35" t="s">
        <v>86</v>
      </c>
      <c r="M35" t="s">
        <v>87</v>
      </c>
      <c r="N35" t="s">
        <v>487</v>
      </c>
      <c r="O35" t="s">
        <v>78</v>
      </c>
      <c r="P35" t="str">
        <f>"003038                        "</f>
        <v xml:space="preserve">003038                        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  <c r="Z35">
        <v>0</v>
      </c>
      <c r="AA35">
        <v>0</v>
      </c>
      <c r="AB35">
        <v>0</v>
      </c>
      <c r="AC35">
        <v>0</v>
      </c>
      <c r="AD35">
        <v>0</v>
      </c>
      <c r="AE35">
        <v>0</v>
      </c>
      <c r="AF35">
        <v>0</v>
      </c>
      <c r="AG35">
        <v>0</v>
      </c>
      <c r="AH35">
        <v>0</v>
      </c>
      <c r="AI35">
        <v>0</v>
      </c>
      <c r="AJ35">
        <v>0</v>
      </c>
      <c r="AK35">
        <v>4.25</v>
      </c>
      <c r="AL35">
        <v>0</v>
      </c>
      <c r="AM35">
        <v>0</v>
      </c>
      <c r="AN35">
        <v>0</v>
      </c>
      <c r="AO35">
        <v>0</v>
      </c>
      <c r="AP35">
        <v>0</v>
      </c>
      <c r="AQ35">
        <v>0</v>
      </c>
      <c r="AR35">
        <v>0</v>
      </c>
      <c r="AS35">
        <v>0</v>
      </c>
      <c r="AT35">
        <v>0</v>
      </c>
      <c r="AU35">
        <v>0</v>
      </c>
      <c r="AV35">
        <v>0</v>
      </c>
      <c r="AW35">
        <v>0</v>
      </c>
      <c r="AX35">
        <v>0</v>
      </c>
      <c r="AY35">
        <v>0</v>
      </c>
      <c r="AZ35">
        <v>0</v>
      </c>
      <c r="BA35">
        <v>0</v>
      </c>
      <c r="BB35">
        <v>0</v>
      </c>
      <c r="BG35">
        <v>0</v>
      </c>
      <c r="BH35">
        <v>1</v>
      </c>
      <c r="BI35">
        <v>1</v>
      </c>
      <c r="BJ35">
        <v>2.8</v>
      </c>
      <c r="BK35">
        <v>3</v>
      </c>
      <c r="BL35">
        <v>36.96</v>
      </c>
      <c r="BM35">
        <v>5.54</v>
      </c>
      <c r="BN35">
        <v>42.5</v>
      </c>
      <c r="BO35">
        <v>42.5</v>
      </c>
      <c r="BQ35" t="s">
        <v>435</v>
      </c>
      <c r="BR35" t="s">
        <v>363</v>
      </c>
      <c r="BS35" s="2">
        <v>44229</v>
      </c>
      <c r="BT35" s="3">
        <v>0.41666666666666669</v>
      </c>
      <c r="BU35" t="s">
        <v>488</v>
      </c>
      <c r="BV35" t="s">
        <v>80</v>
      </c>
      <c r="BY35">
        <v>14125.86</v>
      </c>
      <c r="BZ35" t="s">
        <v>81</v>
      </c>
      <c r="CA35" t="s">
        <v>131</v>
      </c>
      <c r="CC35" t="s">
        <v>87</v>
      </c>
      <c r="CD35">
        <v>7945</v>
      </c>
      <c r="CE35" t="s">
        <v>482</v>
      </c>
      <c r="CF35" s="2">
        <v>44230</v>
      </c>
      <c r="CI35">
        <v>1</v>
      </c>
      <c r="CJ35">
        <v>1</v>
      </c>
      <c r="CK35">
        <v>22</v>
      </c>
      <c r="CL35" t="s">
        <v>82</v>
      </c>
    </row>
    <row r="36" spans="1:90" x14ac:dyDescent="0.25">
      <c r="A36" t="s">
        <v>358</v>
      </c>
      <c r="B36" t="s">
        <v>359</v>
      </c>
      <c r="C36" t="s">
        <v>72</v>
      </c>
      <c r="E36" t="str">
        <f>"GAB2001821"</f>
        <v>GAB2001821</v>
      </c>
      <c r="F36" s="2">
        <v>44228</v>
      </c>
      <c r="G36">
        <v>202108</v>
      </c>
      <c r="H36" t="s">
        <v>86</v>
      </c>
      <c r="I36" t="s">
        <v>87</v>
      </c>
      <c r="J36" t="s">
        <v>360</v>
      </c>
      <c r="K36" t="s">
        <v>75</v>
      </c>
      <c r="L36" t="s">
        <v>92</v>
      </c>
      <c r="M36" t="s">
        <v>93</v>
      </c>
      <c r="N36" t="s">
        <v>489</v>
      </c>
      <c r="O36" t="s">
        <v>78</v>
      </c>
      <c r="P36" t="str">
        <f>"CT064210                      "</f>
        <v xml:space="preserve">CT064210                      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  <c r="Z36">
        <v>0</v>
      </c>
      <c r="AA36">
        <v>0</v>
      </c>
      <c r="AB36">
        <v>0</v>
      </c>
      <c r="AC36">
        <v>0</v>
      </c>
      <c r="AD36">
        <v>0</v>
      </c>
      <c r="AE36">
        <v>0</v>
      </c>
      <c r="AF36">
        <v>0</v>
      </c>
      <c r="AG36">
        <v>0</v>
      </c>
      <c r="AH36">
        <v>0</v>
      </c>
      <c r="AI36">
        <v>0</v>
      </c>
      <c r="AJ36">
        <v>0</v>
      </c>
      <c r="AK36">
        <v>6.8</v>
      </c>
      <c r="AL36">
        <v>0</v>
      </c>
      <c r="AM36">
        <v>0</v>
      </c>
      <c r="AN36">
        <v>0</v>
      </c>
      <c r="AO36">
        <v>0</v>
      </c>
      <c r="AP36">
        <v>0</v>
      </c>
      <c r="AQ36">
        <v>0</v>
      </c>
      <c r="AR36">
        <v>0</v>
      </c>
      <c r="AS36">
        <v>0</v>
      </c>
      <c r="AT36">
        <v>0</v>
      </c>
      <c r="AU36">
        <v>0</v>
      </c>
      <c r="AV36">
        <v>0</v>
      </c>
      <c r="AW36">
        <v>0</v>
      </c>
      <c r="AX36">
        <v>0</v>
      </c>
      <c r="AY36">
        <v>0</v>
      </c>
      <c r="AZ36">
        <v>0</v>
      </c>
      <c r="BA36">
        <v>0</v>
      </c>
      <c r="BB36">
        <v>0</v>
      </c>
      <c r="BG36">
        <v>0</v>
      </c>
      <c r="BH36">
        <v>1</v>
      </c>
      <c r="BI36">
        <v>1</v>
      </c>
      <c r="BJ36">
        <v>2.4</v>
      </c>
      <c r="BK36">
        <v>2.5</v>
      </c>
      <c r="BL36">
        <v>59.13</v>
      </c>
      <c r="BM36">
        <v>8.8699999999999992</v>
      </c>
      <c r="BN36">
        <v>68</v>
      </c>
      <c r="BO36">
        <v>68</v>
      </c>
      <c r="BQ36" t="s">
        <v>490</v>
      </c>
      <c r="BR36" t="s">
        <v>363</v>
      </c>
      <c r="BS36" s="2">
        <v>44229</v>
      </c>
      <c r="BT36" s="3">
        <v>0.36458333333333331</v>
      </c>
      <c r="BU36" t="s">
        <v>491</v>
      </c>
      <c r="BV36" t="s">
        <v>80</v>
      </c>
      <c r="BY36">
        <v>12162.6</v>
      </c>
      <c r="BZ36" t="s">
        <v>81</v>
      </c>
      <c r="CA36" t="s">
        <v>229</v>
      </c>
      <c r="CC36" t="s">
        <v>93</v>
      </c>
      <c r="CD36">
        <v>2021</v>
      </c>
      <c r="CE36" t="s">
        <v>492</v>
      </c>
      <c r="CF36" s="2">
        <v>44230</v>
      </c>
      <c r="CI36">
        <v>1</v>
      </c>
      <c r="CJ36">
        <v>1</v>
      </c>
      <c r="CK36">
        <v>21</v>
      </c>
      <c r="CL36" t="s">
        <v>82</v>
      </c>
    </row>
    <row r="37" spans="1:90" x14ac:dyDescent="0.25">
      <c r="A37" t="s">
        <v>358</v>
      </c>
      <c r="B37" t="s">
        <v>359</v>
      </c>
      <c r="C37" t="s">
        <v>72</v>
      </c>
      <c r="E37" t="str">
        <f>"GAB2001824"</f>
        <v>GAB2001824</v>
      </c>
      <c r="F37" s="2">
        <v>44228</v>
      </c>
      <c r="G37">
        <v>202108</v>
      </c>
      <c r="H37" t="s">
        <v>86</v>
      </c>
      <c r="I37" t="s">
        <v>87</v>
      </c>
      <c r="J37" t="s">
        <v>360</v>
      </c>
      <c r="K37" t="s">
        <v>75</v>
      </c>
      <c r="L37" t="s">
        <v>120</v>
      </c>
      <c r="M37" t="s">
        <v>121</v>
      </c>
      <c r="N37" t="s">
        <v>493</v>
      </c>
      <c r="O37" t="s">
        <v>78</v>
      </c>
      <c r="P37" t="str">
        <f>"CT064211                      "</f>
        <v xml:space="preserve">CT064211                      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  <c r="Z37">
        <v>0</v>
      </c>
      <c r="AA37">
        <v>0</v>
      </c>
      <c r="AB37">
        <v>0</v>
      </c>
      <c r="AC37">
        <v>0</v>
      </c>
      <c r="AD37">
        <v>0</v>
      </c>
      <c r="AE37">
        <v>0</v>
      </c>
      <c r="AF37">
        <v>0</v>
      </c>
      <c r="AG37">
        <v>0</v>
      </c>
      <c r="AH37">
        <v>0</v>
      </c>
      <c r="AI37">
        <v>0</v>
      </c>
      <c r="AJ37">
        <v>0</v>
      </c>
      <c r="AK37">
        <v>12.93</v>
      </c>
      <c r="AL37">
        <v>0</v>
      </c>
      <c r="AM37">
        <v>0</v>
      </c>
      <c r="AN37">
        <v>0</v>
      </c>
      <c r="AO37">
        <v>0</v>
      </c>
      <c r="AP37">
        <v>0</v>
      </c>
      <c r="AQ37">
        <v>0</v>
      </c>
      <c r="AR37">
        <v>0</v>
      </c>
      <c r="AS37">
        <v>0</v>
      </c>
      <c r="AT37">
        <v>0</v>
      </c>
      <c r="AU37">
        <v>0</v>
      </c>
      <c r="AV37">
        <v>0</v>
      </c>
      <c r="AW37">
        <v>0</v>
      </c>
      <c r="AX37">
        <v>0</v>
      </c>
      <c r="AY37">
        <v>0</v>
      </c>
      <c r="AZ37">
        <v>0</v>
      </c>
      <c r="BA37">
        <v>0</v>
      </c>
      <c r="BB37">
        <v>0</v>
      </c>
      <c r="BG37">
        <v>0</v>
      </c>
      <c r="BH37">
        <v>1</v>
      </c>
      <c r="BI37">
        <v>0.3</v>
      </c>
      <c r="BJ37">
        <v>2.2999999999999998</v>
      </c>
      <c r="BK37">
        <v>2.5</v>
      </c>
      <c r="BL37">
        <v>112.37</v>
      </c>
      <c r="BM37">
        <v>16.86</v>
      </c>
      <c r="BN37">
        <v>129.22999999999999</v>
      </c>
      <c r="BO37">
        <v>129.22999999999999</v>
      </c>
      <c r="BQ37" t="s">
        <v>494</v>
      </c>
      <c r="BR37" t="s">
        <v>363</v>
      </c>
      <c r="BS37" s="2">
        <v>44229</v>
      </c>
      <c r="BT37" s="3">
        <v>0.4375</v>
      </c>
      <c r="BU37" t="s">
        <v>495</v>
      </c>
      <c r="BV37" t="s">
        <v>80</v>
      </c>
      <c r="BY37">
        <v>11304.96</v>
      </c>
      <c r="CA37" t="s">
        <v>191</v>
      </c>
      <c r="CC37" t="s">
        <v>121</v>
      </c>
      <c r="CD37">
        <v>1930</v>
      </c>
      <c r="CE37" t="s">
        <v>438</v>
      </c>
      <c r="CF37" s="2">
        <v>44230</v>
      </c>
      <c r="CI37">
        <v>1</v>
      </c>
      <c r="CJ37">
        <v>1</v>
      </c>
      <c r="CK37">
        <v>23</v>
      </c>
      <c r="CL37" t="s">
        <v>82</v>
      </c>
    </row>
    <row r="38" spans="1:90" x14ac:dyDescent="0.25">
      <c r="A38" t="s">
        <v>358</v>
      </c>
      <c r="B38" t="s">
        <v>359</v>
      </c>
      <c r="C38" t="s">
        <v>72</v>
      </c>
      <c r="E38" t="str">
        <f>"GAB2001851"</f>
        <v>GAB2001851</v>
      </c>
      <c r="F38" s="2">
        <v>44229</v>
      </c>
      <c r="G38">
        <v>202108</v>
      </c>
      <c r="H38" t="s">
        <v>86</v>
      </c>
      <c r="I38" t="s">
        <v>87</v>
      </c>
      <c r="J38" t="s">
        <v>360</v>
      </c>
      <c r="K38" t="s">
        <v>75</v>
      </c>
      <c r="L38" t="s">
        <v>86</v>
      </c>
      <c r="M38" t="s">
        <v>87</v>
      </c>
      <c r="N38" t="s">
        <v>496</v>
      </c>
      <c r="O38" t="s">
        <v>78</v>
      </c>
      <c r="P38" t="str">
        <f>"003042                        "</f>
        <v xml:space="preserve">003042                        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  <c r="Z38">
        <v>0</v>
      </c>
      <c r="AA38">
        <v>0</v>
      </c>
      <c r="AB38">
        <v>0</v>
      </c>
      <c r="AC38">
        <v>0</v>
      </c>
      <c r="AD38">
        <v>0</v>
      </c>
      <c r="AE38">
        <v>0</v>
      </c>
      <c r="AF38">
        <v>0</v>
      </c>
      <c r="AG38">
        <v>0</v>
      </c>
      <c r="AH38">
        <v>0</v>
      </c>
      <c r="AI38">
        <v>0</v>
      </c>
      <c r="AJ38">
        <v>0</v>
      </c>
      <c r="AK38">
        <v>4.25</v>
      </c>
      <c r="AL38">
        <v>0</v>
      </c>
      <c r="AM38">
        <v>0</v>
      </c>
      <c r="AN38">
        <v>0</v>
      </c>
      <c r="AO38">
        <v>0</v>
      </c>
      <c r="AP38">
        <v>0</v>
      </c>
      <c r="AQ38">
        <v>0</v>
      </c>
      <c r="AR38">
        <v>0</v>
      </c>
      <c r="AS38">
        <v>0</v>
      </c>
      <c r="AT38">
        <v>0</v>
      </c>
      <c r="AU38">
        <v>0</v>
      </c>
      <c r="AV38">
        <v>0</v>
      </c>
      <c r="AW38">
        <v>0</v>
      </c>
      <c r="AX38">
        <v>0</v>
      </c>
      <c r="AY38">
        <v>0</v>
      </c>
      <c r="AZ38">
        <v>0</v>
      </c>
      <c r="BA38">
        <v>0</v>
      </c>
      <c r="BB38">
        <v>0</v>
      </c>
      <c r="BG38">
        <v>0</v>
      </c>
      <c r="BH38">
        <v>1</v>
      </c>
      <c r="BI38">
        <v>0.9</v>
      </c>
      <c r="BJ38">
        <v>2.9</v>
      </c>
      <c r="BK38">
        <v>3</v>
      </c>
      <c r="BL38">
        <v>36.96</v>
      </c>
      <c r="BM38">
        <v>5.54</v>
      </c>
      <c r="BN38">
        <v>42.5</v>
      </c>
      <c r="BO38">
        <v>42.5</v>
      </c>
      <c r="BQ38" t="s">
        <v>435</v>
      </c>
      <c r="BR38" t="s">
        <v>363</v>
      </c>
      <c r="BS38" s="2">
        <v>44230</v>
      </c>
      <c r="BT38" s="3">
        <v>0.41666666666666669</v>
      </c>
      <c r="BU38" t="s">
        <v>338</v>
      </c>
      <c r="BV38" t="s">
        <v>80</v>
      </c>
      <c r="BY38">
        <v>14288.85</v>
      </c>
      <c r="CA38" t="s">
        <v>172</v>
      </c>
      <c r="CC38" t="s">
        <v>87</v>
      </c>
      <c r="CD38">
        <v>7708</v>
      </c>
      <c r="CE38" t="s">
        <v>475</v>
      </c>
      <c r="CF38" s="2">
        <v>44231</v>
      </c>
      <c r="CI38">
        <v>1</v>
      </c>
      <c r="CJ38">
        <v>1</v>
      </c>
      <c r="CK38">
        <v>22</v>
      </c>
      <c r="CL38" t="s">
        <v>82</v>
      </c>
    </row>
    <row r="39" spans="1:90" x14ac:dyDescent="0.25">
      <c r="A39" t="s">
        <v>358</v>
      </c>
      <c r="B39" t="s">
        <v>359</v>
      </c>
      <c r="C39" t="s">
        <v>72</v>
      </c>
      <c r="E39" t="str">
        <f>"GAB2001846"</f>
        <v>GAB2001846</v>
      </c>
      <c r="F39" s="2">
        <v>44229</v>
      </c>
      <c r="G39">
        <v>202108</v>
      </c>
      <c r="H39" t="s">
        <v>86</v>
      </c>
      <c r="I39" t="s">
        <v>87</v>
      </c>
      <c r="J39" t="s">
        <v>360</v>
      </c>
      <c r="K39" t="s">
        <v>75</v>
      </c>
      <c r="L39" t="s">
        <v>86</v>
      </c>
      <c r="M39" t="s">
        <v>87</v>
      </c>
      <c r="N39" t="s">
        <v>497</v>
      </c>
      <c r="O39" t="s">
        <v>78</v>
      </c>
      <c r="P39" t="str">
        <f>"CT064237                      "</f>
        <v xml:space="preserve">CT064237                      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  <c r="Z39">
        <v>0</v>
      </c>
      <c r="AA39">
        <v>0</v>
      </c>
      <c r="AB39">
        <v>0</v>
      </c>
      <c r="AC39">
        <v>0</v>
      </c>
      <c r="AD39">
        <v>0</v>
      </c>
      <c r="AE39">
        <v>0</v>
      </c>
      <c r="AF39">
        <v>0</v>
      </c>
      <c r="AG39">
        <v>0</v>
      </c>
      <c r="AH39">
        <v>0</v>
      </c>
      <c r="AI39">
        <v>0</v>
      </c>
      <c r="AJ39">
        <v>0</v>
      </c>
      <c r="AK39">
        <v>4.25</v>
      </c>
      <c r="AL39">
        <v>0</v>
      </c>
      <c r="AM39">
        <v>0</v>
      </c>
      <c r="AN39">
        <v>0</v>
      </c>
      <c r="AO39">
        <v>0</v>
      </c>
      <c r="AP39">
        <v>0</v>
      </c>
      <c r="AQ39">
        <v>0</v>
      </c>
      <c r="AR39">
        <v>0</v>
      </c>
      <c r="AS39">
        <v>0</v>
      </c>
      <c r="AT39">
        <v>0</v>
      </c>
      <c r="AU39">
        <v>0</v>
      </c>
      <c r="AV39">
        <v>0</v>
      </c>
      <c r="AW39">
        <v>0</v>
      </c>
      <c r="AX39">
        <v>0</v>
      </c>
      <c r="AY39">
        <v>0</v>
      </c>
      <c r="AZ39">
        <v>0</v>
      </c>
      <c r="BA39">
        <v>0</v>
      </c>
      <c r="BB39">
        <v>0</v>
      </c>
      <c r="BG39">
        <v>0</v>
      </c>
      <c r="BH39">
        <v>1</v>
      </c>
      <c r="BI39">
        <v>0.7</v>
      </c>
      <c r="BJ39">
        <v>2.1</v>
      </c>
      <c r="BK39">
        <v>3</v>
      </c>
      <c r="BL39">
        <v>36.96</v>
      </c>
      <c r="BM39">
        <v>5.54</v>
      </c>
      <c r="BN39">
        <v>42.5</v>
      </c>
      <c r="BO39">
        <v>42.5</v>
      </c>
      <c r="BQ39" t="s">
        <v>498</v>
      </c>
      <c r="BR39" t="s">
        <v>363</v>
      </c>
      <c r="BS39" s="2">
        <v>44230</v>
      </c>
      <c r="BT39" s="3">
        <v>0.38194444444444442</v>
      </c>
      <c r="BU39" t="s">
        <v>289</v>
      </c>
      <c r="BV39" t="s">
        <v>80</v>
      </c>
      <c r="BY39">
        <v>10464.299999999999</v>
      </c>
      <c r="CA39" t="s">
        <v>100</v>
      </c>
      <c r="CC39" t="s">
        <v>87</v>
      </c>
      <c r="CD39">
        <v>7441</v>
      </c>
      <c r="CE39" t="s">
        <v>438</v>
      </c>
      <c r="CF39" s="2">
        <v>44231</v>
      </c>
      <c r="CI39">
        <v>1</v>
      </c>
      <c r="CJ39">
        <v>1</v>
      </c>
      <c r="CK39">
        <v>22</v>
      </c>
      <c r="CL39" t="s">
        <v>82</v>
      </c>
    </row>
    <row r="40" spans="1:90" x14ac:dyDescent="0.25">
      <c r="A40" t="s">
        <v>358</v>
      </c>
      <c r="B40" t="s">
        <v>359</v>
      </c>
      <c r="C40" t="s">
        <v>72</v>
      </c>
      <c r="E40" t="str">
        <f>"GAB2001833"</f>
        <v>GAB2001833</v>
      </c>
      <c r="F40" s="2">
        <v>44229</v>
      </c>
      <c r="G40">
        <v>202108</v>
      </c>
      <c r="H40" t="s">
        <v>86</v>
      </c>
      <c r="I40" t="s">
        <v>87</v>
      </c>
      <c r="J40" t="s">
        <v>360</v>
      </c>
      <c r="K40" t="s">
        <v>75</v>
      </c>
      <c r="L40" t="s">
        <v>86</v>
      </c>
      <c r="M40" t="s">
        <v>87</v>
      </c>
      <c r="N40" t="s">
        <v>499</v>
      </c>
      <c r="O40" t="s">
        <v>78</v>
      </c>
      <c r="P40" t="str">
        <f>"CT064216                      "</f>
        <v xml:space="preserve">CT064216                      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  <c r="Y40">
        <v>0</v>
      </c>
      <c r="Z40">
        <v>0</v>
      </c>
      <c r="AA40">
        <v>0</v>
      </c>
      <c r="AB40">
        <v>0</v>
      </c>
      <c r="AC40">
        <v>0</v>
      </c>
      <c r="AD40">
        <v>0</v>
      </c>
      <c r="AE40">
        <v>0</v>
      </c>
      <c r="AF40">
        <v>0</v>
      </c>
      <c r="AG40">
        <v>0</v>
      </c>
      <c r="AH40">
        <v>0</v>
      </c>
      <c r="AI40">
        <v>0</v>
      </c>
      <c r="AJ40">
        <v>0</v>
      </c>
      <c r="AK40">
        <v>4.25</v>
      </c>
      <c r="AL40">
        <v>0</v>
      </c>
      <c r="AM40">
        <v>0</v>
      </c>
      <c r="AN40">
        <v>0</v>
      </c>
      <c r="AO40">
        <v>0</v>
      </c>
      <c r="AP40">
        <v>0</v>
      </c>
      <c r="AQ40">
        <v>0</v>
      </c>
      <c r="AR40">
        <v>0</v>
      </c>
      <c r="AS40">
        <v>0</v>
      </c>
      <c r="AT40">
        <v>0</v>
      </c>
      <c r="AU40">
        <v>0</v>
      </c>
      <c r="AV40">
        <v>0</v>
      </c>
      <c r="AW40">
        <v>0</v>
      </c>
      <c r="AX40">
        <v>0</v>
      </c>
      <c r="AY40">
        <v>0</v>
      </c>
      <c r="AZ40">
        <v>0</v>
      </c>
      <c r="BA40">
        <v>0</v>
      </c>
      <c r="BB40">
        <v>0</v>
      </c>
      <c r="BG40">
        <v>0</v>
      </c>
      <c r="BH40">
        <v>1</v>
      </c>
      <c r="BI40">
        <v>0.7</v>
      </c>
      <c r="BJ40">
        <v>1.5</v>
      </c>
      <c r="BK40">
        <v>2</v>
      </c>
      <c r="BL40">
        <v>36.96</v>
      </c>
      <c r="BM40">
        <v>5.54</v>
      </c>
      <c r="BN40">
        <v>42.5</v>
      </c>
      <c r="BO40">
        <v>42.5</v>
      </c>
      <c r="BQ40" t="s">
        <v>500</v>
      </c>
      <c r="BR40" t="s">
        <v>363</v>
      </c>
      <c r="BS40" s="2">
        <v>44230</v>
      </c>
      <c r="BT40" s="3">
        <v>0.41875000000000001</v>
      </c>
      <c r="BU40" t="s">
        <v>501</v>
      </c>
      <c r="BV40" t="s">
        <v>80</v>
      </c>
      <c r="BY40">
        <v>7289</v>
      </c>
      <c r="CA40" t="s">
        <v>234</v>
      </c>
      <c r="CC40" t="s">
        <v>87</v>
      </c>
      <c r="CD40">
        <v>7800</v>
      </c>
      <c r="CE40" t="s">
        <v>443</v>
      </c>
      <c r="CF40" s="2">
        <v>44231</v>
      </c>
      <c r="CI40">
        <v>1</v>
      </c>
      <c r="CJ40">
        <v>1</v>
      </c>
      <c r="CK40">
        <v>22</v>
      </c>
      <c r="CL40" t="s">
        <v>82</v>
      </c>
    </row>
    <row r="41" spans="1:90" x14ac:dyDescent="0.25">
      <c r="A41" t="s">
        <v>358</v>
      </c>
      <c r="B41" t="s">
        <v>359</v>
      </c>
      <c r="C41" t="s">
        <v>72</v>
      </c>
      <c r="E41" t="str">
        <f>"GAB2001838"</f>
        <v>GAB2001838</v>
      </c>
      <c r="F41" s="2">
        <v>44229</v>
      </c>
      <c r="G41">
        <v>202108</v>
      </c>
      <c r="H41" t="s">
        <v>86</v>
      </c>
      <c r="I41" t="s">
        <v>87</v>
      </c>
      <c r="J41" t="s">
        <v>360</v>
      </c>
      <c r="K41" t="s">
        <v>75</v>
      </c>
      <c r="L41" t="s">
        <v>86</v>
      </c>
      <c r="M41" t="s">
        <v>87</v>
      </c>
      <c r="N41" t="s">
        <v>502</v>
      </c>
      <c r="O41" t="s">
        <v>78</v>
      </c>
      <c r="P41" t="str">
        <f>"CT064222                      "</f>
        <v xml:space="preserve">CT064222                      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  <c r="Z41">
        <v>0</v>
      </c>
      <c r="AA41">
        <v>0</v>
      </c>
      <c r="AB41">
        <v>0</v>
      </c>
      <c r="AC41">
        <v>0</v>
      </c>
      <c r="AD41">
        <v>0</v>
      </c>
      <c r="AE41">
        <v>0</v>
      </c>
      <c r="AF41">
        <v>0</v>
      </c>
      <c r="AG41">
        <v>0</v>
      </c>
      <c r="AH41">
        <v>0</v>
      </c>
      <c r="AI41">
        <v>0</v>
      </c>
      <c r="AJ41">
        <v>0</v>
      </c>
      <c r="AK41">
        <v>4.25</v>
      </c>
      <c r="AL41">
        <v>0</v>
      </c>
      <c r="AM41">
        <v>0</v>
      </c>
      <c r="AN41">
        <v>0</v>
      </c>
      <c r="AO41">
        <v>0</v>
      </c>
      <c r="AP41">
        <v>0</v>
      </c>
      <c r="AQ41">
        <v>0</v>
      </c>
      <c r="AR41">
        <v>0</v>
      </c>
      <c r="AS41">
        <v>0</v>
      </c>
      <c r="AT41">
        <v>0</v>
      </c>
      <c r="AU41">
        <v>0</v>
      </c>
      <c r="AV41">
        <v>0</v>
      </c>
      <c r="AW41">
        <v>0</v>
      </c>
      <c r="AX41">
        <v>0</v>
      </c>
      <c r="AY41">
        <v>0</v>
      </c>
      <c r="AZ41">
        <v>0</v>
      </c>
      <c r="BA41">
        <v>0</v>
      </c>
      <c r="BB41">
        <v>0</v>
      </c>
      <c r="BG41">
        <v>0</v>
      </c>
      <c r="BH41">
        <v>1</v>
      </c>
      <c r="BI41">
        <v>0.9</v>
      </c>
      <c r="BJ41">
        <v>2.8</v>
      </c>
      <c r="BK41">
        <v>3</v>
      </c>
      <c r="BL41">
        <v>36.96</v>
      </c>
      <c r="BM41">
        <v>5.54</v>
      </c>
      <c r="BN41">
        <v>42.5</v>
      </c>
      <c r="BO41">
        <v>42.5</v>
      </c>
      <c r="BQ41" t="s">
        <v>308</v>
      </c>
      <c r="BR41" t="s">
        <v>363</v>
      </c>
      <c r="BS41" s="2">
        <v>44230</v>
      </c>
      <c r="BT41" s="3">
        <v>0.54166666666666663</v>
      </c>
      <c r="BU41" t="s">
        <v>503</v>
      </c>
      <c r="BV41" t="s">
        <v>82</v>
      </c>
      <c r="BW41" t="s">
        <v>97</v>
      </c>
      <c r="BX41" t="s">
        <v>130</v>
      </c>
      <c r="BY41">
        <v>13983.03</v>
      </c>
      <c r="CA41" t="s">
        <v>234</v>
      </c>
      <c r="CC41" t="s">
        <v>87</v>
      </c>
      <c r="CD41">
        <v>7800</v>
      </c>
      <c r="CE41" t="s">
        <v>453</v>
      </c>
      <c r="CF41" s="2">
        <v>44231</v>
      </c>
      <c r="CI41">
        <v>1</v>
      </c>
      <c r="CJ41">
        <v>1</v>
      </c>
      <c r="CK41">
        <v>22</v>
      </c>
      <c r="CL41" t="s">
        <v>82</v>
      </c>
    </row>
    <row r="42" spans="1:90" x14ac:dyDescent="0.25">
      <c r="A42" t="s">
        <v>358</v>
      </c>
      <c r="B42" t="s">
        <v>359</v>
      </c>
      <c r="C42" t="s">
        <v>72</v>
      </c>
      <c r="E42" t="str">
        <f>"GAB2001837"</f>
        <v>GAB2001837</v>
      </c>
      <c r="F42" s="2">
        <v>44229</v>
      </c>
      <c r="G42">
        <v>202108</v>
      </c>
      <c r="H42" t="s">
        <v>86</v>
      </c>
      <c r="I42" t="s">
        <v>87</v>
      </c>
      <c r="J42" t="s">
        <v>360</v>
      </c>
      <c r="K42" t="s">
        <v>75</v>
      </c>
      <c r="L42" t="s">
        <v>92</v>
      </c>
      <c r="M42" t="s">
        <v>93</v>
      </c>
      <c r="N42" t="s">
        <v>504</v>
      </c>
      <c r="O42" t="s">
        <v>78</v>
      </c>
      <c r="P42" t="str">
        <f>"CT064221                      "</f>
        <v xml:space="preserve">CT064221                      </v>
      </c>
      <c r="Q42">
        <v>0</v>
      </c>
      <c r="R42">
        <v>0</v>
      </c>
      <c r="S42">
        <v>0</v>
      </c>
      <c r="T42">
        <v>0</v>
      </c>
      <c r="U42">
        <v>0</v>
      </c>
      <c r="V42">
        <v>0</v>
      </c>
      <c r="W42">
        <v>0</v>
      </c>
      <c r="X42">
        <v>0</v>
      </c>
      <c r="Y42">
        <v>0</v>
      </c>
      <c r="Z42">
        <v>0</v>
      </c>
      <c r="AA42">
        <v>0</v>
      </c>
      <c r="AB42">
        <v>0</v>
      </c>
      <c r="AC42">
        <v>0</v>
      </c>
      <c r="AD42">
        <v>0</v>
      </c>
      <c r="AE42">
        <v>0</v>
      </c>
      <c r="AF42">
        <v>0</v>
      </c>
      <c r="AG42">
        <v>0</v>
      </c>
      <c r="AH42">
        <v>0</v>
      </c>
      <c r="AI42">
        <v>0</v>
      </c>
      <c r="AJ42">
        <v>0</v>
      </c>
      <c r="AK42">
        <v>5.44</v>
      </c>
      <c r="AL42">
        <v>0</v>
      </c>
      <c r="AM42">
        <v>0</v>
      </c>
      <c r="AN42">
        <v>0</v>
      </c>
      <c r="AO42">
        <v>0</v>
      </c>
      <c r="AP42">
        <v>0</v>
      </c>
      <c r="AQ42">
        <v>0</v>
      </c>
      <c r="AR42">
        <v>0</v>
      </c>
      <c r="AS42">
        <v>0</v>
      </c>
      <c r="AT42">
        <v>0</v>
      </c>
      <c r="AU42">
        <v>0</v>
      </c>
      <c r="AV42">
        <v>0</v>
      </c>
      <c r="AW42">
        <v>0</v>
      </c>
      <c r="AX42">
        <v>0</v>
      </c>
      <c r="AY42">
        <v>0</v>
      </c>
      <c r="AZ42">
        <v>0</v>
      </c>
      <c r="BA42">
        <v>0</v>
      </c>
      <c r="BB42">
        <v>0</v>
      </c>
      <c r="BG42">
        <v>0</v>
      </c>
      <c r="BH42">
        <v>1</v>
      </c>
      <c r="BI42">
        <v>0.6</v>
      </c>
      <c r="BJ42">
        <v>2</v>
      </c>
      <c r="BK42">
        <v>2</v>
      </c>
      <c r="BL42">
        <v>47.31</v>
      </c>
      <c r="BM42">
        <v>7.1</v>
      </c>
      <c r="BN42">
        <v>54.41</v>
      </c>
      <c r="BO42">
        <v>54.41</v>
      </c>
      <c r="BQ42" t="s">
        <v>348</v>
      </c>
      <c r="BR42" t="s">
        <v>363</v>
      </c>
      <c r="BS42" s="2">
        <v>44230</v>
      </c>
      <c r="BT42" s="3">
        <v>0.3347222222222222</v>
      </c>
      <c r="BU42" t="s">
        <v>505</v>
      </c>
      <c r="BV42" t="s">
        <v>80</v>
      </c>
      <c r="BY42">
        <v>10135.4</v>
      </c>
      <c r="BZ42" t="s">
        <v>30</v>
      </c>
      <c r="CA42" t="s">
        <v>356</v>
      </c>
      <c r="CC42" t="s">
        <v>93</v>
      </c>
      <c r="CD42">
        <v>1862</v>
      </c>
      <c r="CE42" t="s">
        <v>438</v>
      </c>
      <c r="CF42" s="2">
        <v>44231</v>
      </c>
      <c r="CI42">
        <v>1</v>
      </c>
      <c r="CJ42">
        <v>1</v>
      </c>
      <c r="CK42">
        <v>21</v>
      </c>
      <c r="CL42" t="s">
        <v>82</v>
      </c>
    </row>
    <row r="43" spans="1:90" x14ac:dyDescent="0.25">
      <c r="A43" t="s">
        <v>358</v>
      </c>
      <c r="B43" t="s">
        <v>359</v>
      </c>
      <c r="C43" t="s">
        <v>72</v>
      </c>
      <c r="E43" t="str">
        <f>"GAB2001836"</f>
        <v>GAB2001836</v>
      </c>
      <c r="F43" s="2">
        <v>44229</v>
      </c>
      <c r="G43">
        <v>202108</v>
      </c>
      <c r="H43" t="s">
        <v>86</v>
      </c>
      <c r="I43" t="s">
        <v>87</v>
      </c>
      <c r="J43" t="s">
        <v>360</v>
      </c>
      <c r="K43" t="s">
        <v>75</v>
      </c>
      <c r="L43" t="s">
        <v>136</v>
      </c>
      <c r="M43" t="s">
        <v>137</v>
      </c>
      <c r="N43" t="s">
        <v>406</v>
      </c>
      <c r="O43" t="s">
        <v>78</v>
      </c>
      <c r="P43" t="str">
        <f>"DULCIE                        "</f>
        <v xml:space="preserve">DULCIE                        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0</v>
      </c>
      <c r="AD43">
        <v>0</v>
      </c>
      <c r="AE43">
        <v>0</v>
      </c>
      <c r="AF43">
        <v>0</v>
      </c>
      <c r="AG43">
        <v>0</v>
      </c>
      <c r="AH43">
        <v>0</v>
      </c>
      <c r="AI43">
        <v>0</v>
      </c>
      <c r="AJ43">
        <v>0</v>
      </c>
      <c r="AK43">
        <v>5.44</v>
      </c>
      <c r="AL43">
        <v>0</v>
      </c>
      <c r="AM43">
        <v>0</v>
      </c>
      <c r="AN43">
        <v>0</v>
      </c>
      <c r="AO43">
        <v>0</v>
      </c>
      <c r="AP43">
        <v>0</v>
      </c>
      <c r="AQ43">
        <v>0</v>
      </c>
      <c r="AR43">
        <v>0</v>
      </c>
      <c r="AS43">
        <v>0</v>
      </c>
      <c r="AT43">
        <v>0</v>
      </c>
      <c r="AU43">
        <v>0</v>
      </c>
      <c r="AV43">
        <v>0</v>
      </c>
      <c r="AW43">
        <v>0</v>
      </c>
      <c r="AX43">
        <v>0</v>
      </c>
      <c r="AY43">
        <v>0</v>
      </c>
      <c r="AZ43">
        <v>0</v>
      </c>
      <c r="BA43">
        <v>0</v>
      </c>
      <c r="BB43">
        <v>0</v>
      </c>
      <c r="BG43">
        <v>0</v>
      </c>
      <c r="BH43">
        <v>1</v>
      </c>
      <c r="BI43">
        <v>0.6</v>
      </c>
      <c r="BJ43">
        <v>0.3</v>
      </c>
      <c r="BK43">
        <v>1</v>
      </c>
      <c r="BL43">
        <v>47.31</v>
      </c>
      <c r="BM43">
        <v>7.1</v>
      </c>
      <c r="BN43">
        <v>54.41</v>
      </c>
      <c r="BO43">
        <v>54.41</v>
      </c>
      <c r="BQ43" t="s">
        <v>407</v>
      </c>
      <c r="BR43" t="s">
        <v>363</v>
      </c>
      <c r="BS43" s="2">
        <v>44230</v>
      </c>
      <c r="BT43" s="3">
        <v>0.4284722222222222</v>
      </c>
      <c r="BU43" t="s">
        <v>408</v>
      </c>
      <c r="BV43" t="s">
        <v>80</v>
      </c>
      <c r="BY43">
        <v>1492.8</v>
      </c>
      <c r="CA43" t="s">
        <v>409</v>
      </c>
      <c r="CC43" t="s">
        <v>137</v>
      </c>
      <c r="CD43">
        <v>157</v>
      </c>
      <c r="CE43" t="s">
        <v>506</v>
      </c>
      <c r="CF43" s="2">
        <v>44230</v>
      </c>
      <c r="CI43">
        <v>1</v>
      </c>
      <c r="CJ43">
        <v>1</v>
      </c>
      <c r="CK43">
        <v>21</v>
      </c>
      <c r="CL43" t="s">
        <v>82</v>
      </c>
    </row>
    <row r="44" spans="1:90" x14ac:dyDescent="0.25">
      <c r="A44" t="s">
        <v>358</v>
      </c>
      <c r="B44" t="s">
        <v>359</v>
      </c>
      <c r="C44" t="s">
        <v>72</v>
      </c>
      <c r="E44" t="str">
        <f>"GAB2001835"</f>
        <v>GAB2001835</v>
      </c>
      <c r="F44" s="2">
        <v>44229</v>
      </c>
      <c r="G44">
        <v>202108</v>
      </c>
      <c r="H44" t="s">
        <v>86</v>
      </c>
      <c r="I44" t="s">
        <v>87</v>
      </c>
      <c r="J44" t="s">
        <v>360</v>
      </c>
      <c r="K44" t="s">
        <v>75</v>
      </c>
      <c r="L44" t="s">
        <v>120</v>
      </c>
      <c r="M44" t="s">
        <v>121</v>
      </c>
      <c r="N44" t="s">
        <v>507</v>
      </c>
      <c r="O44" t="s">
        <v>78</v>
      </c>
      <c r="P44" t="str">
        <f>"CT064220                      "</f>
        <v xml:space="preserve">CT064220                      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  <c r="W44">
        <v>0</v>
      </c>
      <c r="X44">
        <v>0</v>
      </c>
      <c r="Y44">
        <v>0</v>
      </c>
      <c r="Z44">
        <v>0</v>
      </c>
      <c r="AA44">
        <v>0</v>
      </c>
      <c r="AB44">
        <v>0</v>
      </c>
      <c r="AC44">
        <v>0</v>
      </c>
      <c r="AD44">
        <v>0</v>
      </c>
      <c r="AE44">
        <v>0</v>
      </c>
      <c r="AF44">
        <v>0</v>
      </c>
      <c r="AG44">
        <v>0</v>
      </c>
      <c r="AH44">
        <v>0</v>
      </c>
      <c r="AI44">
        <v>0</v>
      </c>
      <c r="AJ44">
        <v>0</v>
      </c>
      <c r="AK44">
        <v>12.93</v>
      </c>
      <c r="AL44">
        <v>0</v>
      </c>
      <c r="AM44">
        <v>0</v>
      </c>
      <c r="AN44">
        <v>0</v>
      </c>
      <c r="AO44">
        <v>0</v>
      </c>
      <c r="AP44">
        <v>0</v>
      </c>
      <c r="AQ44">
        <v>0</v>
      </c>
      <c r="AR44">
        <v>0</v>
      </c>
      <c r="AS44">
        <v>0</v>
      </c>
      <c r="AT44">
        <v>0</v>
      </c>
      <c r="AU44">
        <v>0</v>
      </c>
      <c r="AV44">
        <v>0</v>
      </c>
      <c r="AW44">
        <v>0</v>
      </c>
      <c r="AX44">
        <v>0</v>
      </c>
      <c r="AY44">
        <v>0</v>
      </c>
      <c r="AZ44">
        <v>0</v>
      </c>
      <c r="BA44">
        <v>0</v>
      </c>
      <c r="BB44">
        <v>0</v>
      </c>
      <c r="BG44">
        <v>0</v>
      </c>
      <c r="BH44">
        <v>1</v>
      </c>
      <c r="BI44">
        <v>0.7</v>
      </c>
      <c r="BJ44">
        <v>2.2000000000000002</v>
      </c>
      <c r="BK44">
        <v>2.5</v>
      </c>
      <c r="BL44">
        <v>112.37</v>
      </c>
      <c r="BM44">
        <v>16.86</v>
      </c>
      <c r="BN44">
        <v>129.22999999999999</v>
      </c>
      <c r="BO44">
        <v>129.22999999999999</v>
      </c>
      <c r="BQ44" t="s">
        <v>508</v>
      </c>
      <c r="BR44" t="s">
        <v>363</v>
      </c>
      <c r="BS44" s="2">
        <v>44230</v>
      </c>
      <c r="BT44" s="3">
        <v>0.33333333333333331</v>
      </c>
      <c r="BU44" t="s">
        <v>148</v>
      </c>
      <c r="BV44" t="s">
        <v>80</v>
      </c>
      <c r="BY44">
        <v>10870.2</v>
      </c>
      <c r="BZ44" t="s">
        <v>30</v>
      </c>
      <c r="CA44" t="s">
        <v>509</v>
      </c>
      <c r="CC44" t="s">
        <v>121</v>
      </c>
      <c r="CD44">
        <v>1982</v>
      </c>
      <c r="CE44" t="s">
        <v>438</v>
      </c>
      <c r="CF44" s="2">
        <v>44231</v>
      </c>
      <c r="CI44">
        <v>1</v>
      </c>
      <c r="CJ44">
        <v>1</v>
      </c>
      <c r="CK44">
        <v>23</v>
      </c>
      <c r="CL44" t="s">
        <v>82</v>
      </c>
    </row>
    <row r="45" spans="1:90" x14ac:dyDescent="0.25">
      <c r="A45" t="s">
        <v>358</v>
      </c>
      <c r="B45" t="s">
        <v>359</v>
      </c>
      <c r="C45" t="s">
        <v>72</v>
      </c>
      <c r="E45" t="str">
        <f>"GAB2001840"</f>
        <v>GAB2001840</v>
      </c>
      <c r="F45" s="2">
        <v>44229</v>
      </c>
      <c r="G45">
        <v>202108</v>
      </c>
      <c r="H45" t="s">
        <v>86</v>
      </c>
      <c r="I45" t="s">
        <v>87</v>
      </c>
      <c r="J45" t="s">
        <v>360</v>
      </c>
      <c r="K45" t="s">
        <v>75</v>
      </c>
      <c r="L45" t="s">
        <v>510</v>
      </c>
      <c r="M45" t="s">
        <v>511</v>
      </c>
      <c r="N45" t="s">
        <v>512</v>
      </c>
      <c r="O45" t="s">
        <v>78</v>
      </c>
      <c r="P45" t="str">
        <f>"CT064227                      "</f>
        <v xml:space="preserve">CT064227                      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0</v>
      </c>
      <c r="Y45">
        <v>0</v>
      </c>
      <c r="Z45">
        <v>0</v>
      </c>
      <c r="AA45">
        <v>0</v>
      </c>
      <c r="AB45">
        <v>0</v>
      </c>
      <c r="AC45">
        <v>0</v>
      </c>
      <c r="AD45">
        <v>0</v>
      </c>
      <c r="AE45">
        <v>0</v>
      </c>
      <c r="AF45">
        <v>0</v>
      </c>
      <c r="AG45">
        <v>0</v>
      </c>
      <c r="AH45">
        <v>0</v>
      </c>
      <c r="AI45">
        <v>0</v>
      </c>
      <c r="AJ45">
        <v>0</v>
      </c>
      <c r="AK45">
        <v>12.93</v>
      </c>
      <c r="AL45">
        <v>0</v>
      </c>
      <c r="AM45">
        <v>0</v>
      </c>
      <c r="AN45">
        <v>0</v>
      </c>
      <c r="AO45">
        <v>0</v>
      </c>
      <c r="AP45">
        <v>0</v>
      </c>
      <c r="AQ45">
        <v>0</v>
      </c>
      <c r="AR45">
        <v>0</v>
      </c>
      <c r="AS45">
        <v>0</v>
      </c>
      <c r="AT45">
        <v>0</v>
      </c>
      <c r="AU45">
        <v>0</v>
      </c>
      <c r="AV45">
        <v>0</v>
      </c>
      <c r="AW45">
        <v>0</v>
      </c>
      <c r="AX45">
        <v>0</v>
      </c>
      <c r="AY45">
        <v>0</v>
      </c>
      <c r="AZ45">
        <v>0</v>
      </c>
      <c r="BA45">
        <v>0</v>
      </c>
      <c r="BB45">
        <v>0</v>
      </c>
      <c r="BG45">
        <v>0</v>
      </c>
      <c r="BH45">
        <v>1</v>
      </c>
      <c r="BI45">
        <v>1</v>
      </c>
      <c r="BJ45">
        <v>2.2999999999999998</v>
      </c>
      <c r="BK45">
        <v>2.5</v>
      </c>
      <c r="BL45">
        <v>112.37</v>
      </c>
      <c r="BM45">
        <v>16.86</v>
      </c>
      <c r="BN45">
        <v>129.22999999999999</v>
      </c>
      <c r="BO45">
        <v>129.22999999999999</v>
      </c>
      <c r="BQ45" t="s">
        <v>513</v>
      </c>
      <c r="BR45" t="s">
        <v>363</v>
      </c>
      <c r="BS45" s="2">
        <v>44232</v>
      </c>
      <c r="BT45" s="3">
        <v>0.37708333333333338</v>
      </c>
      <c r="BU45" t="s">
        <v>514</v>
      </c>
      <c r="BV45" t="s">
        <v>80</v>
      </c>
      <c r="BY45">
        <v>11715.66</v>
      </c>
      <c r="CA45" t="s">
        <v>515</v>
      </c>
      <c r="CC45" t="s">
        <v>511</v>
      </c>
      <c r="CD45">
        <v>8800</v>
      </c>
      <c r="CE45" t="s">
        <v>475</v>
      </c>
      <c r="CF45" s="2">
        <v>44233</v>
      </c>
      <c r="CI45">
        <v>3</v>
      </c>
      <c r="CJ45">
        <v>3</v>
      </c>
      <c r="CK45">
        <v>23</v>
      </c>
      <c r="CL45" t="s">
        <v>82</v>
      </c>
    </row>
    <row r="46" spans="1:90" x14ac:dyDescent="0.25">
      <c r="A46" t="s">
        <v>358</v>
      </c>
      <c r="B46" t="s">
        <v>359</v>
      </c>
      <c r="C46" t="s">
        <v>72</v>
      </c>
      <c r="E46" t="str">
        <f>"GAB2001850"</f>
        <v>GAB2001850</v>
      </c>
      <c r="F46" s="2">
        <v>44229</v>
      </c>
      <c r="G46">
        <v>202108</v>
      </c>
      <c r="H46" t="s">
        <v>86</v>
      </c>
      <c r="I46" t="s">
        <v>87</v>
      </c>
      <c r="J46" t="s">
        <v>360</v>
      </c>
      <c r="K46" t="s">
        <v>75</v>
      </c>
      <c r="L46" t="s">
        <v>134</v>
      </c>
      <c r="M46" t="s">
        <v>134</v>
      </c>
      <c r="N46" t="s">
        <v>516</v>
      </c>
      <c r="O46" t="s">
        <v>78</v>
      </c>
      <c r="P46" t="str">
        <f>"003043                        "</f>
        <v xml:space="preserve">003043                        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0</v>
      </c>
      <c r="Z46">
        <v>0</v>
      </c>
      <c r="AA46">
        <v>0</v>
      </c>
      <c r="AB46">
        <v>0</v>
      </c>
      <c r="AC46">
        <v>0</v>
      </c>
      <c r="AD46">
        <v>0</v>
      </c>
      <c r="AE46">
        <v>0</v>
      </c>
      <c r="AF46">
        <v>0</v>
      </c>
      <c r="AG46">
        <v>0</v>
      </c>
      <c r="AH46">
        <v>0</v>
      </c>
      <c r="AI46">
        <v>0</v>
      </c>
      <c r="AJ46">
        <v>0</v>
      </c>
      <c r="AK46">
        <v>11.38</v>
      </c>
      <c r="AL46">
        <v>0</v>
      </c>
      <c r="AM46">
        <v>0</v>
      </c>
      <c r="AN46">
        <v>0</v>
      </c>
      <c r="AO46">
        <v>0</v>
      </c>
      <c r="AP46">
        <v>0</v>
      </c>
      <c r="AQ46">
        <v>0</v>
      </c>
      <c r="AR46">
        <v>0</v>
      </c>
      <c r="AS46">
        <v>0</v>
      </c>
      <c r="AT46">
        <v>0</v>
      </c>
      <c r="AU46">
        <v>0</v>
      </c>
      <c r="AV46">
        <v>0</v>
      </c>
      <c r="AW46">
        <v>0</v>
      </c>
      <c r="AX46">
        <v>0</v>
      </c>
      <c r="AY46">
        <v>0</v>
      </c>
      <c r="AZ46">
        <v>0</v>
      </c>
      <c r="BA46">
        <v>0</v>
      </c>
      <c r="BB46">
        <v>0</v>
      </c>
      <c r="BG46">
        <v>0</v>
      </c>
      <c r="BH46">
        <v>1</v>
      </c>
      <c r="BI46">
        <v>1.9</v>
      </c>
      <c r="BJ46">
        <v>2.7</v>
      </c>
      <c r="BK46">
        <v>3</v>
      </c>
      <c r="BL46">
        <v>98.94</v>
      </c>
      <c r="BM46">
        <v>14.84</v>
      </c>
      <c r="BN46">
        <v>113.78</v>
      </c>
      <c r="BO46">
        <v>113.78</v>
      </c>
      <c r="BQ46" t="s">
        <v>517</v>
      </c>
      <c r="BR46" t="s">
        <v>363</v>
      </c>
      <c r="BS46" s="2">
        <v>44230</v>
      </c>
      <c r="BT46" s="3">
        <v>0.48194444444444445</v>
      </c>
      <c r="BU46" t="s">
        <v>286</v>
      </c>
      <c r="BV46" t="s">
        <v>80</v>
      </c>
      <c r="BY46">
        <v>13506.85</v>
      </c>
      <c r="CA46" t="s">
        <v>135</v>
      </c>
      <c r="CC46" t="s">
        <v>134</v>
      </c>
      <c r="CD46">
        <v>7646</v>
      </c>
      <c r="CE46" t="s">
        <v>518</v>
      </c>
      <c r="CF46" s="2">
        <v>44231</v>
      </c>
      <c r="CI46">
        <v>1</v>
      </c>
      <c r="CJ46">
        <v>1</v>
      </c>
      <c r="CK46">
        <v>24</v>
      </c>
      <c r="CL46" t="s">
        <v>82</v>
      </c>
    </row>
    <row r="47" spans="1:90" x14ac:dyDescent="0.25">
      <c r="A47" t="s">
        <v>358</v>
      </c>
      <c r="B47" t="s">
        <v>359</v>
      </c>
      <c r="C47" t="s">
        <v>72</v>
      </c>
      <c r="E47" t="str">
        <f>"GAB2001849"</f>
        <v>GAB2001849</v>
      </c>
      <c r="F47" s="2">
        <v>44229</v>
      </c>
      <c r="G47">
        <v>202108</v>
      </c>
      <c r="H47" t="s">
        <v>86</v>
      </c>
      <c r="I47" t="s">
        <v>87</v>
      </c>
      <c r="J47" t="s">
        <v>360</v>
      </c>
      <c r="K47" t="s">
        <v>75</v>
      </c>
      <c r="L47" t="s">
        <v>86</v>
      </c>
      <c r="M47" t="s">
        <v>87</v>
      </c>
      <c r="N47" t="s">
        <v>519</v>
      </c>
      <c r="O47" t="s">
        <v>78</v>
      </c>
      <c r="P47" t="str">
        <f>"ct064242                      "</f>
        <v xml:space="preserve">ct064242                      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  <c r="X47">
        <v>0</v>
      </c>
      <c r="Y47">
        <v>0</v>
      </c>
      <c r="Z47">
        <v>0</v>
      </c>
      <c r="AA47">
        <v>0</v>
      </c>
      <c r="AB47">
        <v>0</v>
      </c>
      <c r="AC47">
        <v>0</v>
      </c>
      <c r="AD47">
        <v>0</v>
      </c>
      <c r="AE47">
        <v>0</v>
      </c>
      <c r="AF47">
        <v>0</v>
      </c>
      <c r="AG47">
        <v>0</v>
      </c>
      <c r="AH47">
        <v>0</v>
      </c>
      <c r="AI47">
        <v>0</v>
      </c>
      <c r="AJ47">
        <v>0</v>
      </c>
      <c r="AK47">
        <v>4.25</v>
      </c>
      <c r="AL47">
        <v>0</v>
      </c>
      <c r="AM47">
        <v>0</v>
      </c>
      <c r="AN47">
        <v>0</v>
      </c>
      <c r="AO47">
        <v>0</v>
      </c>
      <c r="AP47">
        <v>0</v>
      </c>
      <c r="AQ47">
        <v>0</v>
      </c>
      <c r="AR47">
        <v>0</v>
      </c>
      <c r="AS47">
        <v>0</v>
      </c>
      <c r="AT47">
        <v>0</v>
      </c>
      <c r="AU47">
        <v>0</v>
      </c>
      <c r="AV47">
        <v>0</v>
      </c>
      <c r="AW47">
        <v>0</v>
      </c>
      <c r="AX47">
        <v>0</v>
      </c>
      <c r="AY47">
        <v>0</v>
      </c>
      <c r="AZ47">
        <v>0</v>
      </c>
      <c r="BA47">
        <v>0</v>
      </c>
      <c r="BB47">
        <v>0</v>
      </c>
      <c r="BG47">
        <v>0</v>
      </c>
      <c r="BH47">
        <v>1</v>
      </c>
      <c r="BI47">
        <v>1.1000000000000001</v>
      </c>
      <c r="BJ47">
        <v>1.9</v>
      </c>
      <c r="BK47">
        <v>2</v>
      </c>
      <c r="BL47">
        <v>36.96</v>
      </c>
      <c r="BM47">
        <v>5.54</v>
      </c>
      <c r="BN47">
        <v>42.5</v>
      </c>
      <c r="BO47">
        <v>42.5</v>
      </c>
      <c r="BQ47" t="s">
        <v>520</v>
      </c>
      <c r="BR47" t="s">
        <v>363</v>
      </c>
      <c r="BS47" s="2">
        <v>44230</v>
      </c>
      <c r="BT47" s="3">
        <v>0.40486111111111112</v>
      </c>
      <c r="BU47" t="s">
        <v>317</v>
      </c>
      <c r="BV47" t="s">
        <v>80</v>
      </c>
      <c r="BY47">
        <v>9513.57</v>
      </c>
      <c r="CA47" t="s">
        <v>100</v>
      </c>
      <c r="CC47" t="s">
        <v>87</v>
      </c>
      <c r="CD47">
        <v>7441</v>
      </c>
      <c r="CE47" t="s">
        <v>521</v>
      </c>
      <c r="CF47" s="2">
        <v>44231</v>
      </c>
      <c r="CI47">
        <v>1</v>
      </c>
      <c r="CJ47">
        <v>1</v>
      </c>
      <c r="CK47">
        <v>22</v>
      </c>
      <c r="CL47" t="s">
        <v>82</v>
      </c>
    </row>
    <row r="48" spans="1:90" x14ac:dyDescent="0.25">
      <c r="A48" t="s">
        <v>358</v>
      </c>
      <c r="B48" t="s">
        <v>359</v>
      </c>
      <c r="C48" t="s">
        <v>72</v>
      </c>
      <c r="E48" t="str">
        <f>"009940889551"</f>
        <v>009940889551</v>
      </c>
      <c r="F48" s="2">
        <v>44228</v>
      </c>
      <c r="G48">
        <v>202108</v>
      </c>
      <c r="H48" t="s">
        <v>76</v>
      </c>
      <c r="I48" t="s">
        <v>77</v>
      </c>
      <c r="J48" t="s">
        <v>522</v>
      </c>
      <c r="K48" t="s">
        <v>75</v>
      </c>
      <c r="L48" t="s">
        <v>210</v>
      </c>
      <c r="M48" t="s">
        <v>87</v>
      </c>
      <c r="N48" t="s">
        <v>523</v>
      </c>
      <c r="O48" t="s">
        <v>200</v>
      </c>
      <c r="P48" t="str">
        <f>"                              "</f>
        <v xml:space="preserve">                              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  <c r="X48">
        <v>0</v>
      </c>
      <c r="Y48">
        <v>0</v>
      </c>
      <c r="Z48">
        <v>0</v>
      </c>
      <c r="AA48">
        <v>0</v>
      </c>
      <c r="AB48">
        <v>0</v>
      </c>
      <c r="AC48">
        <v>0</v>
      </c>
      <c r="AD48">
        <v>0</v>
      </c>
      <c r="AE48">
        <v>0</v>
      </c>
      <c r="AF48">
        <v>0</v>
      </c>
      <c r="AG48">
        <v>0</v>
      </c>
      <c r="AH48">
        <v>0</v>
      </c>
      <c r="AI48">
        <v>0</v>
      </c>
      <c r="AJ48">
        <v>0</v>
      </c>
      <c r="AK48">
        <v>0</v>
      </c>
      <c r="AL48">
        <v>0</v>
      </c>
      <c r="AM48">
        <v>11.06</v>
      </c>
      <c r="AN48">
        <v>0</v>
      </c>
      <c r="AO48">
        <v>0</v>
      </c>
      <c r="AP48">
        <v>0</v>
      </c>
      <c r="AQ48">
        <v>0</v>
      </c>
      <c r="AR48">
        <v>0</v>
      </c>
      <c r="AS48">
        <v>0</v>
      </c>
      <c r="AT48">
        <v>0</v>
      </c>
      <c r="AU48">
        <v>0</v>
      </c>
      <c r="AV48">
        <v>0</v>
      </c>
      <c r="AW48">
        <v>0</v>
      </c>
      <c r="AX48">
        <v>0</v>
      </c>
      <c r="AY48">
        <v>0</v>
      </c>
      <c r="AZ48">
        <v>0</v>
      </c>
      <c r="BA48">
        <v>0</v>
      </c>
      <c r="BB48">
        <v>0</v>
      </c>
      <c r="BG48">
        <v>0</v>
      </c>
      <c r="BH48">
        <v>1</v>
      </c>
      <c r="BI48">
        <v>14</v>
      </c>
      <c r="BJ48">
        <v>7.4</v>
      </c>
      <c r="BK48">
        <v>14</v>
      </c>
      <c r="BL48">
        <v>101.1</v>
      </c>
      <c r="BM48">
        <v>15.17</v>
      </c>
      <c r="BN48">
        <v>116.27</v>
      </c>
      <c r="BO48">
        <v>116.27</v>
      </c>
      <c r="BQ48" t="s">
        <v>524</v>
      </c>
      <c r="BR48" t="s">
        <v>525</v>
      </c>
      <c r="BS48" s="2">
        <v>44231</v>
      </c>
      <c r="BT48" s="3">
        <v>0.4513888888888889</v>
      </c>
      <c r="BU48" t="s">
        <v>526</v>
      </c>
      <c r="BV48" t="s">
        <v>82</v>
      </c>
      <c r="BW48" t="s">
        <v>97</v>
      </c>
      <c r="BX48" t="s">
        <v>98</v>
      </c>
      <c r="BY48">
        <v>36848</v>
      </c>
      <c r="CA48" t="s">
        <v>198</v>
      </c>
      <c r="CC48" t="s">
        <v>87</v>
      </c>
      <c r="CD48">
        <v>7460</v>
      </c>
      <c r="CE48" t="s">
        <v>88</v>
      </c>
      <c r="CF48" s="2">
        <v>44232</v>
      </c>
      <c r="CI48">
        <v>2</v>
      </c>
      <c r="CJ48">
        <v>3</v>
      </c>
      <c r="CK48" t="s">
        <v>201</v>
      </c>
      <c r="CL48" t="s">
        <v>82</v>
      </c>
    </row>
    <row r="49" spans="1:90" x14ac:dyDescent="0.25">
      <c r="A49" t="s">
        <v>358</v>
      </c>
      <c r="B49" t="s">
        <v>359</v>
      </c>
      <c r="C49" t="s">
        <v>72</v>
      </c>
      <c r="E49" t="str">
        <f>"009940543483"</f>
        <v>009940543483</v>
      </c>
      <c r="F49" s="2">
        <v>44228</v>
      </c>
      <c r="G49">
        <v>202108</v>
      </c>
      <c r="H49" t="s">
        <v>136</v>
      </c>
      <c r="I49" t="s">
        <v>137</v>
      </c>
      <c r="J49" t="s">
        <v>527</v>
      </c>
      <c r="K49" t="s">
        <v>75</v>
      </c>
      <c r="L49" t="s">
        <v>110</v>
      </c>
      <c r="M49" t="s">
        <v>111</v>
      </c>
      <c r="N49" t="s">
        <v>406</v>
      </c>
      <c r="O49" t="s">
        <v>78</v>
      </c>
      <c r="P49" t="str">
        <f>"NO REF.                       "</f>
        <v xml:space="preserve">NO REF.                       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  <c r="Y49">
        <v>0</v>
      </c>
      <c r="Z49">
        <v>0</v>
      </c>
      <c r="AA49">
        <v>0</v>
      </c>
      <c r="AB49">
        <v>0</v>
      </c>
      <c r="AC49">
        <v>0</v>
      </c>
      <c r="AD49">
        <v>0</v>
      </c>
      <c r="AE49">
        <v>0</v>
      </c>
      <c r="AF49">
        <v>0</v>
      </c>
      <c r="AG49">
        <v>0</v>
      </c>
      <c r="AH49">
        <v>0</v>
      </c>
      <c r="AI49">
        <v>0</v>
      </c>
      <c r="AJ49">
        <v>0</v>
      </c>
      <c r="AK49">
        <v>8.16</v>
      </c>
      <c r="AL49">
        <v>0</v>
      </c>
      <c r="AM49">
        <v>0</v>
      </c>
      <c r="AN49">
        <v>0</v>
      </c>
      <c r="AO49">
        <v>0</v>
      </c>
      <c r="AP49">
        <v>0</v>
      </c>
      <c r="AQ49">
        <v>0</v>
      </c>
      <c r="AR49">
        <v>0</v>
      </c>
      <c r="AS49">
        <v>0</v>
      </c>
      <c r="AT49">
        <v>0</v>
      </c>
      <c r="AU49">
        <v>0</v>
      </c>
      <c r="AV49">
        <v>0</v>
      </c>
      <c r="AW49">
        <v>0</v>
      </c>
      <c r="AX49">
        <v>0</v>
      </c>
      <c r="AY49">
        <v>0</v>
      </c>
      <c r="AZ49">
        <v>0</v>
      </c>
      <c r="BA49">
        <v>0</v>
      </c>
      <c r="BB49">
        <v>0</v>
      </c>
      <c r="BG49">
        <v>0</v>
      </c>
      <c r="BH49">
        <v>1</v>
      </c>
      <c r="BI49">
        <v>2</v>
      </c>
      <c r="BJ49">
        <v>2.7</v>
      </c>
      <c r="BK49">
        <v>3</v>
      </c>
      <c r="BL49">
        <v>70.95</v>
      </c>
      <c r="BM49">
        <v>10.64</v>
      </c>
      <c r="BN49">
        <v>81.59</v>
      </c>
      <c r="BO49">
        <v>81.59</v>
      </c>
      <c r="BQ49" t="s">
        <v>528</v>
      </c>
      <c r="BR49" t="s">
        <v>529</v>
      </c>
      <c r="BS49" s="2">
        <v>44235</v>
      </c>
      <c r="BT49" s="3">
        <v>0.33333333333333331</v>
      </c>
      <c r="BU49" t="s">
        <v>530</v>
      </c>
      <c r="BV49" t="s">
        <v>82</v>
      </c>
      <c r="BW49" t="s">
        <v>112</v>
      </c>
      <c r="BX49" t="s">
        <v>352</v>
      </c>
      <c r="BY49">
        <v>13500</v>
      </c>
      <c r="BZ49" t="s">
        <v>81</v>
      </c>
      <c r="CC49" t="s">
        <v>111</v>
      </c>
      <c r="CD49">
        <v>9300</v>
      </c>
      <c r="CE49" t="s">
        <v>207</v>
      </c>
      <c r="CF49" s="2">
        <v>44235</v>
      </c>
      <c r="CI49">
        <v>1</v>
      </c>
      <c r="CJ49">
        <v>5</v>
      </c>
      <c r="CK49">
        <v>21</v>
      </c>
      <c r="CL49" t="s">
        <v>82</v>
      </c>
    </row>
    <row r="50" spans="1:90" x14ac:dyDescent="0.25">
      <c r="A50" t="s">
        <v>358</v>
      </c>
      <c r="B50" t="s">
        <v>359</v>
      </c>
      <c r="C50" t="s">
        <v>72</v>
      </c>
      <c r="E50" t="str">
        <f>"009940543486"</f>
        <v>009940543486</v>
      </c>
      <c r="F50" s="2">
        <v>44229</v>
      </c>
      <c r="G50">
        <v>202108</v>
      </c>
      <c r="H50" t="s">
        <v>136</v>
      </c>
      <c r="I50" t="s">
        <v>137</v>
      </c>
      <c r="J50" t="s">
        <v>531</v>
      </c>
      <c r="K50" t="s">
        <v>75</v>
      </c>
      <c r="L50" t="s">
        <v>86</v>
      </c>
      <c r="M50" t="s">
        <v>87</v>
      </c>
      <c r="N50" t="s">
        <v>532</v>
      </c>
      <c r="O50" t="s">
        <v>78</v>
      </c>
      <c r="P50" t="str">
        <f>"NO REF.                       "</f>
        <v xml:space="preserve">NO REF.                       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  <c r="Z50">
        <v>0</v>
      </c>
      <c r="AA50">
        <v>0</v>
      </c>
      <c r="AB50">
        <v>0</v>
      </c>
      <c r="AC50">
        <v>0</v>
      </c>
      <c r="AD50">
        <v>0</v>
      </c>
      <c r="AE50">
        <v>0</v>
      </c>
      <c r="AF50">
        <v>0</v>
      </c>
      <c r="AG50">
        <v>0</v>
      </c>
      <c r="AH50">
        <v>0</v>
      </c>
      <c r="AI50">
        <v>0</v>
      </c>
      <c r="AJ50">
        <v>0</v>
      </c>
      <c r="AK50">
        <v>6.8</v>
      </c>
      <c r="AL50">
        <v>0</v>
      </c>
      <c r="AM50">
        <v>0</v>
      </c>
      <c r="AN50">
        <v>0</v>
      </c>
      <c r="AO50">
        <v>0</v>
      </c>
      <c r="AP50">
        <v>0</v>
      </c>
      <c r="AQ50">
        <v>0</v>
      </c>
      <c r="AR50">
        <v>0</v>
      </c>
      <c r="AS50">
        <v>0</v>
      </c>
      <c r="AT50">
        <v>0</v>
      </c>
      <c r="AU50">
        <v>0</v>
      </c>
      <c r="AV50">
        <v>0</v>
      </c>
      <c r="AW50">
        <v>0</v>
      </c>
      <c r="AX50">
        <v>0</v>
      </c>
      <c r="AY50">
        <v>0</v>
      </c>
      <c r="AZ50">
        <v>0</v>
      </c>
      <c r="BA50">
        <v>0</v>
      </c>
      <c r="BB50">
        <v>0</v>
      </c>
      <c r="BG50">
        <v>0</v>
      </c>
      <c r="BH50">
        <v>1</v>
      </c>
      <c r="BI50">
        <v>0.7</v>
      </c>
      <c r="BJ50">
        <v>2.4</v>
      </c>
      <c r="BK50">
        <v>2.5</v>
      </c>
      <c r="BL50">
        <v>59.13</v>
      </c>
      <c r="BM50">
        <v>8.8699999999999992</v>
      </c>
      <c r="BN50">
        <v>68</v>
      </c>
      <c r="BO50">
        <v>68</v>
      </c>
      <c r="BQ50" t="s">
        <v>308</v>
      </c>
      <c r="BR50" t="s">
        <v>533</v>
      </c>
      <c r="BS50" s="2">
        <v>44230</v>
      </c>
      <c r="BT50" s="3">
        <v>0.4375</v>
      </c>
      <c r="BU50" t="s">
        <v>534</v>
      </c>
      <c r="BV50" t="s">
        <v>80</v>
      </c>
      <c r="BY50">
        <v>11789.53</v>
      </c>
      <c r="BZ50" t="s">
        <v>81</v>
      </c>
      <c r="CA50" t="s">
        <v>164</v>
      </c>
      <c r="CC50" t="s">
        <v>87</v>
      </c>
      <c r="CD50">
        <v>7460</v>
      </c>
      <c r="CE50" t="s">
        <v>207</v>
      </c>
      <c r="CF50" s="2">
        <v>44231</v>
      </c>
      <c r="CI50">
        <v>1</v>
      </c>
      <c r="CJ50">
        <v>1</v>
      </c>
      <c r="CK50">
        <v>21</v>
      </c>
      <c r="CL50" t="s">
        <v>82</v>
      </c>
    </row>
    <row r="51" spans="1:90" x14ac:dyDescent="0.25">
      <c r="A51" t="s">
        <v>358</v>
      </c>
      <c r="B51" t="s">
        <v>359</v>
      </c>
      <c r="C51" t="s">
        <v>72</v>
      </c>
      <c r="E51" t="str">
        <f>"GAB2001860"</f>
        <v>GAB2001860</v>
      </c>
      <c r="F51" s="2">
        <v>44230</v>
      </c>
      <c r="G51">
        <v>202108</v>
      </c>
      <c r="H51" t="s">
        <v>86</v>
      </c>
      <c r="I51" t="s">
        <v>87</v>
      </c>
      <c r="J51" t="s">
        <v>360</v>
      </c>
      <c r="K51" t="s">
        <v>75</v>
      </c>
      <c r="L51" t="s">
        <v>195</v>
      </c>
      <c r="M51" t="s">
        <v>196</v>
      </c>
      <c r="N51" t="s">
        <v>535</v>
      </c>
      <c r="O51" t="s">
        <v>200</v>
      </c>
      <c r="P51" t="str">
        <f>"CT064250                      "</f>
        <v xml:space="preserve">CT064250                      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0</v>
      </c>
      <c r="Y51">
        <v>0</v>
      </c>
      <c r="Z51">
        <v>0</v>
      </c>
      <c r="AA51">
        <v>0</v>
      </c>
      <c r="AB51">
        <v>0</v>
      </c>
      <c r="AC51">
        <v>0</v>
      </c>
      <c r="AD51">
        <v>0</v>
      </c>
      <c r="AE51">
        <v>0</v>
      </c>
      <c r="AF51">
        <v>0</v>
      </c>
      <c r="AG51">
        <v>0</v>
      </c>
      <c r="AH51">
        <v>0</v>
      </c>
      <c r="AI51">
        <v>0</v>
      </c>
      <c r="AJ51">
        <v>0</v>
      </c>
      <c r="AK51">
        <v>0</v>
      </c>
      <c r="AL51">
        <v>0</v>
      </c>
      <c r="AM51">
        <v>16.84</v>
      </c>
      <c r="AN51">
        <v>0</v>
      </c>
      <c r="AO51">
        <v>0</v>
      </c>
      <c r="AP51">
        <v>0</v>
      </c>
      <c r="AQ51">
        <v>0</v>
      </c>
      <c r="AR51">
        <v>0</v>
      </c>
      <c r="AS51">
        <v>0</v>
      </c>
      <c r="AT51">
        <v>0</v>
      </c>
      <c r="AU51">
        <v>0</v>
      </c>
      <c r="AV51">
        <v>0</v>
      </c>
      <c r="AW51">
        <v>0</v>
      </c>
      <c r="AX51">
        <v>0</v>
      </c>
      <c r="AY51">
        <v>0</v>
      </c>
      <c r="AZ51">
        <v>0</v>
      </c>
      <c r="BA51">
        <v>0</v>
      </c>
      <c r="BB51">
        <v>0</v>
      </c>
      <c r="BG51">
        <v>0</v>
      </c>
      <c r="BH51">
        <v>1</v>
      </c>
      <c r="BI51">
        <v>2.2999999999999998</v>
      </c>
      <c r="BJ51">
        <v>4.0999999999999996</v>
      </c>
      <c r="BK51">
        <v>4</v>
      </c>
      <c r="BL51">
        <v>123.9</v>
      </c>
      <c r="BM51">
        <v>18.59</v>
      </c>
      <c r="BN51">
        <v>142.49</v>
      </c>
      <c r="BO51">
        <v>142.49</v>
      </c>
      <c r="BQ51" t="s">
        <v>536</v>
      </c>
      <c r="BR51" t="s">
        <v>363</v>
      </c>
      <c r="BS51" s="2">
        <v>44232</v>
      </c>
      <c r="BT51" s="3">
        <v>0.41041666666666665</v>
      </c>
      <c r="BU51" t="s">
        <v>537</v>
      </c>
      <c r="BV51" t="s">
        <v>80</v>
      </c>
      <c r="BY51">
        <v>20288.400000000001</v>
      </c>
      <c r="CA51" t="s">
        <v>240</v>
      </c>
      <c r="CC51" t="s">
        <v>196</v>
      </c>
      <c r="CD51">
        <v>300</v>
      </c>
      <c r="CE51" t="s">
        <v>538</v>
      </c>
      <c r="CF51" s="2">
        <v>44232</v>
      </c>
      <c r="CI51">
        <v>3</v>
      </c>
      <c r="CJ51">
        <v>2</v>
      </c>
      <c r="CK51" t="s">
        <v>378</v>
      </c>
      <c r="CL51" t="s">
        <v>82</v>
      </c>
    </row>
    <row r="52" spans="1:90" x14ac:dyDescent="0.25">
      <c r="A52" t="s">
        <v>358</v>
      </c>
      <c r="B52" t="s">
        <v>359</v>
      </c>
      <c r="C52" t="s">
        <v>72</v>
      </c>
      <c r="E52" t="str">
        <f>"GAB2001859"</f>
        <v>GAB2001859</v>
      </c>
      <c r="F52" s="2">
        <v>44230</v>
      </c>
      <c r="G52">
        <v>202108</v>
      </c>
      <c r="H52" t="s">
        <v>86</v>
      </c>
      <c r="I52" t="s">
        <v>87</v>
      </c>
      <c r="J52" t="s">
        <v>360</v>
      </c>
      <c r="K52" t="s">
        <v>75</v>
      </c>
      <c r="L52" t="s">
        <v>136</v>
      </c>
      <c r="M52" t="s">
        <v>137</v>
      </c>
      <c r="N52" t="s">
        <v>395</v>
      </c>
      <c r="O52" t="s">
        <v>200</v>
      </c>
      <c r="P52" t="str">
        <f>"CT064151                      "</f>
        <v xml:space="preserve">CT064151                      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0</v>
      </c>
      <c r="Y52">
        <v>0</v>
      </c>
      <c r="Z52">
        <v>0</v>
      </c>
      <c r="AA52">
        <v>0</v>
      </c>
      <c r="AB52">
        <v>0</v>
      </c>
      <c r="AC52">
        <v>0</v>
      </c>
      <c r="AD52">
        <v>0</v>
      </c>
      <c r="AE52">
        <v>0</v>
      </c>
      <c r="AF52">
        <v>0</v>
      </c>
      <c r="AG52">
        <v>0</v>
      </c>
      <c r="AH52">
        <v>0</v>
      </c>
      <c r="AI52">
        <v>0</v>
      </c>
      <c r="AJ52">
        <v>0</v>
      </c>
      <c r="AK52">
        <v>0</v>
      </c>
      <c r="AL52">
        <v>0</v>
      </c>
      <c r="AM52">
        <v>28.07</v>
      </c>
      <c r="AN52">
        <v>0</v>
      </c>
      <c r="AO52">
        <v>0</v>
      </c>
      <c r="AP52">
        <v>0</v>
      </c>
      <c r="AQ52">
        <v>0</v>
      </c>
      <c r="AR52">
        <v>0</v>
      </c>
      <c r="AS52">
        <v>0</v>
      </c>
      <c r="AT52">
        <v>0</v>
      </c>
      <c r="AU52">
        <v>0</v>
      </c>
      <c r="AV52">
        <v>0</v>
      </c>
      <c r="AW52">
        <v>0</v>
      </c>
      <c r="AX52">
        <v>0</v>
      </c>
      <c r="AY52">
        <v>0</v>
      </c>
      <c r="AZ52">
        <v>0</v>
      </c>
      <c r="BA52">
        <v>0</v>
      </c>
      <c r="BB52">
        <v>0</v>
      </c>
      <c r="BG52">
        <v>0</v>
      </c>
      <c r="BH52">
        <v>2</v>
      </c>
      <c r="BI52">
        <v>18.600000000000001</v>
      </c>
      <c r="BJ52">
        <v>37.1</v>
      </c>
      <c r="BK52">
        <v>38</v>
      </c>
      <c r="BL52">
        <v>203.19</v>
      </c>
      <c r="BM52">
        <v>30.48</v>
      </c>
      <c r="BN52">
        <v>233.67</v>
      </c>
      <c r="BO52">
        <v>233.67</v>
      </c>
      <c r="BQ52" t="s">
        <v>396</v>
      </c>
      <c r="BR52" t="s">
        <v>363</v>
      </c>
      <c r="BS52" s="2">
        <v>44232</v>
      </c>
      <c r="BT52" s="3">
        <v>0.41666666666666669</v>
      </c>
      <c r="BU52" t="s">
        <v>539</v>
      </c>
      <c r="BV52" t="s">
        <v>80</v>
      </c>
      <c r="BY52">
        <v>185749.11</v>
      </c>
      <c r="CA52" t="s">
        <v>540</v>
      </c>
      <c r="CC52" t="s">
        <v>137</v>
      </c>
      <c r="CD52">
        <v>2</v>
      </c>
      <c r="CE52" t="s">
        <v>541</v>
      </c>
      <c r="CF52" s="2">
        <v>44232</v>
      </c>
      <c r="CI52">
        <v>2</v>
      </c>
      <c r="CJ52">
        <v>2</v>
      </c>
      <c r="CK52" t="s">
        <v>211</v>
      </c>
      <c r="CL52" t="s">
        <v>82</v>
      </c>
    </row>
    <row r="53" spans="1:90" x14ac:dyDescent="0.25">
      <c r="A53" t="s">
        <v>358</v>
      </c>
      <c r="B53" t="s">
        <v>359</v>
      </c>
      <c r="C53" t="s">
        <v>72</v>
      </c>
      <c r="E53" t="str">
        <f>"GAB2001857"</f>
        <v>GAB2001857</v>
      </c>
      <c r="F53" s="2">
        <v>44230</v>
      </c>
      <c r="G53">
        <v>202108</v>
      </c>
      <c r="H53" t="s">
        <v>86</v>
      </c>
      <c r="I53" t="s">
        <v>87</v>
      </c>
      <c r="J53" t="s">
        <v>360</v>
      </c>
      <c r="K53" t="s">
        <v>75</v>
      </c>
      <c r="L53" t="s">
        <v>92</v>
      </c>
      <c r="M53" t="s">
        <v>93</v>
      </c>
      <c r="N53" t="s">
        <v>542</v>
      </c>
      <c r="O53" t="s">
        <v>200</v>
      </c>
      <c r="P53" t="str">
        <f>"CT064038                      "</f>
        <v xml:space="preserve">CT064038                      </v>
      </c>
      <c r="Q53">
        <v>0</v>
      </c>
      <c r="R53">
        <v>0</v>
      </c>
      <c r="S53">
        <v>0</v>
      </c>
      <c r="T53">
        <v>0</v>
      </c>
      <c r="U53">
        <v>0</v>
      </c>
      <c r="V53">
        <v>0</v>
      </c>
      <c r="W53">
        <v>0</v>
      </c>
      <c r="X53">
        <v>0</v>
      </c>
      <c r="Y53">
        <v>0</v>
      </c>
      <c r="Z53">
        <v>0</v>
      </c>
      <c r="AA53">
        <v>0</v>
      </c>
      <c r="AB53">
        <v>0</v>
      </c>
      <c r="AC53">
        <v>0</v>
      </c>
      <c r="AD53">
        <v>0</v>
      </c>
      <c r="AE53">
        <v>0</v>
      </c>
      <c r="AF53">
        <v>0</v>
      </c>
      <c r="AG53">
        <v>0</v>
      </c>
      <c r="AH53">
        <v>0</v>
      </c>
      <c r="AI53">
        <v>0</v>
      </c>
      <c r="AJ53">
        <v>0</v>
      </c>
      <c r="AK53">
        <v>0</v>
      </c>
      <c r="AL53">
        <v>0</v>
      </c>
      <c r="AM53">
        <v>14.14</v>
      </c>
      <c r="AN53">
        <v>0</v>
      </c>
      <c r="AO53">
        <v>0</v>
      </c>
      <c r="AP53">
        <v>0</v>
      </c>
      <c r="AQ53">
        <v>0</v>
      </c>
      <c r="AR53">
        <v>0</v>
      </c>
      <c r="AS53">
        <v>0</v>
      </c>
      <c r="AT53">
        <v>0</v>
      </c>
      <c r="AU53">
        <v>0</v>
      </c>
      <c r="AV53">
        <v>0</v>
      </c>
      <c r="AW53">
        <v>0</v>
      </c>
      <c r="AX53">
        <v>0</v>
      </c>
      <c r="AY53">
        <v>0</v>
      </c>
      <c r="AZ53">
        <v>0</v>
      </c>
      <c r="BA53">
        <v>0</v>
      </c>
      <c r="BB53">
        <v>0</v>
      </c>
      <c r="BG53">
        <v>0</v>
      </c>
      <c r="BH53">
        <v>1</v>
      </c>
      <c r="BI53">
        <v>0.2</v>
      </c>
      <c r="BJ53">
        <v>2</v>
      </c>
      <c r="BK53">
        <v>2</v>
      </c>
      <c r="BL53">
        <v>104.85</v>
      </c>
      <c r="BM53">
        <v>15.73</v>
      </c>
      <c r="BN53">
        <v>120.58</v>
      </c>
      <c r="BO53">
        <v>120.58</v>
      </c>
      <c r="BQ53" t="s">
        <v>543</v>
      </c>
      <c r="BR53" t="s">
        <v>363</v>
      </c>
      <c r="BS53" s="2">
        <v>44231</v>
      </c>
      <c r="BT53" s="3">
        <v>0.2986111111111111</v>
      </c>
      <c r="BU53" t="s">
        <v>264</v>
      </c>
      <c r="BV53" t="s">
        <v>80</v>
      </c>
      <c r="BY53">
        <v>10229.94</v>
      </c>
      <c r="CA53" t="s">
        <v>544</v>
      </c>
      <c r="CC53" t="s">
        <v>93</v>
      </c>
      <c r="CD53">
        <v>2193</v>
      </c>
      <c r="CE53" t="s">
        <v>482</v>
      </c>
      <c r="CF53" s="2">
        <v>44232</v>
      </c>
      <c r="CI53">
        <v>2</v>
      </c>
      <c r="CJ53">
        <v>1</v>
      </c>
      <c r="CK53" t="s">
        <v>211</v>
      </c>
      <c r="CL53" t="s">
        <v>82</v>
      </c>
    </row>
    <row r="54" spans="1:90" x14ac:dyDescent="0.25">
      <c r="A54" t="s">
        <v>358</v>
      </c>
      <c r="B54" t="s">
        <v>359</v>
      </c>
      <c r="C54" t="s">
        <v>72</v>
      </c>
      <c r="E54" t="str">
        <f>"GAB2001855"</f>
        <v>GAB2001855</v>
      </c>
      <c r="F54" s="2">
        <v>44230</v>
      </c>
      <c r="G54">
        <v>202108</v>
      </c>
      <c r="H54" t="s">
        <v>86</v>
      </c>
      <c r="I54" t="s">
        <v>87</v>
      </c>
      <c r="J54" t="s">
        <v>360</v>
      </c>
      <c r="K54" t="s">
        <v>75</v>
      </c>
      <c r="L54" t="s">
        <v>127</v>
      </c>
      <c r="M54" t="s">
        <v>128</v>
      </c>
      <c r="N54" t="s">
        <v>545</v>
      </c>
      <c r="O54" t="s">
        <v>200</v>
      </c>
      <c r="P54" t="str">
        <f>"003044                        "</f>
        <v xml:space="preserve">003044                        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  <c r="X54">
        <v>0</v>
      </c>
      <c r="Y54">
        <v>0</v>
      </c>
      <c r="Z54">
        <v>0</v>
      </c>
      <c r="AA54">
        <v>0</v>
      </c>
      <c r="AB54">
        <v>0</v>
      </c>
      <c r="AC54">
        <v>0</v>
      </c>
      <c r="AD54">
        <v>0</v>
      </c>
      <c r="AE54">
        <v>0</v>
      </c>
      <c r="AF54">
        <v>0</v>
      </c>
      <c r="AG54">
        <v>0</v>
      </c>
      <c r="AH54">
        <v>0</v>
      </c>
      <c r="AI54">
        <v>0</v>
      </c>
      <c r="AJ54">
        <v>0</v>
      </c>
      <c r="AK54">
        <v>0</v>
      </c>
      <c r="AL54">
        <v>0</v>
      </c>
      <c r="AM54">
        <v>14.14</v>
      </c>
      <c r="AN54">
        <v>0</v>
      </c>
      <c r="AO54">
        <v>0</v>
      </c>
      <c r="AP54">
        <v>0</v>
      </c>
      <c r="AQ54">
        <v>0</v>
      </c>
      <c r="AR54">
        <v>0</v>
      </c>
      <c r="AS54">
        <v>0</v>
      </c>
      <c r="AT54">
        <v>0</v>
      </c>
      <c r="AU54">
        <v>0</v>
      </c>
      <c r="AV54">
        <v>0</v>
      </c>
      <c r="AW54">
        <v>0</v>
      </c>
      <c r="AX54">
        <v>0</v>
      </c>
      <c r="AY54">
        <v>0</v>
      </c>
      <c r="AZ54">
        <v>0</v>
      </c>
      <c r="BA54">
        <v>0</v>
      </c>
      <c r="BB54">
        <v>0</v>
      </c>
      <c r="BG54">
        <v>0</v>
      </c>
      <c r="BH54">
        <v>1</v>
      </c>
      <c r="BI54">
        <v>1</v>
      </c>
      <c r="BJ54">
        <v>1.9</v>
      </c>
      <c r="BK54">
        <v>2</v>
      </c>
      <c r="BL54">
        <v>104.85</v>
      </c>
      <c r="BM54">
        <v>15.73</v>
      </c>
      <c r="BN54">
        <v>120.58</v>
      </c>
      <c r="BO54">
        <v>120.58</v>
      </c>
      <c r="BQ54" t="s">
        <v>389</v>
      </c>
      <c r="BR54" t="s">
        <v>363</v>
      </c>
      <c r="BS54" s="2">
        <v>44235</v>
      </c>
      <c r="BT54" s="3">
        <v>0.33124999999999999</v>
      </c>
      <c r="BU54" t="s">
        <v>285</v>
      </c>
      <c r="BV54" t="s">
        <v>82</v>
      </c>
      <c r="BW54" t="s">
        <v>97</v>
      </c>
      <c r="BX54" t="s">
        <v>157</v>
      </c>
      <c r="BY54">
        <v>9387.84</v>
      </c>
      <c r="CA54" t="s">
        <v>233</v>
      </c>
      <c r="CC54" t="s">
        <v>128</v>
      </c>
      <c r="CD54">
        <v>4001</v>
      </c>
      <c r="CE54" t="s">
        <v>486</v>
      </c>
      <c r="CF54" s="2">
        <v>44235</v>
      </c>
      <c r="CI54">
        <v>2</v>
      </c>
      <c r="CJ54">
        <v>3</v>
      </c>
      <c r="CK54" t="s">
        <v>211</v>
      </c>
      <c r="CL54" t="s">
        <v>82</v>
      </c>
    </row>
    <row r="55" spans="1:90" x14ac:dyDescent="0.25">
      <c r="A55" t="s">
        <v>358</v>
      </c>
      <c r="B55" t="s">
        <v>359</v>
      </c>
      <c r="C55" t="s">
        <v>72</v>
      </c>
      <c r="E55" t="str">
        <f>"GAB2001854"</f>
        <v>GAB2001854</v>
      </c>
      <c r="F55" s="2">
        <v>44230</v>
      </c>
      <c r="G55">
        <v>202108</v>
      </c>
      <c r="H55" t="s">
        <v>86</v>
      </c>
      <c r="I55" t="s">
        <v>87</v>
      </c>
      <c r="J55" t="s">
        <v>360</v>
      </c>
      <c r="K55" t="s">
        <v>75</v>
      </c>
      <c r="L55" t="s">
        <v>546</v>
      </c>
      <c r="M55" t="s">
        <v>547</v>
      </c>
      <c r="N55" t="s">
        <v>548</v>
      </c>
      <c r="O55" t="s">
        <v>200</v>
      </c>
      <c r="P55" t="str">
        <f>"002843                        "</f>
        <v xml:space="preserve">002843                        </v>
      </c>
      <c r="Q55">
        <v>0</v>
      </c>
      <c r="R55">
        <v>0</v>
      </c>
      <c r="S55">
        <v>0</v>
      </c>
      <c r="T55">
        <v>0</v>
      </c>
      <c r="U55">
        <v>0</v>
      </c>
      <c r="V55">
        <v>0</v>
      </c>
      <c r="W55">
        <v>0</v>
      </c>
      <c r="X55">
        <v>0</v>
      </c>
      <c r="Y55">
        <v>0</v>
      </c>
      <c r="Z55">
        <v>0</v>
      </c>
      <c r="AA55">
        <v>0</v>
      </c>
      <c r="AB55">
        <v>0</v>
      </c>
      <c r="AC55">
        <v>0</v>
      </c>
      <c r="AD55">
        <v>0</v>
      </c>
      <c r="AE55">
        <v>0</v>
      </c>
      <c r="AF55">
        <v>0</v>
      </c>
      <c r="AG55">
        <v>0</v>
      </c>
      <c r="AH55">
        <v>0</v>
      </c>
      <c r="AI55">
        <v>0</v>
      </c>
      <c r="AJ55">
        <v>0</v>
      </c>
      <c r="AK55">
        <v>0</v>
      </c>
      <c r="AL55">
        <v>0</v>
      </c>
      <c r="AM55">
        <v>37.81</v>
      </c>
      <c r="AN55">
        <v>0</v>
      </c>
      <c r="AO55">
        <v>0</v>
      </c>
      <c r="AP55">
        <v>0</v>
      </c>
      <c r="AQ55">
        <v>0</v>
      </c>
      <c r="AR55">
        <v>0</v>
      </c>
      <c r="AS55">
        <v>0</v>
      </c>
      <c r="AT55">
        <v>0</v>
      </c>
      <c r="AU55">
        <v>0</v>
      </c>
      <c r="AV55">
        <v>0</v>
      </c>
      <c r="AW55">
        <v>0</v>
      </c>
      <c r="AX55">
        <v>0</v>
      </c>
      <c r="AY55">
        <v>0</v>
      </c>
      <c r="AZ55">
        <v>0</v>
      </c>
      <c r="BA55">
        <v>0</v>
      </c>
      <c r="BB55">
        <v>0</v>
      </c>
      <c r="BG55">
        <v>0</v>
      </c>
      <c r="BH55">
        <v>2</v>
      </c>
      <c r="BI55">
        <v>15.6</v>
      </c>
      <c r="BJ55">
        <v>27</v>
      </c>
      <c r="BK55">
        <v>27</v>
      </c>
      <c r="BL55">
        <v>271.98</v>
      </c>
      <c r="BM55">
        <v>40.799999999999997</v>
      </c>
      <c r="BN55">
        <v>312.77999999999997</v>
      </c>
      <c r="BO55">
        <v>312.77999999999997</v>
      </c>
      <c r="BQ55" t="s">
        <v>549</v>
      </c>
      <c r="BR55" t="s">
        <v>363</v>
      </c>
      <c r="BS55" s="2">
        <v>44236</v>
      </c>
      <c r="BT55" s="3">
        <v>0.3888888888888889</v>
      </c>
      <c r="BU55" t="s">
        <v>163</v>
      </c>
      <c r="BV55" t="s">
        <v>82</v>
      </c>
      <c r="BW55" t="s">
        <v>224</v>
      </c>
      <c r="BX55" t="s">
        <v>178</v>
      </c>
      <c r="BY55">
        <v>134828.92000000001</v>
      </c>
      <c r="CA55" t="s">
        <v>550</v>
      </c>
      <c r="CC55" t="s">
        <v>547</v>
      </c>
      <c r="CD55">
        <v>3950</v>
      </c>
      <c r="CE55" t="s">
        <v>541</v>
      </c>
      <c r="CF55" s="2">
        <v>44237</v>
      </c>
      <c r="CI55">
        <v>3</v>
      </c>
      <c r="CJ55">
        <v>4</v>
      </c>
      <c r="CK55" t="s">
        <v>391</v>
      </c>
      <c r="CL55" t="s">
        <v>82</v>
      </c>
    </row>
    <row r="56" spans="1:90" x14ac:dyDescent="0.25">
      <c r="A56" t="s">
        <v>358</v>
      </c>
      <c r="B56" t="s">
        <v>359</v>
      </c>
      <c r="C56" t="s">
        <v>72</v>
      </c>
      <c r="E56" t="str">
        <f>"GAB2001852"</f>
        <v>GAB2001852</v>
      </c>
      <c r="F56" s="2">
        <v>44230</v>
      </c>
      <c r="G56">
        <v>202108</v>
      </c>
      <c r="H56" t="s">
        <v>86</v>
      </c>
      <c r="I56" t="s">
        <v>87</v>
      </c>
      <c r="J56" t="s">
        <v>360</v>
      </c>
      <c r="K56" t="s">
        <v>75</v>
      </c>
      <c r="L56" t="s">
        <v>127</v>
      </c>
      <c r="M56" t="s">
        <v>128</v>
      </c>
      <c r="N56" t="s">
        <v>551</v>
      </c>
      <c r="O56" t="s">
        <v>200</v>
      </c>
      <c r="P56" t="str">
        <f>"CT064244                      "</f>
        <v xml:space="preserve">CT064244                      </v>
      </c>
      <c r="Q56">
        <v>0</v>
      </c>
      <c r="R56">
        <v>0</v>
      </c>
      <c r="S56">
        <v>0</v>
      </c>
      <c r="T56">
        <v>0</v>
      </c>
      <c r="U56">
        <v>0</v>
      </c>
      <c r="V56">
        <v>0</v>
      </c>
      <c r="W56">
        <v>0</v>
      </c>
      <c r="X56">
        <v>0</v>
      </c>
      <c r="Y56">
        <v>0</v>
      </c>
      <c r="Z56">
        <v>0</v>
      </c>
      <c r="AA56">
        <v>0</v>
      </c>
      <c r="AB56">
        <v>0</v>
      </c>
      <c r="AC56">
        <v>0</v>
      </c>
      <c r="AD56">
        <v>0</v>
      </c>
      <c r="AE56">
        <v>0</v>
      </c>
      <c r="AF56">
        <v>0</v>
      </c>
      <c r="AG56">
        <v>0</v>
      </c>
      <c r="AH56">
        <v>0</v>
      </c>
      <c r="AI56">
        <v>0</v>
      </c>
      <c r="AJ56">
        <v>0</v>
      </c>
      <c r="AK56">
        <v>0</v>
      </c>
      <c r="AL56">
        <v>0</v>
      </c>
      <c r="AM56">
        <v>14.14</v>
      </c>
      <c r="AN56">
        <v>0</v>
      </c>
      <c r="AO56">
        <v>0</v>
      </c>
      <c r="AP56">
        <v>0</v>
      </c>
      <c r="AQ56">
        <v>0</v>
      </c>
      <c r="AR56">
        <v>0</v>
      </c>
      <c r="AS56">
        <v>0</v>
      </c>
      <c r="AT56">
        <v>0</v>
      </c>
      <c r="AU56">
        <v>0</v>
      </c>
      <c r="AV56">
        <v>0</v>
      </c>
      <c r="AW56">
        <v>0</v>
      </c>
      <c r="AX56">
        <v>0</v>
      </c>
      <c r="AY56">
        <v>0</v>
      </c>
      <c r="AZ56">
        <v>0</v>
      </c>
      <c r="BA56">
        <v>0</v>
      </c>
      <c r="BB56">
        <v>0</v>
      </c>
      <c r="BG56">
        <v>0</v>
      </c>
      <c r="BH56">
        <v>1</v>
      </c>
      <c r="BI56">
        <v>0.2</v>
      </c>
      <c r="BJ56">
        <v>1.9</v>
      </c>
      <c r="BK56">
        <v>2</v>
      </c>
      <c r="BL56">
        <v>104.85</v>
      </c>
      <c r="BM56">
        <v>15.73</v>
      </c>
      <c r="BN56">
        <v>120.58</v>
      </c>
      <c r="BO56">
        <v>120.58</v>
      </c>
      <c r="BQ56" t="s">
        <v>276</v>
      </c>
      <c r="BR56" t="s">
        <v>363</v>
      </c>
      <c r="BS56" s="2">
        <v>44232</v>
      </c>
      <c r="BT56" s="3">
        <v>0.3888888888888889</v>
      </c>
      <c r="BU56" t="s">
        <v>552</v>
      </c>
      <c r="BV56" t="s">
        <v>80</v>
      </c>
      <c r="BY56">
        <v>9635.4</v>
      </c>
      <c r="CA56" t="s">
        <v>146</v>
      </c>
      <c r="CC56" t="s">
        <v>128</v>
      </c>
      <c r="CD56">
        <v>4001</v>
      </c>
      <c r="CE56" t="s">
        <v>438</v>
      </c>
      <c r="CF56" s="2">
        <v>44232</v>
      </c>
      <c r="CI56">
        <v>2</v>
      </c>
      <c r="CJ56">
        <v>2</v>
      </c>
      <c r="CK56" t="s">
        <v>211</v>
      </c>
      <c r="CL56" t="s">
        <v>82</v>
      </c>
    </row>
    <row r="57" spans="1:90" x14ac:dyDescent="0.25">
      <c r="A57" t="s">
        <v>358</v>
      </c>
      <c r="B57" t="s">
        <v>359</v>
      </c>
      <c r="C57" t="s">
        <v>72</v>
      </c>
      <c r="E57" t="str">
        <f>"GAB2001869"</f>
        <v>GAB2001869</v>
      </c>
      <c r="F57" s="2">
        <v>44230</v>
      </c>
      <c r="G57">
        <v>202108</v>
      </c>
      <c r="H57" t="s">
        <v>86</v>
      </c>
      <c r="I57" t="s">
        <v>87</v>
      </c>
      <c r="J57" t="s">
        <v>360</v>
      </c>
      <c r="K57" t="s">
        <v>75</v>
      </c>
      <c r="L57" t="s">
        <v>553</v>
      </c>
      <c r="M57" t="s">
        <v>554</v>
      </c>
      <c r="N57" t="s">
        <v>555</v>
      </c>
      <c r="O57" t="s">
        <v>200</v>
      </c>
      <c r="P57" t="str">
        <f>"CT064258                      "</f>
        <v xml:space="preserve">CT064258                      </v>
      </c>
      <c r="Q57">
        <v>0</v>
      </c>
      <c r="R57">
        <v>0</v>
      </c>
      <c r="S57">
        <v>0</v>
      </c>
      <c r="T57">
        <v>0</v>
      </c>
      <c r="U57">
        <v>0</v>
      </c>
      <c r="V57">
        <v>0</v>
      </c>
      <c r="W57">
        <v>0</v>
      </c>
      <c r="X57">
        <v>0</v>
      </c>
      <c r="Y57">
        <v>0</v>
      </c>
      <c r="Z57">
        <v>0</v>
      </c>
      <c r="AA57">
        <v>0</v>
      </c>
      <c r="AB57">
        <v>0</v>
      </c>
      <c r="AC57">
        <v>0</v>
      </c>
      <c r="AD57">
        <v>0</v>
      </c>
      <c r="AE57">
        <v>0</v>
      </c>
      <c r="AF57">
        <v>0</v>
      </c>
      <c r="AG57">
        <v>0</v>
      </c>
      <c r="AH57">
        <v>0</v>
      </c>
      <c r="AI57">
        <v>0</v>
      </c>
      <c r="AJ57">
        <v>0</v>
      </c>
      <c r="AK57">
        <v>0</v>
      </c>
      <c r="AL57">
        <v>0</v>
      </c>
      <c r="AM57">
        <v>20.73</v>
      </c>
      <c r="AN57">
        <v>0</v>
      </c>
      <c r="AO57">
        <v>0</v>
      </c>
      <c r="AP57">
        <v>0</v>
      </c>
      <c r="AQ57">
        <v>0</v>
      </c>
      <c r="AR57">
        <v>0</v>
      </c>
      <c r="AS57">
        <v>0</v>
      </c>
      <c r="AT57">
        <v>0</v>
      </c>
      <c r="AU57">
        <v>0</v>
      </c>
      <c r="AV57">
        <v>0</v>
      </c>
      <c r="AW57">
        <v>0</v>
      </c>
      <c r="AX57">
        <v>0</v>
      </c>
      <c r="AY57">
        <v>0</v>
      </c>
      <c r="AZ57">
        <v>0</v>
      </c>
      <c r="BA57">
        <v>0</v>
      </c>
      <c r="BB57">
        <v>0</v>
      </c>
      <c r="BG57">
        <v>0</v>
      </c>
      <c r="BH57">
        <v>1</v>
      </c>
      <c r="BI57">
        <v>0.6</v>
      </c>
      <c r="BJ57">
        <v>2</v>
      </c>
      <c r="BK57">
        <v>2</v>
      </c>
      <c r="BL57">
        <v>151.34</v>
      </c>
      <c r="BM57">
        <v>22.7</v>
      </c>
      <c r="BN57">
        <v>174.04</v>
      </c>
      <c r="BO57">
        <v>174.04</v>
      </c>
      <c r="BQ57" t="s">
        <v>556</v>
      </c>
      <c r="BR57" t="s">
        <v>363</v>
      </c>
      <c r="BS57" s="2">
        <v>44232</v>
      </c>
      <c r="BT57" s="3">
        <v>0.625</v>
      </c>
      <c r="BU57" t="s">
        <v>557</v>
      </c>
      <c r="BV57" t="s">
        <v>80</v>
      </c>
      <c r="BY57">
        <v>10054.799999999999</v>
      </c>
      <c r="CC57" t="s">
        <v>554</v>
      </c>
      <c r="CD57">
        <v>7000</v>
      </c>
      <c r="CE57" t="s">
        <v>88</v>
      </c>
      <c r="CF57" s="2">
        <v>44237</v>
      </c>
      <c r="CI57">
        <v>4</v>
      </c>
      <c r="CJ57">
        <v>2</v>
      </c>
      <c r="CK57" t="s">
        <v>391</v>
      </c>
      <c r="CL57" t="s">
        <v>82</v>
      </c>
    </row>
    <row r="58" spans="1:90" x14ac:dyDescent="0.25">
      <c r="A58" t="s">
        <v>358</v>
      </c>
      <c r="B58" t="s">
        <v>359</v>
      </c>
      <c r="C58" t="s">
        <v>72</v>
      </c>
      <c r="E58" t="str">
        <f>"GAB2001872"</f>
        <v>GAB2001872</v>
      </c>
      <c r="F58" s="2">
        <v>44230</v>
      </c>
      <c r="G58">
        <v>202108</v>
      </c>
      <c r="H58" t="s">
        <v>86</v>
      </c>
      <c r="I58" t="s">
        <v>87</v>
      </c>
      <c r="J58" t="s">
        <v>360</v>
      </c>
      <c r="K58" t="s">
        <v>75</v>
      </c>
      <c r="L58" t="s">
        <v>136</v>
      </c>
      <c r="M58" t="s">
        <v>137</v>
      </c>
      <c r="N58" t="s">
        <v>558</v>
      </c>
      <c r="O58" t="s">
        <v>200</v>
      </c>
      <c r="P58" t="str">
        <f>"CT064262                      "</f>
        <v xml:space="preserve">CT064262                      </v>
      </c>
      <c r="Q58">
        <v>0</v>
      </c>
      <c r="R58">
        <v>0</v>
      </c>
      <c r="S58">
        <v>0</v>
      </c>
      <c r="T58">
        <v>0</v>
      </c>
      <c r="U58">
        <v>0</v>
      </c>
      <c r="V58">
        <v>0</v>
      </c>
      <c r="W58">
        <v>0</v>
      </c>
      <c r="X58">
        <v>0</v>
      </c>
      <c r="Y58">
        <v>0</v>
      </c>
      <c r="Z58">
        <v>0</v>
      </c>
      <c r="AA58">
        <v>0</v>
      </c>
      <c r="AB58">
        <v>0</v>
      </c>
      <c r="AC58">
        <v>0</v>
      </c>
      <c r="AD58">
        <v>0</v>
      </c>
      <c r="AE58">
        <v>0</v>
      </c>
      <c r="AF58">
        <v>0</v>
      </c>
      <c r="AG58">
        <v>0</v>
      </c>
      <c r="AH58">
        <v>0</v>
      </c>
      <c r="AI58">
        <v>0</v>
      </c>
      <c r="AJ58">
        <v>0</v>
      </c>
      <c r="AK58">
        <v>0</v>
      </c>
      <c r="AL58">
        <v>0</v>
      </c>
      <c r="AM58">
        <v>14.14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0</v>
      </c>
      <c r="AV58">
        <v>0</v>
      </c>
      <c r="AW58">
        <v>0</v>
      </c>
      <c r="AX58">
        <v>0</v>
      </c>
      <c r="AY58">
        <v>0</v>
      </c>
      <c r="AZ58">
        <v>0</v>
      </c>
      <c r="BA58">
        <v>0</v>
      </c>
      <c r="BB58">
        <v>0</v>
      </c>
      <c r="BG58">
        <v>0</v>
      </c>
      <c r="BH58">
        <v>1</v>
      </c>
      <c r="BI58">
        <v>1.2</v>
      </c>
      <c r="BJ58">
        <v>2.6</v>
      </c>
      <c r="BK58">
        <v>3</v>
      </c>
      <c r="BL58">
        <v>104.85</v>
      </c>
      <c r="BM58">
        <v>15.73</v>
      </c>
      <c r="BN58">
        <v>120.58</v>
      </c>
      <c r="BO58">
        <v>120.58</v>
      </c>
      <c r="BQ58" t="s">
        <v>342</v>
      </c>
      <c r="BR58" t="s">
        <v>363</v>
      </c>
      <c r="BS58" s="2">
        <v>44232</v>
      </c>
      <c r="BT58" s="3">
        <v>0.48749999999999999</v>
      </c>
      <c r="BU58" t="s">
        <v>559</v>
      </c>
      <c r="BV58" t="s">
        <v>80</v>
      </c>
      <c r="BY58">
        <v>13154.4</v>
      </c>
      <c r="CA58" t="s">
        <v>560</v>
      </c>
      <c r="CC58" t="s">
        <v>137</v>
      </c>
      <c r="CD58">
        <v>43</v>
      </c>
      <c r="CE58" t="s">
        <v>88</v>
      </c>
      <c r="CF58" s="2">
        <v>44232</v>
      </c>
      <c r="CI58">
        <v>2</v>
      </c>
      <c r="CJ58">
        <v>2</v>
      </c>
      <c r="CK58" t="s">
        <v>211</v>
      </c>
      <c r="CL58" t="s">
        <v>82</v>
      </c>
    </row>
    <row r="59" spans="1:90" x14ac:dyDescent="0.25">
      <c r="A59" t="s">
        <v>358</v>
      </c>
      <c r="B59" t="s">
        <v>359</v>
      </c>
      <c r="C59" t="s">
        <v>72</v>
      </c>
      <c r="E59" t="str">
        <f>"GAB2001949"</f>
        <v>GAB2001949</v>
      </c>
      <c r="F59" s="2">
        <v>44236</v>
      </c>
      <c r="G59">
        <v>202108</v>
      </c>
      <c r="H59" t="s">
        <v>86</v>
      </c>
      <c r="I59" t="s">
        <v>87</v>
      </c>
      <c r="J59" t="s">
        <v>360</v>
      </c>
      <c r="K59" t="s">
        <v>75</v>
      </c>
      <c r="L59" t="s">
        <v>92</v>
      </c>
      <c r="M59" t="s">
        <v>93</v>
      </c>
      <c r="N59" t="s">
        <v>561</v>
      </c>
      <c r="O59" t="s">
        <v>200</v>
      </c>
      <c r="P59" t="str">
        <f>"CT064321                      "</f>
        <v xml:space="preserve">CT064321                      </v>
      </c>
      <c r="Q59">
        <v>0</v>
      </c>
      <c r="R59">
        <v>0</v>
      </c>
      <c r="S59">
        <v>0</v>
      </c>
      <c r="T59">
        <v>0</v>
      </c>
      <c r="U59">
        <v>0</v>
      </c>
      <c r="V59">
        <v>0</v>
      </c>
      <c r="W59">
        <v>0</v>
      </c>
      <c r="X59">
        <v>0</v>
      </c>
      <c r="Y59">
        <v>0</v>
      </c>
      <c r="Z59">
        <v>0</v>
      </c>
      <c r="AA59">
        <v>0</v>
      </c>
      <c r="AB59">
        <v>0</v>
      </c>
      <c r="AC59">
        <v>0</v>
      </c>
      <c r="AD59">
        <v>0</v>
      </c>
      <c r="AE59">
        <v>0</v>
      </c>
      <c r="AF59">
        <v>0</v>
      </c>
      <c r="AG59">
        <v>0</v>
      </c>
      <c r="AH59">
        <v>0</v>
      </c>
      <c r="AI59">
        <v>0</v>
      </c>
      <c r="AJ59">
        <v>0</v>
      </c>
      <c r="AK59">
        <v>0</v>
      </c>
      <c r="AL59">
        <v>0</v>
      </c>
      <c r="AM59">
        <v>14.14</v>
      </c>
      <c r="AN59">
        <v>0</v>
      </c>
      <c r="AO59">
        <v>0</v>
      </c>
      <c r="AP59">
        <v>0</v>
      </c>
      <c r="AQ59">
        <v>0</v>
      </c>
      <c r="AR59">
        <v>0</v>
      </c>
      <c r="AS59">
        <v>0</v>
      </c>
      <c r="AT59">
        <v>0</v>
      </c>
      <c r="AU59">
        <v>0</v>
      </c>
      <c r="AV59">
        <v>0</v>
      </c>
      <c r="AW59">
        <v>0</v>
      </c>
      <c r="AX59">
        <v>0</v>
      </c>
      <c r="AY59">
        <v>0</v>
      </c>
      <c r="AZ59">
        <v>0</v>
      </c>
      <c r="BA59">
        <v>0</v>
      </c>
      <c r="BB59">
        <v>0</v>
      </c>
      <c r="BG59">
        <v>0</v>
      </c>
      <c r="BH59">
        <v>1</v>
      </c>
      <c r="BI59">
        <v>6.5</v>
      </c>
      <c r="BJ59">
        <v>6.1</v>
      </c>
      <c r="BK59">
        <v>7</v>
      </c>
      <c r="BL59">
        <v>104.85</v>
      </c>
      <c r="BM59">
        <v>15.73</v>
      </c>
      <c r="BN59">
        <v>120.58</v>
      </c>
      <c r="BO59">
        <v>120.58</v>
      </c>
      <c r="BQ59" t="s">
        <v>562</v>
      </c>
      <c r="BR59" t="s">
        <v>363</v>
      </c>
      <c r="BS59" s="2">
        <v>44238</v>
      </c>
      <c r="BT59" s="3">
        <v>0.375</v>
      </c>
      <c r="BU59" t="s">
        <v>138</v>
      </c>
      <c r="BV59" t="s">
        <v>80</v>
      </c>
      <c r="BY59">
        <v>30293.759999999998</v>
      </c>
      <c r="CA59" t="s">
        <v>563</v>
      </c>
      <c r="CC59" t="s">
        <v>93</v>
      </c>
      <c r="CD59">
        <v>2193</v>
      </c>
      <c r="CE59" t="s">
        <v>365</v>
      </c>
      <c r="CF59" s="2">
        <v>44238</v>
      </c>
      <c r="CI59">
        <v>2</v>
      </c>
      <c r="CJ59">
        <v>2</v>
      </c>
      <c r="CK59" t="s">
        <v>211</v>
      </c>
      <c r="CL59" t="s">
        <v>82</v>
      </c>
    </row>
    <row r="60" spans="1:90" x14ac:dyDescent="0.25">
      <c r="A60" t="s">
        <v>358</v>
      </c>
      <c r="B60" t="s">
        <v>359</v>
      </c>
      <c r="C60" t="s">
        <v>72</v>
      </c>
      <c r="E60" t="str">
        <f>"GAB2001952"</f>
        <v>GAB2001952</v>
      </c>
      <c r="F60" s="2">
        <v>44236</v>
      </c>
      <c r="G60">
        <v>202108</v>
      </c>
      <c r="H60" t="s">
        <v>86</v>
      </c>
      <c r="I60" t="s">
        <v>87</v>
      </c>
      <c r="J60" t="s">
        <v>360</v>
      </c>
      <c r="K60" t="s">
        <v>75</v>
      </c>
      <c r="L60" t="s">
        <v>136</v>
      </c>
      <c r="M60" t="s">
        <v>137</v>
      </c>
      <c r="N60" t="s">
        <v>564</v>
      </c>
      <c r="O60" t="s">
        <v>200</v>
      </c>
      <c r="P60" t="str">
        <f>"CT064371                      "</f>
        <v xml:space="preserve">CT064371                      </v>
      </c>
      <c r="Q60">
        <v>0</v>
      </c>
      <c r="R60">
        <v>0</v>
      </c>
      <c r="S60">
        <v>0</v>
      </c>
      <c r="T60">
        <v>0</v>
      </c>
      <c r="U60">
        <v>0</v>
      </c>
      <c r="V60">
        <v>0</v>
      </c>
      <c r="W60">
        <v>0</v>
      </c>
      <c r="X60">
        <v>0</v>
      </c>
      <c r="Y60">
        <v>0</v>
      </c>
      <c r="Z60">
        <v>0</v>
      </c>
      <c r="AA60">
        <v>0</v>
      </c>
      <c r="AB60">
        <v>0</v>
      </c>
      <c r="AC60">
        <v>0</v>
      </c>
      <c r="AD60">
        <v>0</v>
      </c>
      <c r="AE60">
        <v>0</v>
      </c>
      <c r="AF60">
        <v>0</v>
      </c>
      <c r="AG60">
        <v>0</v>
      </c>
      <c r="AH60">
        <v>0</v>
      </c>
      <c r="AI60">
        <v>0</v>
      </c>
      <c r="AJ60">
        <v>0</v>
      </c>
      <c r="AK60">
        <v>0</v>
      </c>
      <c r="AL60">
        <v>0</v>
      </c>
      <c r="AM60">
        <v>14.14</v>
      </c>
      <c r="AN60">
        <v>0</v>
      </c>
      <c r="AO60">
        <v>0</v>
      </c>
      <c r="AP60">
        <v>0</v>
      </c>
      <c r="AQ60">
        <v>0</v>
      </c>
      <c r="AR60">
        <v>0</v>
      </c>
      <c r="AS60">
        <v>0</v>
      </c>
      <c r="AT60">
        <v>0</v>
      </c>
      <c r="AU60">
        <v>0</v>
      </c>
      <c r="AV60">
        <v>0</v>
      </c>
      <c r="AW60">
        <v>0</v>
      </c>
      <c r="AX60">
        <v>0</v>
      </c>
      <c r="AY60">
        <v>0</v>
      </c>
      <c r="AZ60">
        <v>0</v>
      </c>
      <c r="BA60">
        <v>0</v>
      </c>
      <c r="BB60">
        <v>0</v>
      </c>
      <c r="BG60">
        <v>0</v>
      </c>
      <c r="BH60">
        <v>1</v>
      </c>
      <c r="BI60">
        <v>1.4</v>
      </c>
      <c r="BJ60">
        <v>2.8</v>
      </c>
      <c r="BK60">
        <v>3</v>
      </c>
      <c r="BL60">
        <v>104.85</v>
      </c>
      <c r="BM60">
        <v>15.73</v>
      </c>
      <c r="BN60">
        <v>120.58</v>
      </c>
      <c r="BO60">
        <v>120.58</v>
      </c>
      <c r="BQ60" t="s">
        <v>565</v>
      </c>
      <c r="BR60" t="s">
        <v>363</v>
      </c>
      <c r="BS60" s="2">
        <v>44238</v>
      </c>
      <c r="BT60" s="3">
        <v>0.41180555555555554</v>
      </c>
      <c r="BU60" t="s">
        <v>243</v>
      </c>
      <c r="BV60" t="s">
        <v>80</v>
      </c>
      <c r="BY60">
        <v>13807.5</v>
      </c>
      <c r="CA60" t="s">
        <v>566</v>
      </c>
      <c r="CC60" t="s">
        <v>137</v>
      </c>
      <c r="CD60">
        <v>2</v>
      </c>
      <c r="CE60" t="s">
        <v>567</v>
      </c>
      <c r="CF60" s="2">
        <v>44238</v>
      </c>
      <c r="CI60">
        <v>2</v>
      </c>
      <c r="CJ60">
        <v>2</v>
      </c>
      <c r="CK60" t="s">
        <v>211</v>
      </c>
      <c r="CL60" t="s">
        <v>82</v>
      </c>
    </row>
    <row r="61" spans="1:90" x14ac:dyDescent="0.25">
      <c r="A61" t="s">
        <v>358</v>
      </c>
      <c r="B61" t="s">
        <v>359</v>
      </c>
      <c r="C61" t="s">
        <v>72</v>
      </c>
      <c r="E61" t="str">
        <f>"GAB2001961"</f>
        <v>GAB2001961</v>
      </c>
      <c r="F61" s="2">
        <v>44236</v>
      </c>
      <c r="G61">
        <v>202108</v>
      </c>
      <c r="H61" t="s">
        <v>86</v>
      </c>
      <c r="I61" t="s">
        <v>87</v>
      </c>
      <c r="J61" t="s">
        <v>360</v>
      </c>
      <c r="K61" t="s">
        <v>75</v>
      </c>
      <c r="L61" t="s">
        <v>277</v>
      </c>
      <c r="M61" t="s">
        <v>278</v>
      </c>
      <c r="N61" t="s">
        <v>568</v>
      </c>
      <c r="O61" t="s">
        <v>200</v>
      </c>
      <c r="P61" t="str">
        <f>"CT064377                      "</f>
        <v xml:space="preserve">CT064377                      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  <c r="AE61">
        <v>0</v>
      </c>
      <c r="AF61">
        <v>0</v>
      </c>
      <c r="AG61">
        <v>0</v>
      </c>
      <c r="AH61">
        <v>0</v>
      </c>
      <c r="AI61">
        <v>0</v>
      </c>
      <c r="AJ61">
        <v>0</v>
      </c>
      <c r="AK61">
        <v>0</v>
      </c>
      <c r="AL61">
        <v>0</v>
      </c>
      <c r="AM61">
        <v>16.84</v>
      </c>
      <c r="AN61">
        <v>0</v>
      </c>
      <c r="AO61">
        <v>0</v>
      </c>
      <c r="AP61">
        <v>0</v>
      </c>
      <c r="AQ61">
        <v>0</v>
      </c>
      <c r="AR61">
        <v>0</v>
      </c>
      <c r="AS61">
        <v>0</v>
      </c>
      <c r="AT61">
        <v>0</v>
      </c>
      <c r="AU61">
        <v>0</v>
      </c>
      <c r="AV61">
        <v>0</v>
      </c>
      <c r="AW61">
        <v>0</v>
      </c>
      <c r="AX61">
        <v>0</v>
      </c>
      <c r="AY61">
        <v>0</v>
      </c>
      <c r="AZ61">
        <v>0</v>
      </c>
      <c r="BA61">
        <v>0</v>
      </c>
      <c r="BB61">
        <v>0</v>
      </c>
      <c r="BG61">
        <v>0</v>
      </c>
      <c r="BH61">
        <v>1</v>
      </c>
      <c r="BI61">
        <v>2.2000000000000002</v>
      </c>
      <c r="BJ61">
        <v>8</v>
      </c>
      <c r="BK61">
        <v>8</v>
      </c>
      <c r="BL61">
        <v>123.9</v>
      </c>
      <c r="BM61">
        <v>18.59</v>
      </c>
      <c r="BN61">
        <v>142.49</v>
      </c>
      <c r="BO61">
        <v>142.49</v>
      </c>
      <c r="BQ61" t="s">
        <v>569</v>
      </c>
      <c r="BR61" t="s">
        <v>363</v>
      </c>
      <c r="BS61" s="2">
        <v>44238</v>
      </c>
      <c r="BT61" s="3">
        <v>0.42569444444444443</v>
      </c>
      <c r="BU61" t="s">
        <v>570</v>
      </c>
      <c r="BV61" t="s">
        <v>80</v>
      </c>
      <c r="BY61">
        <v>39803.4</v>
      </c>
      <c r="CA61" t="s">
        <v>571</v>
      </c>
      <c r="CC61" t="s">
        <v>278</v>
      </c>
      <c r="CD61">
        <v>2940</v>
      </c>
      <c r="CE61" t="s">
        <v>365</v>
      </c>
      <c r="CF61" s="2">
        <v>44239</v>
      </c>
      <c r="CI61">
        <v>3</v>
      </c>
      <c r="CJ61">
        <v>2</v>
      </c>
      <c r="CK61" t="s">
        <v>203</v>
      </c>
      <c r="CL61" t="s">
        <v>82</v>
      </c>
    </row>
    <row r="62" spans="1:90" x14ac:dyDescent="0.25">
      <c r="A62" t="s">
        <v>358</v>
      </c>
      <c r="B62" t="s">
        <v>359</v>
      </c>
      <c r="C62" t="s">
        <v>72</v>
      </c>
      <c r="E62" t="str">
        <f>"009940543484"</f>
        <v>009940543484</v>
      </c>
      <c r="F62" s="2">
        <v>44232</v>
      </c>
      <c r="G62">
        <v>202108</v>
      </c>
      <c r="H62" t="s">
        <v>136</v>
      </c>
      <c r="I62" t="s">
        <v>137</v>
      </c>
      <c r="J62" t="s">
        <v>572</v>
      </c>
      <c r="K62" t="s">
        <v>75</v>
      </c>
      <c r="L62" t="s">
        <v>110</v>
      </c>
      <c r="M62" t="s">
        <v>111</v>
      </c>
      <c r="N62" t="s">
        <v>406</v>
      </c>
      <c r="O62" t="s">
        <v>200</v>
      </c>
      <c r="P62" t="str">
        <f>"NO REF                        "</f>
        <v xml:space="preserve">NO REF                        </v>
      </c>
      <c r="Q62">
        <v>0</v>
      </c>
      <c r="R62">
        <v>0</v>
      </c>
      <c r="S62">
        <v>0</v>
      </c>
      <c r="T62">
        <v>0</v>
      </c>
      <c r="U62">
        <v>0</v>
      </c>
      <c r="V62">
        <v>0</v>
      </c>
      <c r="W62">
        <v>0</v>
      </c>
      <c r="X62">
        <v>0</v>
      </c>
      <c r="Y62">
        <v>0</v>
      </c>
      <c r="Z62">
        <v>0</v>
      </c>
      <c r="AA62">
        <v>0</v>
      </c>
      <c r="AB62">
        <v>0</v>
      </c>
      <c r="AC62">
        <v>0</v>
      </c>
      <c r="AD62">
        <v>0</v>
      </c>
      <c r="AE62">
        <v>0</v>
      </c>
      <c r="AF62">
        <v>0</v>
      </c>
      <c r="AG62">
        <v>0</v>
      </c>
      <c r="AH62">
        <v>0</v>
      </c>
      <c r="AI62">
        <v>0</v>
      </c>
      <c r="AJ62">
        <v>0</v>
      </c>
      <c r="AK62">
        <v>0</v>
      </c>
      <c r="AL62">
        <v>0</v>
      </c>
      <c r="AM62">
        <v>9.7200000000000006</v>
      </c>
      <c r="AN62">
        <v>0</v>
      </c>
      <c r="AO62">
        <v>0</v>
      </c>
      <c r="AP62">
        <v>0</v>
      </c>
      <c r="AQ62">
        <v>0</v>
      </c>
      <c r="AR62">
        <v>0</v>
      </c>
      <c r="AS62">
        <v>0</v>
      </c>
      <c r="AT62">
        <v>0</v>
      </c>
      <c r="AU62">
        <v>0</v>
      </c>
      <c r="AV62">
        <v>0</v>
      </c>
      <c r="AW62">
        <v>0</v>
      </c>
      <c r="AX62">
        <v>0</v>
      </c>
      <c r="AY62">
        <v>0</v>
      </c>
      <c r="AZ62">
        <v>0</v>
      </c>
      <c r="BA62">
        <v>0</v>
      </c>
      <c r="BB62">
        <v>0</v>
      </c>
      <c r="BG62">
        <v>0</v>
      </c>
      <c r="BH62">
        <v>1</v>
      </c>
      <c r="BI62">
        <v>1</v>
      </c>
      <c r="BJ62">
        <v>0.2</v>
      </c>
      <c r="BK62">
        <v>1</v>
      </c>
      <c r="BL62">
        <v>73.599999999999994</v>
      </c>
      <c r="BM62">
        <v>11.04</v>
      </c>
      <c r="BN62">
        <v>84.64</v>
      </c>
      <c r="BO62">
        <v>84.64</v>
      </c>
      <c r="BQ62" t="s">
        <v>573</v>
      </c>
      <c r="BR62" t="s">
        <v>533</v>
      </c>
      <c r="BS62" s="2">
        <v>44235</v>
      </c>
      <c r="BT62" s="3">
        <v>0.34027777777777773</v>
      </c>
      <c r="BU62" t="s">
        <v>574</v>
      </c>
      <c r="BV62" t="s">
        <v>80</v>
      </c>
      <c r="BY62">
        <v>1200</v>
      </c>
      <c r="CC62" t="s">
        <v>111</v>
      </c>
      <c r="CD62">
        <v>9300</v>
      </c>
      <c r="CE62" t="s">
        <v>88</v>
      </c>
      <c r="CF62" s="2">
        <v>44235</v>
      </c>
      <c r="CI62">
        <v>0</v>
      </c>
      <c r="CJ62">
        <v>0</v>
      </c>
      <c r="CK62" t="s">
        <v>332</v>
      </c>
      <c r="CL62" t="s">
        <v>82</v>
      </c>
    </row>
    <row r="63" spans="1:90" x14ac:dyDescent="0.25">
      <c r="A63" t="s">
        <v>358</v>
      </c>
      <c r="B63" t="s">
        <v>359</v>
      </c>
      <c r="C63" t="s">
        <v>72</v>
      </c>
      <c r="E63" t="str">
        <f>"GAB2001862"</f>
        <v>GAB2001862</v>
      </c>
      <c r="F63" s="2">
        <v>44230</v>
      </c>
      <c r="G63">
        <v>202108</v>
      </c>
      <c r="H63" t="s">
        <v>86</v>
      </c>
      <c r="I63" t="s">
        <v>87</v>
      </c>
      <c r="J63" t="s">
        <v>360</v>
      </c>
      <c r="K63" t="s">
        <v>75</v>
      </c>
      <c r="L63" t="s">
        <v>205</v>
      </c>
      <c r="M63" t="s">
        <v>206</v>
      </c>
      <c r="N63" t="s">
        <v>406</v>
      </c>
      <c r="O63" t="s">
        <v>200</v>
      </c>
      <c r="P63" t="str">
        <f>"CT064238                      "</f>
        <v xml:space="preserve">CT064238                      </v>
      </c>
      <c r="Q63">
        <v>0</v>
      </c>
      <c r="R63">
        <v>0</v>
      </c>
      <c r="S63">
        <v>0</v>
      </c>
      <c r="T63">
        <v>0</v>
      </c>
      <c r="U63">
        <v>0</v>
      </c>
      <c r="V63">
        <v>0</v>
      </c>
      <c r="W63">
        <v>0</v>
      </c>
      <c r="X63">
        <v>0</v>
      </c>
      <c r="Y63">
        <v>0</v>
      </c>
      <c r="Z63">
        <v>0</v>
      </c>
      <c r="AA63">
        <v>0</v>
      </c>
      <c r="AB63">
        <v>0</v>
      </c>
      <c r="AC63">
        <v>0</v>
      </c>
      <c r="AD63">
        <v>0</v>
      </c>
      <c r="AE63">
        <v>0</v>
      </c>
      <c r="AF63">
        <v>0</v>
      </c>
      <c r="AG63">
        <v>0</v>
      </c>
      <c r="AH63">
        <v>0</v>
      </c>
      <c r="AI63">
        <v>0</v>
      </c>
      <c r="AJ63">
        <v>0</v>
      </c>
      <c r="AK63">
        <v>0</v>
      </c>
      <c r="AL63">
        <v>0</v>
      </c>
      <c r="AM63">
        <v>14.14</v>
      </c>
      <c r="AN63">
        <v>0</v>
      </c>
      <c r="AO63">
        <v>0</v>
      </c>
      <c r="AP63">
        <v>0</v>
      </c>
      <c r="AQ63">
        <v>0</v>
      </c>
      <c r="AR63">
        <v>0</v>
      </c>
      <c r="AS63">
        <v>0</v>
      </c>
      <c r="AT63">
        <v>0</v>
      </c>
      <c r="AU63">
        <v>0</v>
      </c>
      <c r="AV63">
        <v>0</v>
      </c>
      <c r="AW63">
        <v>0</v>
      </c>
      <c r="AX63">
        <v>0</v>
      </c>
      <c r="AY63">
        <v>0</v>
      </c>
      <c r="AZ63">
        <v>0</v>
      </c>
      <c r="BA63">
        <v>0</v>
      </c>
      <c r="BB63">
        <v>0</v>
      </c>
      <c r="BG63">
        <v>0</v>
      </c>
      <c r="BH63">
        <v>1</v>
      </c>
      <c r="BI63">
        <v>6.1</v>
      </c>
      <c r="BJ63">
        <v>8.1</v>
      </c>
      <c r="BK63">
        <v>8</v>
      </c>
      <c r="BL63">
        <v>104.85</v>
      </c>
      <c r="BM63">
        <v>15.73</v>
      </c>
      <c r="BN63">
        <v>120.58</v>
      </c>
      <c r="BO63">
        <v>120.58</v>
      </c>
      <c r="BQ63" t="s">
        <v>459</v>
      </c>
      <c r="BR63" t="s">
        <v>363</v>
      </c>
      <c r="BS63" s="2">
        <v>44232</v>
      </c>
      <c r="BT63" s="3">
        <v>0.43541666666666662</v>
      </c>
      <c r="BU63" t="s">
        <v>460</v>
      </c>
      <c r="BV63" t="s">
        <v>80</v>
      </c>
      <c r="BY63">
        <v>40261.760000000002</v>
      </c>
      <c r="CA63" t="s">
        <v>409</v>
      </c>
      <c r="CC63" t="s">
        <v>206</v>
      </c>
      <c r="CD63">
        <v>157</v>
      </c>
      <c r="CE63" t="s">
        <v>88</v>
      </c>
      <c r="CF63" s="2">
        <v>44232</v>
      </c>
      <c r="CI63">
        <v>2</v>
      </c>
      <c r="CJ63">
        <v>2</v>
      </c>
      <c r="CK63" t="s">
        <v>211</v>
      </c>
      <c r="CL63" t="s">
        <v>82</v>
      </c>
    </row>
    <row r="64" spans="1:90" x14ac:dyDescent="0.25">
      <c r="A64" t="s">
        <v>358</v>
      </c>
      <c r="B64" t="s">
        <v>359</v>
      </c>
      <c r="C64" t="s">
        <v>72</v>
      </c>
      <c r="E64" t="str">
        <f>"GAB2001897"</f>
        <v>GAB2001897</v>
      </c>
      <c r="F64" s="2">
        <v>44231</v>
      </c>
      <c r="G64">
        <v>202108</v>
      </c>
      <c r="H64" t="s">
        <v>86</v>
      </c>
      <c r="I64" t="s">
        <v>87</v>
      </c>
      <c r="J64" t="s">
        <v>360</v>
      </c>
      <c r="K64" t="s">
        <v>75</v>
      </c>
      <c r="L64" t="s">
        <v>94</v>
      </c>
      <c r="M64" t="s">
        <v>95</v>
      </c>
      <c r="N64" t="s">
        <v>575</v>
      </c>
      <c r="O64" t="s">
        <v>78</v>
      </c>
      <c r="P64" t="str">
        <f>"                              "</f>
        <v xml:space="preserve">                              </v>
      </c>
      <c r="Q64">
        <v>0</v>
      </c>
      <c r="R64">
        <v>0</v>
      </c>
      <c r="S64">
        <v>0</v>
      </c>
      <c r="T64">
        <v>0</v>
      </c>
      <c r="U64">
        <v>0</v>
      </c>
      <c r="V64">
        <v>0</v>
      </c>
      <c r="W64">
        <v>0</v>
      </c>
      <c r="X64">
        <v>0</v>
      </c>
      <c r="Y64">
        <v>0</v>
      </c>
      <c r="Z64">
        <v>0</v>
      </c>
      <c r="AA64">
        <v>0</v>
      </c>
      <c r="AB64">
        <v>0</v>
      </c>
      <c r="AC64">
        <v>0</v>
      </c>
      <c r="AD64">
        <v>0</v>
      </c>
      <c r="AE64">
        <v>0</v>
      </c>
      <c r="AF64">
        <v>0</v>
      </c>
      <c r="AG64">
        <v>0</v>
      </c>
      <c r="AH64">
        <v>0</v>
      </c>
      <c r="AI64">
        <v>0</v>
      </c>
      <c r="AJ64">
        <v>0</v>
      </c>
      <c r="AK64">
        <v>13.81</v>
      </c>
      <c r="AL64">
        <v>0</v>
      </c>
      <c r="AM64">
        <v>0</v>
      </c>
      <c r="AN64">
        <v>0</v>
      </c>
      <c r="AO64">
        <v>0</v>
      </c>
      <c r="AP64">
        <v>0</v>
      </c>
      <c r="AQ64">
        <v>0</v>
      </c>
      <c r="AR64">
        <v>0</v>
      </c>
      <c r="AS64">
        <v>0</v>
      </c>
      <c r="AT64">
        <v>0</v>
      </c>
      <c r="AU64">
        <v>0</v>
      </c>
      <c r="AV64">
        <v>0</v>
      </c>
      <c r="AW64">
        <v>0</v>
      </c>
      <c r="AX64">
        <v>0</v>
      </c>
      <c r="AY64">
        <v>0</v>
      </c>
      <c r="AZ64">
        <v>0</v>
      </c>
      <c r="BA64">
        <v>0</v>
      </c>
      <c r="BB64">
        <v>0</v>
      </c>
      <c r="BG64">
        <v>0</v>
      </c>
      <c r="BH64">
        <v>1</v>
      </c>
      <c r="BI64">
        <v>4</v>
      </c>
      <c r="BJ64">
        <v>1.7</v>
      </c>
      <c r="BK64">
        <v>4</v>
      </c>
      <c r="BL64">
        <v>97.52</v>
      </c>
      <c r="BM64">
        <v>14.63</v>
      </c>
      <c r="BN64">
        <v>112.15</v>
      </c>
      <c r="BO64">
        <v>112.15</v>
      </c>
      <c r="BQ64" t="s">
        <v>576</v>
      </c>
      <c r="BR64" t="s">
        <v>363</v>
      </c>
      <c r="BS64" s="2">
        <v>44232</v>
      </c>
      <c r="BT64" s="3">
        <v>0.4236111111111111</v>
      </c>
      <c r="BU64" t="s">
        <v>577</v>
      </c>
      <c r="BV64" t="s">
        <v>80</v>
      </c>
      <c r="BY64">
        <v>8400</v>
      </c>
      <c r="CA64" t="s">
        <v>96</v>
      </c>
      <c r="CC64" t="s">
        <v>95</v>
      </c>
      <c r="CD64">
        <v>6000</v>
      </c>
      <c r="CE64" t="s">
        <v>365</v>
      </c>
      <c r="CF64" s="2">
        <v>44232</v>
      </c>
      <c r="CI64">
        <v>1</v>
      </c>
      <c r="CJ64">
        <v>1</v>
      </c>
      <c r="CK64">
        <v>21</v>
      </c>
      <c r="CL64" t="s">
        <v>82</v>
      </c>
    </row>
    <row r="65" spans="1:90" x14ac:dyDescent="0.25">
      <c r="A65" t="s">
        <v>358</v>
      </c>
      <c r="B65" t="s">
        <v>359</v>
      </c>
      <c r="C65" t="s">
        <v>72</v>
      </c>
      <c r="E65" t="str">
        <f>"009940256244"</f>
        <v>009940256244</v>
      </c>
      <c r="F65" s="2">
        <v>44230</v>
      </c>
      <c r="G65">
        <v>202108</v>
      </c>
      <c r="H65" t="s">
        <v>86</v>
      </c>
      <c r="I65" t="s">
        <v>87</v>
      </c>
      <c r="J65" t="s">
        <v>406</v>
      </c>
      <c r="K65" t="s">
        <v>75</v>
      </c>
      <c r="L65" t="s">
        <v>86</v>
      </c>
      <c r="M65" t="s">
        <v>87</v>
      </c>
      <c r="N65" t="s">
        <v>578</v>
      </c>
      <c r="O65" t="s">
        <v>249</v>
      </c>
      <c r="P65" t="str">
        <f>"CT064056                      "</f>
        <v xml:space="preserve">CT064056                      </v>
      </c>
      <c r="Q65">
        <v>0</v>
      </c>
      <c r="R65">
        <v>0</v>
      </c>
      <c r="S65">
        <v>0</v>
      </c>
      <c r="T65">
        <v>0</v>
      </c>
      <c r="U65">
        <v>0</v>
      </c>
      <c r="V65">
        <v>0</v>
      </c>
      <c r="W65">
        <v>0</v>
      </c>
      <c r="X65">
        <v>0</v>
      </c>
      <c r="Y65">
        <v>0</v>
      </c>
      <c r="Z65">
        <v>0</v>
      </c>
      <c r="AA65">
        <v>0</v>
      </c>
      <c r="AB65">
        <v>0</v>
      </c>
      <c r="AC65">
        <v>0</v>
      </c>
      <c r="AD65">
        <v>0</v>
      </c>
      <c r="AE65">
        <v>0</v>
      </c>
      <c r="AF65">
        <v>0</v>
      </c>
      <c r="AG65">
        <v>0</v>
      </c>
      <c r="AH65">
        <v>0</v>
      </c>
      <c r="AI65">
        <v>0</v>
      </c>
      <c r="AJ65">
        <v>0</v>
      </c>
      <c r="AK65">
        <v>12.66</v>
      </c>
      <c r="AL65">
        <v>0</v>
      </c>
      <c r="AM65">
        <v>0</v>
      </c>
      <c r="AN65">
        <v>0</v>
      </c>
      <c r="AO65">
        <v>0</v>
      </c>
      <c r="AP65">
        <v>0</v>
      </c>
      <c r="AQ65">
        <v>0</v>
      </c>
      <c r="AR65">
        <v>0</v>
      </c>
      <c r="AS65">
        <v>0</v>
      </c>
      <c r="AT65">
        <v>0</v>
      </c>
      <c r="AU65">
        <v>0</v>
      </c>
      <c r="AV65">
        <v>0</v>
      </c>
      <c r="AW65">
        <v>0</v>
      </c>
      <c r="AX65">
        <v>0</v>
      </c>
      <c r="AY65">
        <v>0</v>
      </c>
      <c r="AZ65">
        <v>0</v>
      </c>
      <c r="BA65">
        <v>0</v>
      </c>
      <c r="BB65">
        <v>0</v>
      </c>
      <c r="BG65">
        <v>0</v>
      </c>
      <c r="BH65">
        <v>1</v>
      </c>
      <c r="BI65">
        <v>20</v>
      </c>
      <c r="BJ65">
        <v>4.8</v>
      </c>
      <c r="BK65">
        <v>20</v>
      </c>
      <c r="BL65">
        <v>89.41</v>
      </c>
      <c r="BM65">
        <v>13.41</v>
      </c>
      <c r="BN65">
        <v>102.82</v>
      </c>
      <c r="BO65">
        <v>102.82</v>
      </c>
      <c r="BQ65" t="s">
        <v>579</v>
      </c>
      <c r="BR65" t="s">
        <v>580</v>
      </c>
      <c r="BS65" s="2">
        <v>44231</v>
      </c>
      <c r="BT65" s="3">
        <v>0.41805555555555557</v>
      </c>
      <c r="BU65" t="s">
        <v>581</v>
      </c>
      <c r="BV65" t="s">
        <v>80</v>
      </c>
      <c r="BY65">
        <v>24000</v>
      </c>
      <c r="BZ65" t="s">
        <v>281</v>
      </c>
      <c r="CA65" t="s">
        <v>99</v>
      </c>
      <c r="CC65" t="s">
        <v>87</v>
      </c>
      <c r="CD65">
        <v>8001</v>
      </c>
      <c r="CE65" t="s">
        <v>88</v>
      </c>
      <c r="CF65" s="2">
        <v>44232</v>
      </c>
      <c r="CI65">
        <v>1</v>
      </c>
      <c r="CJ65">
        <v>1</v>
      </c>
      <c r="CK65">
        <v>32</v>
      </c>
      <c r="CL65" t="s">
        <v>82</v>
      </c>
    </row>
    <row r="66" spans="1:90" x14ac:dyDescent="0.25">
      <c r="A66" t="s">
        <v>358</v>
      </c>
      <c r="B66" t="s">
        <v>359</v>
      </c>
      <c r="C66" t="s">
        <v>72</v>
      </c>
      <c r="E66" t="str">
        <f>"GAB2001863"</f>
        <v>GAB2001863</v>
      </c>
      <c r="F66" s="2">
        <v>44230</v>
      </c>
      <c r="G66">
        <v>202108</v>
      </c>
      <c r="H66" t="s">
        <v>86</v>
      </c>
      <c r="I66" t="s">
        <v>87</v>
      </c>
      <c r="J66" t="s">
        <v>360</v>
      </c>
      <c r="K66" t="s">
        <v>75</v>
      </c>
      <c r="L66" t="s">
        <v>86</v>
      </c>
      <c r="M66" t="s">
        <v>87</v>
      </c>
      <c r="N66" t="s">
        <v>582</v>
      </c>
      <c r="O66" t="s">
        <v>78</v>
      </c>
      <c r="P66" t="str">
        <f>"CT064130 CT064048 CT064253    "</f>
        <v xml:space="preserve">CT064130 CT064048 CT064253    </v>
      </c>
      <c r="Q66">
        <v>0</v>
      </c>
      <c r="R66">
        <v>0</v>
      </c>
      <c r="S66">
        <v>0</v>
      </c>
      <c r="T66">
        <v>0</v>
      </c>
      <c r="U66">
        <v>0</v>
      </c>
      <c r="V66">
        <v>0</v>
      </c>
      <c r="W66">
        <v>0</v>
      </c>
      <c r="X66">
        <v>0</v>
      </c>
      <c r="Y66">
        <v>0</v>
      </c>
      <c r="Z66">
        <v>0</v>
      </c>
      <c r="AA66">
        <v>0</v>
      </c>
      <c r="AB66">
        <v>0</v>
      </c>
      <c r="AC66">
        <v>0</v>
      </c>
      <c r="AD66">
        <v>0</v>
      </c>
      <c r="AE66">
        <v>0</v>
      </c>
      <c r="AF66">
        <v>0</v>
      </c>
      <c r="AG66">
        <v>0</v>
      </c>
      <c r="AH66">
        <v>0</v>
      </c>
      <c r="AI66">
        <v>0</v>
      </c>
      <c r="AJ66">
        <v>0</v>
      </c>
      <c r="AK66">
        <v>5.4</v>
      </c>
      <c r="AL66">
        <v>0</v>
      </c>
      <c r="AM66">
        <v>0</v>
      </c>
      <c r="AN66">
        <v>0</v>
      </c>
      <c r="AO66">
        <v>0</v>
      </c>
      <c r="AP66">
        <v>0</v>
      </c>
      <c r="AQ66">
        <v>0</v>
      </c>
      <c r="AR66">
        <v>0</v>
      </c>
      <c r="AS66">
        <v>0</v>
      </c>
      <c r="AT66">
        <v>0</v>
      </c>
      <c r="AU66">
        <v>0</v>
      </c>
      <c r="AV66">
        <v>0</v>
      </c>
      <c r="AW66">
        <v>0</v>
      </c>
      <c r="AX66">
        <v>0</v>
      </c>
      <c r="AY66">
        <v>0</v>
      </c>
      <c r="AZ66">
        <v>0</v>
      </c>
      <c r="BA66">
        <v>0</v>
      </c>
      <c r="BB66">
        <v>0</v>
      </c>
      <c r="BG66">
        <v>0</v>
      </c>
      <c r="BH66">
        <v>1</v>
      </c>
      <c r="BI66">
        <v>0.8</v>
      </c>
      <c r="BJ66">
        <v>1.8</v>
      </c>
      <c r="BK66">
        <v>2</v>
      </c>
      <c r="BL66">
        <v>38.11</v>
      </c>
      <c r="BM66">
        <v>5.72</v>
      </c>
      <c r="BN66">
        <v>43.83</v>
      </c>
      <c r="BO66">
        <v>43.83</v>
      </c>
      <c r="BQ66" t="s">
        <v>583</v>
      </c>
      <c r="BR66" t="s">
        <v>363</v>
      </c>
      <c r="BS66" s="2">
        <v>44231</v>
      </c>
      <c r="BT66" s="3">
        <v>0.37013888888888885</v>
      </c>
      <c r="BU66" t="s">
        <v>584</v>
      </c>
      <c r="BV66" t="s">
        <v>80</v>
      </c>
      <c r="BY66">
        <v>8925</v>
      </c>
      <c r="CA66" t="s">
        <v>119</v>
      </c>
      <c r="CC66" t="s">
        <v>87</v>
      </c>
      <c r="CD66">
        <v>7806</v>
      </c>
      <c r="CE66" t="s">
        <v>468</v>
      </c>
      <c r="CF66" s="2">
        <v>44232</v>
      </c>
      <c r="CI66">
        <v>1</v>
      </c>
      <c r="CJ66">
        <v>1</v>
      </c>
      <c r="CK66">
        <v>22</v>
      </c>
      <c r="CL66" t="s">
        <v>82</v>
      </c>
    </row>
    <row r="67" spans="1:90" x14ac:dyDescent="0.25">
      <c r="A67" t="s">
        <v>358</v>
      </c>
      <c r="B67" t="s">
        <v>359</v>
      </c>
      <c r="C67" t="s">
        <v>72</v>
      </c>
      <c r="E67" t="str">
        <f>"GAB2001864"</f>
        <v>GAB2001864</v>
      </c>
      <c r="F67" s="2">
        <v>44230</v>
      </c>
      <c r="G67">
        <v>202108</v>
      </c>
      <c r="H67" t="s">
        <v>86</v>
      </c>
      <c r="I67" t="s">
        <v>87</v>
      </c>
      <c r="J67" t="s">
        <v>360</v>
      </c>
      <c r="K67" t="s">
        <v>75</v>
      </c>
      <c r="L67" t="s">
        <v>136</v>
      </c>
      <c r="M67" t="s">
        <v>137</v>
      </c>
      <c r="N67" t="s">
        <v>585</v>
      </c>
      <c r="O67" t="s">
        <v>78</v>
      </c>
      <c r="P67" t="str">
        <f>"CT064245                      "</f>
        <v xml:space="preserve">CT064245                      </v>
      </c>
      <c r="Q67">
        <v>0</v>
      </c>
      <c r="R67">
        <v>0</v>
      </c>
      <c r="S67">
        <v>0</v>
      </c>
      <c r="T67">
        <v>0</v>
      </c>
      <c r="U67">
        <v>0</v>
      </c>
      <c r="V67">
        <v>0</v>
      </c>
      <c r="W67">
        <v>0</v>
      </c>
      <c r="X67">
        <v>0</v>
      </c>
      <c r="Y67">
        <v>0</v>
      </c>
      <c r="Z67">
        <v>0</v>
      </c>
      <c r="AA67">
        <v>0</v>
      </c>
      <c r="AB67">
        <v>0</v>
      </c>
      <c r="AC67">
        <v>0</v>
      </c>
      <c r="AD67">
        <v>0</v>
      </c>
      <c r="AE67">
        <v>0</v>
      </c>
      <c r="AF67">
        <v>0</v>
      </c>
      <c r="AG67">
        <v>0</v>
      </c>
      <c r="AH67">
        <v>0</v>
      </c>
      <c r="AI67">
        <v>0</v>
      </c>
      <c r="AJ67">
        <v>0</v>
      </c>
      <c r="AK67">
        <v>6.91</v>
      </c>
      <c r="AL67">
        <v>0</v>
      </c>
      <c r="AM67">
        <v>0</v>
      </c>
      <c r="AN67">
        <v>0</v>
      </c>
      <c r="AO67">
        <v>0</v>
      </c>
      <c r="AP67">
        <v>0</v>
      </c>
      <c r="AQ67">
        <v>0</v>
      </c>
      <c r="AR67">
        <v>0</v>
      </c>
      <c r="AS67">
        <v>0</v>
      </c>
      <c r="AT67">
        <v>0</v>
      </c>
      <c r="AU67">
        <v>0</v>
      </c>
      <c r="AV67">
        <v>0</v>
      </c>
      <c r="AW67">
        <v>0</v>
      </c>
      <c r="AX67">
        <v>0</v>
      </c>
      <c r="AY67">
        <v>0</v>
      </c>
      <c r="AZ67">
        <v>0</v>
      </c>
      <c r="BA67">
        <v>0</v>
      </c>
      <c r="BB67">
        <v>0</v>
      </c>
      <c r="BG67">
        <v>0</v>
      </c>
      <c r="BH67">
        <v>2</v>
      </c>
      <c r="BI67">
        <v>0.8</v>
      </c>
      <c r="BJ67">
        <v>1.9</v>
      </c>
      <c r="BK67">
        <v>2</v>
      </c>
      <c r="BL67">
        <v>48.78</v>
      </c>
      <c r="BM67">
        <v>7.32</v>
      </c>
      <c r="BN67">
        <v>56.1</v>
      </c>
      <c r="BO67">
        <v>56.1</v>
      </c>
      <c r="BQ67" t="s">
        <v>586</v>
      </c>
      <c r="BR67" t="s">
        <v>363</v>
      </c>
      <c r="BS67" s="2">
        <v>44231</v>
      </c>
      <c r="BT67" s="3">
        <v>0.41597222222222219</v>
      </c>
      <c r="BU67" t="s">
        <v>301</v>
      </c>
      <c r="BV67" t="s">
        <v>80</v>
      </c>
      <c r="BY67">
        <v>9432.0499999999993</v>
      </c>
      <c r="BZ67" t="s">
        <v>81</v>
      </c>
      <c r="CA67" t="s">
        <v>587</v>
      </c>
      <c r="CC67" t="s">
        <v>137</v>
      </c>
      <c r="CD67">
        <v>2</v>
      </c>
      <c r="CE67" t="s">
        <v>588</v>
      </c>
      <c r="CF67" s="2">
        <v>44231</v>
      </c>
      <c r="CI67">
        <v>1</v>
      </c>
      <c r="CJ67">
        <v>1</v>
      </c>
      <c r="CK67">
        <v>21</v>
      </c>
      <c r="CL67" t="s">
        <v>82</v>
      </c>
    </row>
    <row r="68" spans="1:90" x14ac:dyDescent="0.25">
      <c r="A68" t="s">
        <v>358</v>
      </c>
      <c r="B68" t="s">
        <v>359</v>
      </c>
      <c r="C68" t="s">
        <v>72</v>
      </c>
      <c r="E68" t="str">
        <f>"GAB2001865"</f>
        <v>GAB2001865</v>
      </c>
      <c r="F68" s="2">
        <v>44230</v>
      </c>
      <c r="G68">
        <v>202108</v>
      </c>
      <c r="H68" t="s">
        <v>86</v>
      </c>
      <c r="I68" t="s">
        <v>87</v>
      </c>
      <c r="J68" t="s">
        <v>360</v>
      </c>
      <c r="K68" t="s">
        <v>75</v>
      </c>
      <c r="L68" t="s">
        <v>277</v>
      </c>
      <c r="M68" t="s">
        <v>278</v>
      </c>
      <c r="N68" t="s">
        <v>568</v>
      </c>
      <c r="O68" t="s">
        <v>78</v>
      </c>
      <c r="P68" t="str">
        <f>"CT064212                      "</f>
        <v xml:space="preserve">CT064212                      </v>
      </c>
      <c r="Q68">
        <v>0</v>
      </c>
      <c r="R68">
        <v>0</v>
      </c>
      <c r="S68">
        <v>0</v>
      </c>
      <c r="T68">
        <v>0</v>
      </c>
      <c r="U68">
        <v>0</v>
      </c>
      <c r="V68">
        <v>0</v>
      </c>
      <c r="W68">
        <v>0</v>
      </c>
      <c r="X68">
        <v>0</v>
      </c>
      <c r="Y68">
        <v>0</v>
      </c>
      <c r="Z68">
        <v>0</v>
      </c>
      <c r="AA68">
        <v>0</v>
      </c>
      <c r="AB68">
        <v>0</v>
      </c>
      <c r="AC68">
        <v>0</v>
      </c>
      <c r="AD68">
        <v>0</v>
      </c>
      <c r="AE68">
        <v>0</v>
      </c>
      <c r="AF68">
        <v>0</v>
      </c>
      <c r="AG68">
        <v>0</v>
      </c>
      <c r="AH68">
        <v>0</v>
      </c>
      <c r="AI68">
        <v>0</v>
      </c>
      <c r="AJ68">
        <v>0</v>
      </c>
      <c r="AK68">
        <v>13.38</v>
      </c>
      <c r="AL68">
        <v>0</v>
      </c>
      <c r="AM68">
        <v>0</v>
      </c>
      <c r="AN68">
        <v>0</v>
      </c>
      <c r="AO68">
        <v>0</v>
      </c>
      <c r="AP68">
        <v>0</v>
      </c>
      <c r="AQ68">
        <v>0</v>
      </c>
      <c r="AR68">
        <v>0</v>
      </c>
      <c r="AS68">
        <v>0</v>
      </c>
      <c r="AT68">
        <v>0</v>
      </c>
      <c r="AU68">
        <v>0</v>
      </c>
      <c r="AV68">
        <v>0</v>
      </c>
      <c r="AW68">
        <v>0</v>
      </c>
      <c r="AX68">
        <v>0</v>
      </c>
      <c r="AY68">
        <v>0</v>
      </c>
      <c r="AZ68">
        <v>0</v>
      </c>
      <c r="BA68">
        <v>0</v>
      </c>
      <c r="BB68">
        <v>0</v>
      </c>
      <c r="BG68">
        <v>0</v>
      </c>
      <c r="BH68">
        <v>2</v>
      </c>
      <c r="BI68">
        <v>0.7</v>
      </c>
      <c r="BJ68">
        <v>1.9</v>
      </c>
      <c r="BK68">
        <v>2</v>
      </c>
      <c r="BL68">
        <v>94.5</v>
      </c>
      <c r="BM68">
        <v>14.18</v>
      </c>
      <c r="BN68">
        <v>108.68</v>
      </c>
      <c r="BO68">
        <v>108.68</v>
      </c>
      <c r="BQ68" t="s">
        <v>569</v>
      </c>
      <c r="BR68" t="s">
        <v>363</v>
      </c>
      <c r="BS68" s="2">
        <v>44232</v>
      </c>
      <c r="BT68" s="3">
        <v>0.4548611111111111</v>
      </c>
      <c r="BU68" t="s">
        <v>589</v>
      </c>
      <c r="BV68" t="s">
        <v>82</v>
      </c>
      <c r="BW68" t="s">
        <v>108</v>
      </c>
      <c r="BX68" t="s">
        <v>252</v>
      </c>
      <c r="BY68">
        <v>9307.59</v>
      </c>
      <c r="CA68" t="s">
        <v>571</v>
      </c>
      <c r="CC68" t="s">
        <v>278</v>
      </c>
      <c r="CD68">
        <v>2940</v>
      </c>
      <c r="CE68" t="s">
        <v>590</v>
      </c>
      <c r="CF68" s="2">
        <v>44235</v>
      </c>
      <c r="CI68">
        <v>1</v>
      </c>
      <c r="CJ68">
        <v>2</v>
      </c>
      <c r="CK68">
        <v>23</v>
      </c>
      <c r="CL68" t="s">
        <v>82</v>
      </c>
    </row>
    <row r="69" spans="1:90" x14ac:dyDescent="0.25">
      <c r="A69" t="s">
        <v>358</v>
      </c>
      <c r="B69" t="s">
        <v>359</v>
      </c>
      <c r="C69" t="s">
        <v>72</v>
      </c>
      <c r="E69" t="str">
        <f>"GAB2001866"</f>
        <v>GAB2001866</v>
      </c>
      <c r="F69" s="2">
        <v>44230</v>
      </c>
      <c r="G69">
        <v>202108</v>
      </c>
      <c r="H69" t="s">
        <v>86</v>
      </c>
      <c r="I69" t="s">
        <v>87</v>
      </c>
      <c r="J69" t="s">
        <v>360</v>
      </c>
      <c r="K69" t="s">
        <v>75</v>
      </c>
      <c r="L69" t="s">
        <v>86</v>
      </c>
      <c r="M69" t="s">
        <v>87</v>
      </c>
      <c r="N69" t="s">
        <v>591</v>
      </c>
      <c r="O69" t="s">
        <v>249</v>
      </c>
      <c r="P69" t="str">
        <f>"CT064247                      "</f>
        <v xml:space="preserve">CT064247                      </v>
      </c>
      <c r="Q69">
        <v>0</v>
      </c>
      <c r="R69">
        <v>0</v>
      </c>
      <c r="S69">
        <v>0</v>
      </c>
      <c r="T69">
        <v>0</v>
      </c>
      <c r="U69">
        <v>0</v>
      </c>
      <c r="V69">
        <v>0</v>
      </c>
      <c r="W69">
        <v>0</v>
      </c>
      <c r="X69">
        <v>0</v>
      </c>
      <c r="Y69">
        <v>0</v>
      </c>
      <c r="Z69">
        <v>0</v>
      </c>
      <c r="AA69">
        <v>0</v>
      </c>
      <c r="AB69">
        <v>0</v>
      </c>
      <c r="AC69">
        <v>0</v>
      </c>
      <c r="AD69">
        <v>0</v>
      </c>
      <c r="AE69">
        <v>0</v>
      </c>
      <c r="AF69">
        <v>0</v>
      </c>
      <c r="AG69">
        <v>0</v>
      </c>
      <c r="AH69">
        <v>0</v>
      </c>
      <c r="AI69">
        <v>0</v>
      </c>
      <c r="AJ69">
        <v>0</v>
      </c>
      <c r="AK69">
        <v>5.4</v>
      </c>
      <c r="AL69">
        <v>0</v>
      </c>
      <c r="AM69">
        <v>0</v>
      </c>
      <c r="AN69">
        <v>0</v>
      </c>
      <c r="AO69">
        <v>0</v>
      </c>
      <c r="AP69">
        <v>0</v>
      </c>
      <c r="AQ69">
        <v>0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G69">
        <v>0</v>
      </c>
      <c r="BH69">
        <v>1</v>
      </c>
      <c r="BI69">
        <v>0.4</v>
      </c>
      <c r="BJ69">
        <v>1</v>
      </c>
      <c r="BK69">
        <v>1</v>
      </c>
      <c r="BL69">
        <v>38.11</v>
      </c>
      <c r="BM69">
        <v>5.72</v>
      </c>
      <c r="BN69">
        <v>43.83</v>
      </c>
      <c r="BO69">
        <v>43.83</v>
      </c>
      <c r="BQ69" t="s">
        <v>592</v>
      </c>
      <c r="BR69" t="s">
        <v>363</v>
      </c>
      <c r="BS69" s="2">
        <v>44231</v>
      </c>
      <c r="BT69" s="3">
        <v>0.6333333333333333</v>
      </c>
      <c r="BU69" t="s">
        <v>593</v>
      </c>
      <c r="BV69" t="s">
        <v>82</v>
      </c>
      <c r="BW69" t="s">
        <v>97</v>
      </c>
      <c r="BX69" t="s">
        <v>98</v>
      </c>
      <c r="BY69">
        <v>4968.34</v>
      </c>
      <c r="CA69" t="s">
        <v>257</v>
      </c>
      <c r="CC69" t="s">
        <v>87</v>
      </c>
      <c r="CD69">
        <v>7579</v>
      </c>
      <c r="CE69" t="s">
        <v>478</v>
      </c>
      <c r="CF69" s="2">
        <v>44232</v>
      </c>
      <c r="CI69">
        <v>1</v>
      </c>
      <c r="CJ69">
        <v>1</v>
      </c>
      <c r="CK69">
        <v>32</v>
      </c>
      <c r="CL69" t="s">
        <v>82</v>
      </c>
    </row>
    <row r="70" spans="1:90" x14ac:dyDescent="0.25">
      <c r="A70" t="s">
        <v>358</v>
      </c>
      <c r="B70" t="s">
        <v>359</v>
      </c>
      <c r="C70" t="s">
        <v>72</v>
      </c>
      <c r="E70" t="str">
        <f>"GAB2001867"</f>
        <v>GAB2001867</v>
      </c>
      <c r="F70" s="2">
        <v>44230</v>
      </c>
      <c r="G70">
        <v>202108</v>
      </c>
      <c r="H70" t="s">
        <v>86</v>
      </c>
      <c r="I70" t="s">
        <v>87</v>
      </c>
      <c r="J70" t="s">
        <v>360</v>
      </c>
      <c r="K70" t="s">
        <v>75</v>
      </c>
      <c r="L70" t="s">
        <v>86</v>
      </c>
      <c r="M70" t="s">
        <v>87</v>
      </c>
      <c r="N70" t="s">
        <v>594</v>
      </c>
      <c r="O70" t="s">
        <v>78</v>
      </c>
      <c r="P70" t="str">
        <f>"003036                        "</f>
        <v xml:space="preserve">003036                        </v>
      </c>
      <c r="Q70">
        <v>0</v>
      </c>
      <c r="R70">
        <v>0</v>
      </c>
      <c r="S70">
        <v>0</v>
      </c>
      <c r="T70">
        <v>0</v>
      </c>
      <c r="U70">
        <v>0</v>
      </c>
      <c r="V70">
        <v>0</v>
      </c>
      <c r="W70">
        <v>0</v>
      </c>
      <c r="X70">
        <v>0</v>
      </c>
      <c r="Y70">
        <v>0</v>
      </c>
      <c r="Z70">
        <v>0</v>
      </c>
      <c r="AA70">
        <v>0</v>
      </c>
      <c r="AB70">
        <v>0</v>
      </c>
      <c r="AC70">
        <v>0</v>
      </c>
      <c r="AD70">
        <v>0</v>
      </c>
      <c r="AE70">
        <v>0</v>
      </c>
      <c r="AF70">
        <v>0</v>
      </c>
      <c r="AG70">
        <v>0</v>
      </c>
      <c r="AH70">
        <v>0</v>
      </c>
      <c r="AI70">
        <v>0</v>
      </c>
      <c r="AJ70">
        <v>0</v>
      </c>
      <c r="AK70">
        <v>5.4</v>
      </c>
      <c r="AL70">
        <v>0</v>
      </c>
      <c r="AM70">
        <v>0</v>
      </c>
      <c r="AN70">
        <v>0</v>
      </c>
      <c r="AO70">
        <v>0</v>
      </c>
      <c r="AP70">
        <v>0</v>
      </c>
      <c r="AQ70">
        <v>0</v>
      </c>
      <c r="AR70">
        <v>0</v>
      </c>
      <c r="AS70">
        <v>0</v>
      </c>
      <c r="AT70">
        <v>0</v>
      </c>
      <c r="AU70">
        <v>0</v>
      </c>
      <c r="AV70">
        <v>0</v>
      </c>
      <c r="AW70">
        <v>0</v>
      </c>
      <c r="AX70">
        <v>0</v>
      </c>
      <c r="AY70">
        <v>0</v>
      </c>
      <c r="AZ70">
        <v>0</v>
      </c>
      <c r="BA70">
        <v>0</v>
      </c>
      <c r="BB70">
        <v>0</v>
      </c>
      <c r="BG70">
        <v>0</v>
      </c>
      <c r="BH70">
        <v>1</v>
      </c>
      <c r="BI70">
        <v>0.1</v>
      </c>
      <c r="BJ70">
        <v>2.1</v>
      </c>
      <c r="BK70">
        <v>3</v>
      </c>
      <c r="BL70">
        <v>38.11</v>
      </c>
      <c r="BM70">
        <v>5.72</v>
      </c>
      <c r="BN70">
        <v>43.83</v>
      </c>
      <c r="BO70">
        <v>43.83</v>
      </c>
      <c r="BQ70" t="s">
        <v>595</v>
      </c>
      <c r="BR70" t="s">
        <v>363</v>
      </c>
      <c r="BS70" s="2">
        <v>44231</v>
      </c>
      <c r="BT70" s="3">
        <v>0.54166666666666663</v>
      </c>
      <c r="BU70" t="s">
        <v>596</v>
      </c>
      <c r="BV70" t="s">
        <v>82</v>
      </c>
      <c r="BW70" t="s">
        <v>97</v>
      </c>
      <c r="BX70" t="s">
        <v>130</v>
      </c>
      <c r="BY70">
        <v>10331.82</v>
      </c>
      <c r="CA70" t="s">
        <v>99</v>
      </c>
      <c r="CC70" t="s">
        <v>87</v>
      </c>
      <c r="CD70">
        <v>7441</v>
      </c>
      <c r="CE70" t="s">
        <v>443</v>
      </c>
      <c r="CF70" s="2">
        <v>44232</v>
      </c>
      <c r="CI70">
        <v>1</v>
      </c>
      <c r="CJ70">
        <v>1</v>
      </c>
      <c r="CK70">
        <v>22</v>
      </c>
      <c r="CL70" t="s">
        <v>82</v>
      </c>
    </row>
    <row r="71" spans="1:90" x14ac:dyDescent="0.25">
      <c r="A71" t="s">
        <v>358</v>
      </c>
      <c r="B71" t="s">
        <v>359</v>
      </c>
      <c r="C71" t="s">
        <v>72</v>
      </c>
      <c r="E71" t="str">
        <f>"GAB2001870"</f>
        <v>GAB2001870</v>
      </c>
      <c r="F71" s="2">
        <v>44230</v>
      </c>
      <c r="G71">
        <v>202108</v>
      </c>
      <c r="H71" t="s">
        <v>86</v>
      </c>
      <c r="I71" t="s">
        <v>87</v>
      </c>
      <c r="J71" t="s">
        <v>360</v>
      </c>
      <c r="K71" t="s">
        <v>75</v>
      </c>
      <c r="L71" t="s">
        <v>86</v>
      </c>
      <c r="M71" t="s">
        <v>87</v>
      </c>
      <c r="N71" t="s">
        <v>519</v>
      </c>
      <c r="O71" t="s">
        <v>78</v>
      </c>
      <c r="P71" t="str">
        <f>"CT064260                      "</f>
        <v xml:space="preserve">CT064260                      </v>
      </c>
      <c r="Q71">
        <v>0</v>
      </c>
      <c r="R71">
        <v>0</v>
      </c>
      <c r="S71">
        <v>0</v>
      </c>
      <c r="T71">
        <v>0</v>
      </c>
      <c r="U71">
        <v>0</v>
      </c>
      <c r="V71">
        <v>0</v>
      </c>
      <c r="W71">
        <v>0</v>
      </c>
      <c r="X71">
        <v>0</v>
      </c>
      <c r="Y71">
        <v>0</v>
      </c>
      <c r="Z71">
        <v>0</v>
      </c>
      <c r="AA71">
        <v>0</v>
      </c>
      <c r="AB71">
        <v>0</v>
      </c>
      <c r="AC71">
        <v>0</v>
      </c>
      <c r="AD71">
        <v>0</v>
      </c>
      <c r="AE71">
        <v>0</v>
      </c>
      <c r="AF71">
        <v>0</v>
      </c>
      <c r="AG71">
        <v>0</v>
      </c>
      <c r="AH71">
        <v>0</v>
      </c>
      <c r="AI71">
        <v>0</v>
      </c>
      <c r="AJ71">
        <v>0</v>
      </c>
      <c r="AK71">
        <v>5.4</v>
      </c>
      <c r="AL71">
        <v>0</v>
      </c>
      <c r="AM71">
        <v>0</v>
      </c>
      <c r="AN71">
        <v>0</v>
      </c>
      <c r="AO71">
        <v>0</v>
      </c>
      <c r="AP71">
        <v>0</v>
      </c>
      <c r="AQ71">
        <v>0</v>
      </c>
      <c r="AR71">
        <v>0</v>
      </c>
      <c r="AS71">
        <v>0</v>
      </c>
      <c r="AT71">
        <v>0</v>
      </c>
      <c r="AU71">
        <v>0</v>
      </c>
      <c r="AV71">
        <v>0</v>
      </c>
      <c r="AW71">
        <v>0</v>
      </c>
      <c r="AX71">
        <v>0</v>
      </c>
      <c r="AY71">
        <v>0</v>
      </c>
      <c r="AZ71">
        <v>0</v>
      </c>
      <c r="BA71">
        <v>0</v>
      </c>
      <c r="BB71">
        <v>0</v>
      </c>
      <c r="BG71">
        <v>0</v>
      </c>
      <c r="BH71">
        <v>1</v>
      </c>
      <c r="BI71">
        <v>0.5</v>
      </c>
      <c r="BJ71">
        <v>2.2999999999999998</v>
      </c>
      <c r="BK71">
        <v>3</v>
      </c>
      <c r="BL71">
        <v>38.11</v>
      </c>
      <c r="BM71">
        <v>5.72</v>
      </c>
      <c r="BN71">
        <v>43.83</v>
      </c>
      <c r="BO71">
        <v>43.83</v>
      </c>
      <c r="BQ71" t="s">
        <v>597</v>
      </c>
      <c r="BR71" t="s">
        <v>363</v>
      </c>
      <c r="BS71" s="2">
        <v>44231</v>
      </c>
      <c r="BT71" s="3">
        <v>0.43263888888888885</v>
      </c>
      <c r="BU71" t="s">
        <v>269</v>
      </c>
      <c r="BV71" t="s">
        <v>80</v>
      </c>
      <c r="BY71">
        <v>11556.16</v>
      </c>
      <c r="CA71" t="s">
        <v>100</v>
      </c>
      <c r="CC71" t="s">
        <v>87</v>
      </c>
      <c r="CD71">
        <v>7441</v>
      </c>
      <c r="CE71" t="s">
        <v>492</v>
      </c>
      <c r="CF71" s="2">
        <v>44232</v>
      </c>
      <c r="CI71">
        <v>1</v>
      </c>
      <c r="CJ71">
        <v>1</v>
      </c>
      <c r="CK71">
        <v>22</v>
      </c>
      <c r="CL71" t="s">
        <v>82</v>
      </c>
    </row>
    <row r="72" spans="1:90" x14ac:dyDescent="0.25">
      <c r="A72" t="s">
        <v>358</v>
      </c>
      <c r="B72" t="s">
        <v>359</v>
      </c>
      <c r="C72" t="s">
        <v>72</v>
      </c>
      <c r="E72" t="str">
        <f>"GAB2001871"</f>
        <v>GAB2001871</v>
      </c>
      <c r="F72" s="2">
        <v>44230</v>
      </c>
      <c r="G72">
        <v>202108</v>
      </c>
      <c r="H72" t="s">
        <v>86</v>
      </c>
      <c r="I72" t="s">
        <v>87</v>
      </c>
      <c r="J72" t="s">
        <v>360</v>
      </c>
      <c r="K72" t="s">
        <v>75</v>
      </c>
      <c r="L72" t="s">
        <v>86</v>
      </c>
      <c r="M72" t="s">
        <v>87</v>
      </c>
      <c r="N72" t="s">
        <v>598</v>
      </c>
      <c r="O72" t="s">
        <v>78</v>
      </c>
      <c r="P72" t="str">
        <f>"CT064261                      "</f>
        <v xml:space="preserve">CT064261                      </v>
      </c>
      <c r="Q72">
        <v>0</v>
      </c>
      <c r="R72">
        <v>0</v>
      </c>
      <c r="S72">
        <v>0</v>
      </c>
      <c r="T72">
        <v>0</v>
      </c>
      <c r="U72">
        <v>0</v>
      </c>
      <c r="V72">
        <v>0</v>
      </c>
      <c r="W72">
        <v>0</v>
      </c>
      <c r="X72">
        <v>0</v>
      </c>
      <c r="Y72">
        <v>0</v>
      </c>
      <c r="Z72">
        <v>0</v>
      </c>
      <c r="AA72">
        <v>0</v>
      </c>
      <c r="AB72">
        <v>0</v>
      </c>
      <c r="AC72">
        <v>0</v>
      </c>
      <c r="AD72">
        <v>0</v>
      </c>
      <c r="AE72">
        <v>0</v>
      </c>
      <c r="AF72">
        <v>0</v>
      </c>
      <c r="AG72">
        <v>0</v>
      </c>
      <c r="AH72">
        <v>0</v>
      </c>
      <c r="AI72">
        <v>0</v>
      </c>
      <c r="AJ72">
        <v>0</v>
      </c>
      <c r="AK72">
        <v>5.4</v>
      </c>
      <c r="AL72">
        <v>0</v>
      </c>
      <c r="AM72">
        <v>0</v>
      </c>
      <c r="AN72">
        <v>0</v>
      </c>
      <c r="AO72">
        <v>0</v>
      </c>
      <c r="AP72">
        <v>0</v>
      </c>
      <c r="AQ72">
        <v>0</v>
      </c>
      <c r="AR72">
        <v>0</v>
      </c>
      <c r="AS72">
        <v>0</v>
      </c>
      <c r="AT72">
        <v>0</v>
      </c>
      <c r="AU72">
        <v>0</v>
      </c>
      <c r="AV72">
        <v>0</v>
      </c>
      <c r="AW72">
        <v>0</v>
      </c>
      <c r="AX72">
        <v>0</v>
      </c>
      <c r="AY72">
        <v>0</v>
      </c>
      <c r="AZ72">
        <v>0</v>
      </c>
      <c r="BA72">
        <v>0</v>
      </c>
      <c r="BB72">
        <v>0</v>
      </c>
      <c r="BG72">
        <v>0</v>
      </c>
      <c r="BH72">
        <v>1</v>
      </c>
      <c r="BI72">
        <v>1.4</v>
      </c>
      <c r="BJ72">
        <v>2.6</v>
      </c>
      <c r="BK72">
        <v>3</v>
      </c>
      <c r="BL72">
        <v>38.11</v>
      </c>
      <c r="BM72">
        <v>5.72</v>
      </c>
      <c r="BN72">
        <v>43.83</v>
      </c>
      <c r="BO72">
        <v>43.83</v>
      </c>
      <c r="BQ72" t="s">
        <v>599</v>
      </c>
      <c r="BR72" t="s">
        <v>363</v>
      </c>
      <c r="BS72" s="2">
        <v>44231</v>
      </c>
      <c r="BT72" s="3">
        <v>0.57291666666666663</v>
      </c>
      <c r="BU72" t="s">
        <v>600</v>
      </c>
      <c r="BV72" t="s">
        <v>82</v>
      </c>
      <c r="BW72" t="s">
        <v>97</v>
      </c>
      <c r="BX72" t="s">
        <v>98</v>
      </c>
      <c r="BY72">
        <v>12848.94</v>
      </c>
      <c r="CA72" t="s">
        <v>339</v>
      </c>
      <c r="CC72" t="s">
        <v>87</v>
      </c>
      <c r="CD72">
        <v>7550</v>
      </c>
      <c r="CE72" t="s">
        <v>601</v>
      </c>
      <c r="CF72" s="2">
        <v>44232</v>
      </c>
      <c r="CI72">
        <v>1</v>
      </c>
      <c r="CJ72">
        <v>1</v>
      </c>
      <c r="CK72">
        <v>22</v>
      </c>
      <c r="CL72" t="s">
        <v>82</v>
      </c>
    </row>
    <row r="73" spans="1:90" x14ac:dyDescent="0.25">
      <c r="A73" t="s">
        <v>358</v>
      </c>
      <c r="B73" t="s">
        <v>359</v>
      </c>
      <c r="C73" t="s">
        <v>72</v>
      </c>
      <c r="E73" t="str">
        <f>"GAB2001856"</f>
        <v>GAB2001856</v>
      </c>
      <c r="F73" s="2">
        <v>44230</v>
      </c>
      <c r="G73">
        <v>202108</v>
      </c>
      <c r="H73" t="s">
        <v>86</v>
      </c>
      <c r="I73" t="s">
        <v>87</v>
      </c>
      <c r="J73" t="s">
        <v>360</v>
      </c>
      <c r="K73" t="s">
        <v>75</v>
      </c>
      <c r="L73" t="s">
        <v>92</v>
      </c>
      <c r="M73" t="s">
        <v>93</v>
      </c>
      <c r="N73" t="s">
        <v>602</v>
      </c>
      <c r="O73" t="s">
        <v>78</v>
      </c>
      <c r="P73" t="str">
        <f>"CT064059                      "</f>
        <v xml:space="preserve">CT064059                      </v>
      </c>
      <c r="Q73">
        <v>0</v>
      </c>
      <c r="R73">
        <v>0</v>
      </c>
      <c r="S73">
        <v>0</v>
      </c>
      <c r="T73">
        <v>0</v>
      </c>
      <c r="U73">
        <v>0</v>
      </c>
      <c r="V73">
        <v>0</v>
      </c>
      <c r="W73">
        <v>0</v>
      </c>
      <c r="X73">
        <v>0</v>
      </c>
      <c r="Y73">
        <v>0</v>
      </c>
      <c r="Z73">
        <v>0</v>
      </c>
      <c r="AA73">
        <v>0</v>
      </c>
      <c r="AB73">
        <v>0</v>
      </c>
      <c r="AC73">
        <v>0</v>
      </c>
      <c r="AD73">
        <v>0</v>
      </c>
      <c r="AE73">
        <v>0</v>
      </c>
      <c r="AF73">
        <v>0</v>
      </c>
      <c r="AG73">
        <v>0</v>
      </c>
      <c r="AH73">
        <v>0</v>
      </c>
      <c r="AI73">
        <v>0</v>
      </c>
      <c r="AJ73">
        <v>0</v>
      </c>
      <c r="AK73">
        <v>8.6300000000000008</v>
      </c>
      <c r="AL73">
        <v>0</v>
      </c>
      <c r="AM73">
        <v>0</v>
      </c>
      <c r="AN73">
        <v>0</v>
      </c>
      <c r="AO73">
        <v>0</v>
      </c>
      <c r="AP73">
        <v>0</v>
      </c>
      <c r="AQ73">
        <v>0</v>
      </c>
      <c r="AR73">
        <v>0</v>
      </c>
      <c r="AS73">
        <v>0</v>
      </c>
      <c r="AT73">
        <v>0</v>
      </c>
      <c r="AU73">
        <v>0</v>
      </c>
      <c r="AV73">
        <v>0</v>
      </c>
      <c r="AW73">
        <v>0</v>
      </c>
      <c r="AX73">
        <v>0</v>
      </c>
      <c r="AY73">
        <v>0</v>
      </c>
      <c r="AZ73">
        <v>0</v>
      </c>
      <c r="BA73">
        <v>0</v>
      </c>
      <c r="BB73">
        <v>0</v>
      </c>
      <c r="BG73">
        <v>0</v>
      </c>
      <c r="BH73">
        <v>1</v>
      </c>
      <c r="BI73">
        <v>0.2</v>
      </c>
      <c r="BJ73">
        <v>2.2999999999999998</v>
      </c>
      <c r="BK73">
        <v>2.5</v>
      </c>
      <c r="BL73">
        <v>60.96</v>
      </c>
      <c r="BM73">
        <v>9.14</v>
      </c>
      <c r="BN73">
        <v>70.099999999999994</v>
      </c>
      <c r="BO73">
        <v>70.099999999999994</v>
      </c>
      <c r="BQ73" t="s">
        <v>603</v>
      </c>
      <c r="BR73" t="s">
        <v>363</v>
      </c>
      <c r="BS73" s="2">
        <v>44231</v>
      </c>
      <c r="BT73" s="3">
        <v>0.3972222222222222</v>
      </c>
      <c r="BU73" t="s">
        <v>604</v>
      </c>
      <c r="BV73" t="s">
        <v>80</v>
      </c>
      <c r="BY73">
        <v>11432.84</v>
      </c>
      <c r="CA73" t="s">
        <v>333</v>
      </c>
      <c r="CC73" t="s">
        <v>93</v>
      </c>
      <c r="CD73">
        <v>2196</v>
      </c>
      <c r="CE73" t="s">
        <v>605</v>
      </c>
      <c r="CF73" s="2">
        <v>44231</v>
      </c>
      <c r="CI73">
        <v>1</v>
      </c>
      <c r="CJ73">
        <v>1</v>
      </c>
      <c r="CK73">
        <v>21</v>
      </c>
      <c r="CL73" t="s">
        <v>82</v>
      </c>
    </row>
    <row r="74" spans="1:90" x14ac:dyDescent="0.25">
      <c r="A74" t="s">
        <v>358</v>
      </c>
      <c r="B74" t="s">
        <v>359</v>
      </c>
      <c r="C74" t="s">
        <v>72</v>
      </c>
      <c r="E74" t="str">
        <f>"GAB2001874"</f>
        <v>GAB2001874</v>
      </c>
      <c r="F74" s="2">
        <v>44230</v>
      </c>
      <c r="G74">
        <v>202108</v>
      </c>
      <c r="H74" t="s">
        <v>86</v>
      </c>
      <c r="I74" t="s">
        <v>87</v>
      </c>
      <c r="J74" t="s">
        <v>360</v>
      </c>
      <c r="K74" t="s">
        <v>75</v>
      </c>
      <c r="L74" t="s">
        <v>86</v>
      </c>
      <c r="M74" t="s">
        <v>87</v>
      </c>
      <c r="N74" t="s">
        <v>499</v>
      </c>
      <c r="O74" t="s">
        <v>78</v>
      </c>
      <c r="P74" t="str">
        <f>"CT064243 CT064264             "</f>
        <v xml:space="preserve">CT064243 CT064264             </v>
      </c>
      <c r="Q74">
        <v>0</v>
      </c>
      <c r="R74">
        <v>0</v>
      </c>
      <c r="S74">
        <v>0</v>
      </c>
      <c r="T74">
        <v>0</v>
      </c>
      <c r="U74">
        <v>0</v>
      </c>
      <c r="V74">
        <v>0</v>
      </c>
      <c r="W74">
        <v>0</v>
      </c>
      <c r="X74">
        <v>0</v>
      </c>
      <c r="Y74">
        <v>0</v>
      </c>
      <c r="Z74">
        <v>0</v>
      </c>
      <c r="AA74">
        <v>0</v>
      </c>
      <c r="AB74">
        <v>0</v>
      </c>
      <c r="AC74">
        <v>0</v>
      </c>
      <c r="AD74">
        <v>0</v>
      </c>
      <c r="AE74">
        <v>0</v>
      </c>
      <c r="AF74">
        <v>0</v>
      </c>
      <c r="AG74">
        <v>0</v>
      </c>
      <c r="AH74">
        <v>0</v>
      </c>
      <c r="AI74">
        <v>0</v>
      </c>
      <c r="AJ74">
        <v>0</v>
      </c>
      <c r="AK74">
        <v>5.4</v>
      </c>
      <c r="AL74">
        <v>0</v>
      </c>
      <c r="AM74">
        <v>0</v>
      </c>
      <c r="AN74">
        <v>0</v>
      </c>
      <c r="AO74">
        <v>0</v>
      </c>
      <c r="AP74">
        <v>0</v>
      </c>
      <c r="AQ74">
        <v>0</v>
      </c>
      <c r="AR74">
        <v>0</v>
      </c>
      <c r="AS74">
        <v>0</v>
      </c>
      <c r="AT74">
        <v>0</v>
      </c>
      <c r="AU74">
        <v>0</v>
      </c>
      <c r="AV74">
        <v>0</v>
      </c>
      <c r="AW74">
        <v>0</v>
      </c>
      <c r="AX74">
        <v>0</v>
      </c>
      <c r="AY74">
        <v>0</v>
      </c>
      <c r="AZ74">
        <v>0</v>
      </c>
      <c r="BA74">
        <v>0</v>
      </c>
      <c r="BB74">
        <v>0</v>
      </c>
      <c r="BG74">
        <v>0</v>
      </c>
      <c r="BH74">
        <v>1</v>
      </c>
      <c r="BI74">
        <v>0.8</v>
      </c>
      <c r="BJ74">
        <v>1.9</v>
      </c>
      <c r="BK74">
        <v>2</v>
      </c>
      <c r="BL74">
        <v>38.11</v>
      </c>
      <c r="BM74">
        <v>5.72</v>
      </c>
      <c r="BN74">
        <v>43.83</v>
      </c>
      <c r="BO74">
        <v>43.83</v>
      </c>
      <c r="BQ74" t="s">
        <v>500</v>
      </c>
      <c r="BR74" t="s">
        <v>363</v>
      </c>
      <c r="BS74" s="2">
        <v>44231</v>
      </c>
      <c r="BT74" s="3">
        <v>0.54861111111111105</v>
      </c>
      <c r="BU74" t="s">
        <v>606</v>
      </c>
      <c r="BV74" t="s">
        <v>82</v>
      </c>
      <c r="BW74" t="s">
        <v>97</v>
      </c>
      <c r="BX74" t="s">
        <v>98</v>
      </c>
      <c r="BY74">
        <v>9387.84</v>
      </c>
      <c r="CA74" t="s">
        <v>234</v>
      </c>
      <c r="CC74" t="s">
        <v>87</v>
      </c>
      <c r="CD74">
        <v>7800</v>
      </c>
      <c r="CE74" t="s">
        <v>486</v>
      </c>
      <c r="CF74" s="2">
        <v>44232</v>
      </c>
      <c r="CI74">
        <v>1</v>
      </c>
      <c r="CJ74">
        <v>1</v>
      </c>
      <c r="CK74">
        <v>22</v>
      </c>
      <c r="CL74" t="s">
        <v>82</v>
      </c>
    </row>
    <row r="75" spans="1:90" x14ac:dyDescent="0.25">
      <c r="A75" t="s">
        <v>358</v>
      </c>
      <c r="B75" t="s">
        <v>359</v>
      </c>
      <c r="C75" t="s">
        <v>72</v>
      </c>
      <c r="E75" t="str">
        <f>"GAB2001876"</f>
        <v>GAB2001876</v>
      </c>
      <c r="F75" s="2">
        <v>44230</v>
      </c>
      <c r="G75">
        <v>202108</v>
      </c>
      <c r="H75" t="s">
        <v>86</v>
      </c>
      <c r="I75" t="s">
        <v>87</v>
      </c>
      <c r="J75" t="s">
        <v>360</v>
      </c>
      <c r="K75" t="s">
        <v>75</v>
      </c>
      <c r="L75" t="s">
        <v>607</v>
      </c>
      <c r="M75" t="s">
        <v>608</v>
      </c>
      <c r="N75" t="s">
        <v>609</v>
      </c>
      <c r="O75" t="s">
        <v>78</v>
      </c>
      <c r="P75" t="str">
        <f>"CT064265 CT064252             "</f>
        <v xml:space="preserve">CT064265 CT064252             </v>
      </c>
      <c r="Q75">
        <v>0</v>
      </c>
      <c r="R75">
        <v>0</v>
      </c>
      <c r="S75">
        <v>0</v>
      </c>
      <c r="T75">
        <v>0</v>
      </c>
      <c r="U75">
        <v>0</v>
      </c>
      <c r="V75">
        <v>0</v>
      </c>
      <c r="W75">
        <v>0</v>
      </c>
      <c r="X75">
        <v>0</v>
      </c>
      <c r="Y75">
        <v>0</v>
      </c>
      <c r="Z75">
        <v>0</v>
      </c>
      <c r="AA75">
        <v>0</v>
      </c>
      <c r="AB75">
        <v>0</v>
      </c>
      <c r="AC75">
        <v>0</v>
      </c>
      <c r="AD75">
        <v>0</v>
      </c>
      <c r="AE75">
        <v>0</v>
      </c>
      <c r="AF75">
        <v>0</v>
      </c>
      <c r="AG75">
        <v>0</v>
      </c>
      <c r="AH75">
        <v>0</v>
      </c>
      <c r="AI75">
        <v>0</v>
      </c>
      <c r="AJ75">
        <v>0</v>
      </c>
      <c r="AK75">
        <v>19.43</v>
      </c>
      <c r="AL75">
        <v>0</v>
      </c>
      <c r="AM75">
        <v>0</v>
      </c>
      <c r="AN75">
        <v>0</v>
      </c>
      <c r="AO75">
        <v>0</v>
      </c>
      <c r="AP75">
        <v>0</v>
      </c>
      <c r="AQ75">
        <v>0</v>
      </c>
      <c r="AR75">
        <v>0</v>
      </c>
      <c r="AS75">
        <v>0</v>
      </c>
      <c r="AT75">
        <v>0</v>
      </c>
      <c r="AU75">
        <v>0</v>
      </c>
      <c r="AV75">
        <v>0</v>
      </c>
      <c r="AW75">
        <v>0</v>
      </c>
      <c r="AX75">
        <v>0</v>
      </c>
      <c r="AY75">
        <v>0</v>
      </c>
      <c r="AZ75">
        <v>0</v>
      </c>
      <c r="BA75">
        <v>0</v>
      </c>
      <c r="BB75">
        <v>0</v>
      </c>
      <c r="BG75">
        <v>0</v>
      </c>
      <c r="BH75">
        <v>1</v>
      </c>
      <c r="BI75">
        <v>1.1000000000000001</v>
      </c>
      <c r="BJ75">
        <v>2.6</v>
      </c>
      <c r="BK75">
        <v>3</v>
      </c>
      <c r="BL75">
        <v>137.19</v>
      </c>
      <c r="BM75">
        <v>20.58</v>
      </c>
      <c r="BN75">
        <v>157.77000000000001</v>
      </c>
      <c r="BO75">
        <v>157.77000000000001</v>
      </c>
      <c r="BQ75" t="s">
        <v>610</v>
      </c>
      <c r="BR75" t="s">
        <v>363</v>
      </c>
      <c r="BS75" s="2">
        <v>44231</v>
      </c>
      <c r="BT75" s="3">
        <v>0.32430555555555557</v>
      </c>
      <c r="BU75" t="s">
        <v>611</v>
      </c>
      <c r="BV75" t="s">
        <v>80</v>
      </c>
      <c r="BY75">
        <v>13173.3</v>
      </c>
      <c r="BZ75" t="s">
        <v>81</v>
      </c>
      <c r="CA75" t="s">
        <v>306</v>
      </c>
      <c r="CC75" t="s">
        <v>608</v>
      </c>
      <c r="CD75">
        <v>2515</v>
      </c>
      <c r="CE75" t="s">
        <v>612</v>
      </c>
      <c r="CF75" s="2">
        <v>44231</v>
      </c>
      <c r="CI75">
        <v>1</v>
      </c>
      <c r="CJ75">
        <v>1</v>
      </c>
      <c r="CK75">
        <v>23</v>
      </c>
      <c r="CL75" t="s">
        <v>82</v>
      </c>
    </row>
    <row r="76" spans="1:90" x14ac:dyDescent="0.25">
      <c r="A76" t="s">
        <v>358</v>
      </c>
      <c r="B76" t="s">
        <v>359</v>
      </c>
      <c r="C76" t="s">
        <v>72</v>
      </c>
      <c r="E76" t="str">
        <f>"GAB2001873"</f>
        <v>GAB2001873</v>
      </c>
      <c r="F76" s="2">
        <v>44230</v>
      </c>
      <c r="G76">
        <v>202108</v>
      </c>
      <c r="H76" t="s">
        <v>86</v>
      </c>
      <c r="I76" t="s">
        <v>87</v>
      </c>
      <c r="J76" t="s">
        <v>360</v>
      </c>
      <c r="K76" t="s">
        <v>75</v>
      </c>
      <c r="L76" t="s">
        <v>283</v>
      </c>
      <c r="M76" t="s">
        <v>284</v>
      </c>
      <c r="N76" t="s">
        <v>613</v>
      </c>
      <c r="O76" t="s">
        <v>78</v>
      </c>
      <c r="P76" t="str">
        <f>"CT064263                      "</f>
        <v xml:space="preserve">CT064263                      </v>
      </c>
      <c r="Q76">
        <v>0</v>
      </c>
      <c r="R76">
        <v>0</v>
      </c>
      <c r="S76">
        <v>0</v>
      </c>
      <c r="T76">
        <v>0</v>
      </c>
      <c r="U76">
        <v>0</v>
      </c>
      <c r="V76">
        <v>0</v>
      </c>
      <c r="W76">
        <v>0</v>
      </c>
      <c r="X76">
        <v>0</v>
      </c>
      <c r="Y76">
        <v>0</v>
      </c>
      <c r="Z76">
        <v>0</v>
      </c>
      <c r="AA76">
        <v>0</v>
      </c>
      <c r="AB76">
        <v>0</v>
      </c>
      <c r="AC76">
        <v>0</v>
      </c>
      <c r="AD76">
        <v>0</v>
      </c>
      <c r="AE76">
        <v>0</v>
      </c>
      <c r="AF76">
        <v>0</v>
      </c>
      <c r="AG76">
        <v>0</v>
      </c>
      <c r="AH76">
        <v>0</v>
      </c>
      <c r="AI76">
        <v>0</v>
      </c>
      <c r="AJ76">
        <v>0</v>
      </c>
      <c r="AK76">
        <v>6.91</v>
      </c>
      <c r="AL76">
        <v>0</v>
      </c>
      <c r="AM76">
        <v>0</v>
      </c>
      <c r="AN76">
        <v>0</v>
      </c>
      <c r="AO76">
        <v>0</v>
      </c>
      <c r="AP76">
        <v>0</v>
      </c>
      <c r="AQ76">
        <v>0</v>
      </c>
      <c r="AR76">
        <v>0</v>
      </c>
      <c r="AS76">
        <v>0</v>
      </c>
      <c r="AT76">
        <v>0</v>
      </c>
      <c r="AU76">
        <v>0</v>
      </c>
      <c r="AV76">
        <v>0</v>
      </c>
      <c r="AW76">
        <v>0</v>
      </c>
      <c r="AX76">
        <v>0</v>
      </c>
      <c r="AY76">
        <v>0</v>
      </c>
      <c r="AZ76">
        <v>0</v>
      </c>
      <c r="BA76">
        <v>0</v>
      </c>
      <c r="BB76">
        <v>0</v>
      </c>
      <c r="BG76">
        <v>0</v>
      </c>
      <c r="BH76">
        <v>1</v>
      </c>
      <c r="BI76">
        <v>1</v>
      </c>
      <c r="BJ76">
        <v>1.7</v>
      </c>
      <c r="BK76">
        <v>2</v>
      </c>
      <c r="BL76">
        <v>48.78</v>
      </c>
      <c r="BM76">
        <v>7.32</v>
      </c>
      <c r="BN76">
        <v>56.1</v>
      </c>
      <c r="BO76">
        <v>56.1</v>
      </c>
      <c r="BQ76" t="s">
        <v>614</v>
      </c>
      <c r="BR76" t="s">
        <v>363</v>
      </c>
      <c r="BS76" s="2">
        <v>44231</v>
      </c>
      <c r="BT76" s="3">
        <v>0.4777777777777778</v>
      </c>
      <c r="BU76" t="s">
        <v>615</v>
      </c>
      <c r="BV76" t="s">
        <v>82</v>
      </c>
      <c r="BY76">
        <v>8655.74</v>
      </c>
      <c r="BZ76" t="s">
        <v>81</v>
      </c>
      <c r="CA76" t="s">
        <v>616</v>
      </c>
      <c r="CC76" t="s">
        <v>284</v>
      </c>
      <c r="CD76">
        <v>1200</v>
      </c>
      <c r="CE76" t="s">
        <v>617</v>
      </c>
      <c r="CF76" s="2">
        <v>44231</v>
      </c>
      <c r="CI76">
        <v>1</v>
      </c>
      <c r="CJ76">
        <v>1</v>
      </c>
      <c r="CK76">
        <v>21</v>
      </c>
      <c r="CL76" t="s">
        <v>82</v>
      </c>
    </row>
    <row r="77" spans="1:90" x14ac:dyDescent="0.25">
      <c r="A77" t="s">
        <v>358</v>
      </c>
      <c r="B77" t="s">
        <v>359</v>
      </c>
      <c r="C77" t="s">
        <v>72</v>
      </c>
      <c r="E77" t="str">
        <f>"GAB2001830"</f>
        <v>GAB2001830</v>
      </c>
      <c r="F77" s="2">
        <v>44228</v>
      </c>
      <c r="G77">
        <v>202108</v>
      </c>
      <c r="H77" t="s">
        <v>86</v>
      </c>
      <c r="I77" t="s">
        <v>87</v>
      </c>
      <c r="J77" t="s">
        <v>360</v>
      </c>
      <c r="K77" t="s">
        <v>75</v>
      </c>
      <c r="L77" t="s">
        <v>92</v>
      </c>
      <c r="M77" t="s">
        <v>93</v>
      </c>
      <c r="N77" t="s">
        <v>618</v>
      </c>
      <c r="O77" t="s">
        <v>78</v>
      </c>
      <c r="P77" t="str">
        <f>"CT064152                      "</f>
        <v xml:space="preserve">CT064152                      </v>
      </c>
      <c r="Q77">
        <v>0</v>
      </c>
      <c r="R77">
        <v>0</v>
      </c>
      <c r="S77">
        <v>0</v>
      </c>
      <c r="T77">
        <v>0</v>
      </c>
      <c r="U77">
        <v>0</v>
      </c>
      <c r="V77">
        <v>0</v>
      </c>
      <c r="W77">
        <v>0</v>
      </c>
      <c r="X77">
        <v>0</v>
      </c>
      <c r="Y77">
        <v>0</v>
      </c>
      <c r="Z77">
        <v>0</v>
      </c>
      <c r="AA77">
        <v>0</v>
      </c>
      <c r="AB77">
        <v>0</v>
      </c>
      <c r="AC77">
        <v>0</v>
      </c>
      <c r="AD77">
        <v>0</v>
      </c>
      <c r="AE77">
        <v>0</v>
      </c>
      <c r="AF77">
        <v>0</v>
      </c>
      <c r="AG77">
        <v>0</v>
      </c>
      <c r="AH77">
        <v>0</v>
      </c>
      <c r="AI77">
        <v>0</v>
      </c>
      <c r="AJ77">
        <v>0</v>
      </c>
      <c r="AK77">
        <v>354.91</v>
      </c>
      <c r="AL77">
        <v>0</v>
      </c>
      <c r="AM77">
        <v>0</v>
      </c>
      <c r="AN77">
        <v>0</v>
      </c>
      <c r="AO77">
        <v>0</v>
      </c>
      <c r="AP77">
        <v>0</v>
      </c>
      <c r="AQ77">
        <v>0</v>
      </c>
      <c r="AR77">
        <v>0</v>
      </c>
      <c r="AS77">
        <v>0</v>
      </c>
      <c r="AT77">
        <v>0</v>
      </c>
      <c r="AU77">
        <v>0</v>
      </c>
      <c r="AV77">
        <v>0</v>
      </c>
      <c r="AW77">
        <v>0</v>
      </c>
      <c r="AX77">
        <v>0</v>
      </c>
      <c r="AY77">
        <v>0</v>
      </c>
      <c r="AZ77">
        <v>0</v>
      </c>
      <c r="BA77">
        <v>0</v>
      </c>
      <c r="BB77">
        <v>0</v>
      </c>
      <c r="BG77">
        <v>0</v>
      </c>
      <c r="BH77">
        <v>1</v>
      </c>
      <c r="BI77">
        <v>60</v>
      </c>
      <c r="BJ77">
        <v>130.19999999999999</v>
      </c>
      <c r="BK77">
        <v>130.5</v>
      </c>
      <c r="BL77">
        <v>3085</v>
      </c>
      <c r="BM77">
        <v>462.75</v>
      </c>
      <c r="BN77">
        <v>3547.75</v>
      </c>
      <c r="BO77">
        <v>3547.75</v>
      </c>
      <c r="BQ77" t="s">
        <v>562</v>
      </c>
      <c r="BR77" t="s">
        <v>363</v>
      </c>
      <c r="BS77" s="2">
        <v>44229</v>
      </c>
      <c r="BT77" s="3">
        <v>0.43333333333333335</v>
      </c>
      <c r="BU77" t="s">
        <v>619</v>
      </c>
      <c r="BV77" t="s">
        <v>80</v>
      </c>
      <c r="BY77">
        <v>650880</v>
      </c>
      <c r="BZ77" t="s">
        <v>81</v>
      </c>
      <c r="CA77" t="s">
        <v>620</v>
      </c>
      <c r="CC77" t="s">
        <v>93</v>
      </c>
      <c r="CD77">
        <v>2193</v>
      </c>
      <c r="CE77" t="s">
        <v>621</v>
      </c>
      <c r="CF77" s="2">
        <v>44230</v>
      </c>
      <c r="CI77">
        <v>1</v>
      </c>
      <c r="CJ77">
        <v>1</v>
      </c>
      <c r="CK77">
        <v>21</v>
      </c>
      <c r="CL77" t="s">
        <v>82</v>
      </c>
    </row>
    <row r="78" spans="1:90" x14ac:dyDescent="0.25">
      <c r="A78" t="s">
        <v>358</v>
      </c>
      <c r="B78" t="s">
        <v>359</v>
      </c>
      <c r="C78" t="s">
        <v>72</v>
      </c>
      <c r="E78" t="str">
        <f>"GAB2001898"</f>
        <v>GAB2001898</v>
      </c>
      <c r="F78" s="2">
        <v>44231</v>
      </c>
      <c r="G78">
        <v>202108</v>
      </c>
      <c r="H78" t="s">
        <v>86</v>
      </c>
      <c r="I78" t="s">
        <v>87</v>
      </c>
      <c r="J78" t="s">
        <v>360</v>
      </c>
      <c r="K78" t="s">
        <v>75</v>
      </c>
      <c r="L78" t="s">
        <v>136</v>
      </c>
      <c r="M78" t="s">
        <v>137</v>
      </c>
      <c r="N78" t="s">
        <v>406</v>
      </c>
      <c r="O78" t="s">
        <v>78</v>
      </c>
      <c r="P78" t="str">
        <f>"MICHELLE FICK                 "</f>
        <v xml:space="preserve">MICHELLE FICK                 </v>
      </c>
      <c r="Q78">
        <v>0</v>
      </c>
      <c r="R78">
        <v>0</v>
      </c>
      <c r="S78">
        <v>0</v>
      </c>
      <c r="T78">
        <v>0</v>
      </c>
      <c r="U78">
        <v>0</v>
      </c>
      <c r="V78">
        <v>0</v>
      </c>
      <c r="W78">
        <v>0</v>
      </c>
      <c r="X78">
        <v>0</v>
      </c>
      <c r="Y78">
        <v>0</v>
      </c>
      <c r="Z78">
        <v>0</v>
      </c>
      <c r="AA78">
        <v>0</v>
      </c>
      <c r="AB78">
        <v>0</v>
      </c>
      <c r="AC78">
        <v>0</v>
      </c>
      <c r="AD78">
        <v>0</v>
      </c>
      <c r="AE78">
        <v>0</v>
      </c>
      <c r="AF78">
        <v>0</v>
      </c>
      <c r="AG78">
        <v>0</v>
      </c>
      <c r="AH78">
        <v>0</v>
      </c>
      <c r="AI78">
        <v>0</v>
      </c>
      <c r="AJ78">
        <v>0</v>
      </c>
      <c r="AK78">
        <v>6.91</v>
      </c>
      <c r="AL78">
        <v>0</v>
      </c>
      <c r="AM78">
        <v>0</v>
      </c>
      <c r="AN78">
        <v>0</v>
      </c>
      <c r="AO78">
        <v>0</v>
      </c>
      <c r="AP78">
        <v>0</v>
      </c>
      <c r="AQ78">
        <v>0</v>
      </c>
      <c r="AR78">
        <v>0</v>
      </c>
      <c r="AS78">
        <v>0</v>
      </c>
      <c r="AT78">
        <v>0</v>
      </c>
      <c r="AU78">
        <v>0</v>
      </c>
      <c r="AV78">
        <v>0</v>
      </c>
      <c r="AW78">
        <v>0</v>
      </c>
      <c r="AX78">
        <v>0</v>
      </c>
      <c r="AY78">
        <v>0</v>
      </c>
      <c r="AZ78">
        <v>0</v>
      </c>
      <c r="BA78">
        <v>0</v>
      </c>
      <c r="BB78">
        <v>0</v>
      </c>
      <c r="BG78">
        <v>0</v>
      </c>
      <c r="BH78">
        <v>1</v>
      </c>
      <c r="BI78">
        <v>0.1</v>
      </c>
      <c r="BJ78">
        <v>1.7</v>
      </c>
      <c r="BK78">
        <v>2</v>
      </c>
      <c r="BL78">
        <v>48.78</v>
      </c>
      <c r="BM78">
        <v>7.32</v>
      </c>
      <c r="BN78">
        <v>56.1</v>
      </c>
      <c r="BO78">
        <v>56.1</v>
      </c>
      <c r="BQ78" t="s">
        <v>622</v>
      </c>
      <c r="BR78" t="s">
        <v>363</v>
      </c>
      <c r="BS78" s="2">
        <v>44232</v>
      </c>
      <c r="BT78" s="3">
        <v>0.43541666666666662</v>
      </c>
      <c r="BU78" t="s">
        <v>460</v>
      </c>
      <c r="BV78" t="s">
        <v>80</v>
      </c>
      <c r="BY78">
        <v>8588.48</v>
      </c>
      <c r="CA78" t="s">
        <v>409</v>
      </c>
      <c r="CC78" t="s">
        <v>137</v>
      </c>
      <c r="CD78">
        <v>157</v>
      </c>
      <c r="CE78" t="s">
        <v>623</v>
      </c>
      <c r="CF78" s="2">
        <v>44232</v>
      </c>
      <c r="CI78">
        <v>1</v>
      </c>
      <c r="CJ78">
        <v>1</v>
      </c>
      <c r="CK78">
        <v>21</v>
      </c>
      <c r="CL78" t="s">
        <v>82</v>
      </c>
    </row>
    <row r="79" spans="1:90" x14ac:dyDescent="0.25">
      <c r="A79" t="s">
        <v>358</v>
      </c>
      <c r="B79" t="s">
        <v>359</v>
      </c>
      <c r="C79" t="s">
        <v>72</v>
      </c>
      <c r="E79" t="str">
        <f>"GAB2001891"</f>
        <v>GAB2001891</v>
      </c>
      <c r="F79" s="2">
        <v>44231</v>
      </c>
      <c r="G79">
        <v>202108</v>
      </c>
      <c r="H79" t="s">
        <v>86</v>
      </c>
      <c r="I79" t="s">
        <v>87</v>
      </c>
      <c r="J79" t="s">
        <v>360</v>
      </c>
      <c r="K79" t="s">
        <v>75</v>
      </c>
      <c r="L79" t="s">
        <v>86</v>
      </c>
      <c r="M79" t="s">
        <v>87</v>
      </c>
      <c r="N79" t="s">
        <v>499</v>
      </c>
      <c r="O79" t="s">
        <v>78</v>
      </c>
      <c r="P79" t="str">
        <f>"CT064290                      "</f>
        <v xml:space="preserve">CT064290                      </v>
      </c>
      <c r="Q79">
        <v>0</v>
      </c>
      <c r="R79">
        <v>0</v>
      </c>
      <c r="S79">
        <v>0</v>
      </c>
      <c r="T79">
        <v>0</v>
      </c>
      <c r="U79">
        <v>0</v>
      </c>
      <c r="V79">
        <v>0</v>
      </c>
      <c r="W79">
        <v>0</v>
      </c>
      <c r="X79">
        <v>0</v>
      </c>
      <c r="Y79">
        <v>0</v>
      </c>
      <c r="Z79">
        <v>0</v>
      </c>
      <c r="AA79">
        <v>0</v>
      </c>
      <c r="AB79">
        <v>0</v>
      </c>
      <c r="AC79">
        <v>0</v>
      </c>
      <c r="AD79">
        <v>0</v>
      </c>
      <c r="AE79">
        <v>0</v>
      </c>
      <c r="AF79">
        <v>0</v>
      </c>
      <c r="AG79">
        <v>0</v>
      </c>
      <c r="AH79">
        <v>0</v>
      </c>
      <c r="AI79">
        <v>0</v>
      </c>
      <c r="AJ79">
        <v>0</v>
      </c>
      <c r="AK79">
        <v>5.4</v>
      </c>
      <c r="AL79">
        <v>0</v>
      </c>
      <c r="AM79">
        <v>0</v>
      </c>
      <c r="AN79">
        <v>0</v>
      </c>
      <c r="AO79">
        <v>0</v>
      </c>
      <c r="AP79">
        <v>0</v>
      </c>
      <c r="AQ79">
        <v>0</v>
      </c>
      <c r="AR79">
        <v>0</v>
      </c>
      <c r="AS79">
        <v>0</v>
      </c>
      <c r="AT79">
        <v>0</v>
      </c>
      <c r="AU79">
        <v>0</v>
      </c>
      <c r="AV79">
        <v>0</v>
      </c>
      <c r="AW79">
        <v>0</v>
      </c>
      <c r="AX79">
        <v>0</v>
      </c>
      <c r="AY79">
        <v>0</v>
      </c>
      <c r="AZ79">
        <v>0</v>
      </c>
      <c r="BA79">
        <v>0</v>
      </c>
      <c r="BB79">
        <v>0</v>
      </c>
      <c r="BG79">
        <v>0</v>
      </c>
      <c r="BH79">
        <v>1</v>
      </c>
      <c r="BI79">
        <v>0.2</v>
      </c>
      <c r="BJ79">
        <v>2</v>
      </c>
      <c r="BK79">
        <v>2</v>
      </c>
      <c r="BL79">
        <v>38.11</v>
      </c>
      <c r="BM79">
        <v>5.72</v>
      </c>
      <c r="BN79">
        <v>43.83</v>
      </c>
      <c r="BO79">
        <v>43.83</v>
      </c>
      <c r="BQ79" t="s">
        <v>500</v>
      </c>
      <c r="BR79" t="s">
        <v>363</v>
      </c>
      <c r="BS79" s="2">
        <v>44232</v>
      </c>
      <c r="BT79" s="3">
        <v>0.38819444444444445</v>
      </c>
      <c r="BU79" t="s">
        <v>624</v>
      </c>
      <c r="BV79" t="s">
        <v>80</v>
      </c>
      <c r="BY79">
        <v>9756.6</v>
      </c>
      <c r="CA79" t="s">
        <v>234</v>
      </c>
      <c r="CC79" t="s">
        <v>87</v>
      </c>
      <c r="CD79">
        <v>7800</v>
      </c>
      <c r="CE79" t="s">
        <v>443</v>
      </c>
      <c r="CF79" s="2">
        <v>44235</v>
      </c>
      <c r="CI79">
        <v>1</v>
      </c>
      <c r="CJ79">
        <v>1</v>
      </c>
      <c r="CK79">
        <v>22</v>
      </c>
      <c r="CL79" t="s">
        <v>82</v>
      </c>
    </row>
    <row r="80" spans="1:90" x14ac:dyDescent="0.25">
      <c r="A80" t="s">
        <v>358</v>
      </c>
      <c r="B80" t="s">
        <v>359</v>
      </c>
      <c r="C80" t="s">
        <v>72</v>
      </c>
      <c r="E80" t="str">
        <f>"009938963471"</f>
        <v>009938963471</v>
      </c>
      <c r="F80" s="2">
        <v>44229</v>
      </c>
      <c r="G80">
        <v>202108</v>
      </c>
      <c r="H80" t="s">
        <v>127</v>
      </c>
      <c r="I80" t="s">
        <v>128</v>
      </c>
      <c r="J80" t="s">
        <v>625</v>
      </c>
      <c r="K80" t="s">
        <v>75</v>
      </c>
      <c r="L80" t="s">
        <v>210</v>
      </c>
      <c r="M80" t="s">
        <v>87</v>
      </c>
      <c r="N80" t="s">
        <v>406</v>
      </c>
      <c r="O80" t="s">
        <v>200</v>
      </c>
      <c r="P80" t="str">
        <f>"                              "</f>
        <v xml:space="preserve">                              </v>
      </c>
      <c r="Q80">
        <v>0</v>
      </c>
      <c r="R80">
        <v>0</v>
      </c>
      <c r="S80">
        <v>0</v>
      </c>
      <c r="T80">
        <v>0</v>
      </c>
      <c r="U80">
        <v>0</v>
      </c>
      <c r="V80">
        <v>0</v>
      </c>
      <c r="W80">
        <v>0</v>
      </c>
      <c r="X80">
        <v>0</v>
      </c>
      <c r="Y80">
        <v>0</v>
      </c>
      <c r="Z80">
        <v>0</v>
      </c>
      <c r="AA80">
        <v>0</v>
      </c>
      <c r="AB80">
        <v>0</v>
      </c>
      <c r="AC80">
        <v>0</v>
      </c>
      <c r="AD80">
        <v>0</v>
      </c>
      <c r="AE80">
        <v>0</v>
      </c>
      <c r="AF80">
        <v>0</v>
      </c>
      <c r="AG80">
        <v>0</v>
      </c>
      <c r="AH80">
        <v>0</v>
      </c>
      <c r="AI80">
        <v>0</v>
      </c>
      <c r="AJ80">
        <v>0</v>
      </c>
      <c r="AK80">
        <v>0</v>
      </c>
      <c r="AL80">
        <v>0</v>
      </c>
      <c r="AM80">
        <v>295.97000000000003</v>
      </c>
      <c r="AN80">
        <v>0</v>
      </c>
      <c r="AO80">
        <v>0</v>
      </c>
      <c r="AP80">
        <v>0</v>
      </c>
      <c r="AQ80">
        <v>0</v>
      </c>
      <c r="AR80">
        <v>0</v>
      </c>
      <c r="AS80">
        <v>0</v>
      </c>
      <c r="AT80">
        <v>0</v>
      </c>
      <c r="AU80">
        <v>0</v>
      </c>
      <c r="AV80">
        <v>0</v>
      </c>
      <c r="AW80">
        <v>0</v>
      </c>
      <c r="AX80">
        <v>0</v>
      </c>
      <c r="AY80">
        <v>0</v>
      </c>
      <c r="AZ80">
        <v>0</v>
      </c>
      <c r="BA80">
        <v>0</v>
      </c>
      <c r="BB80">
        <v>0</v>
      </c>
      <c r="BG80">
        <v>0</v>
      </c>
      <c r="BH80">
        <v>50</v>
      </c>
      <c r="BI80">
        <v>450</v>
      </c>
      <c r="BJ80">
        <v>612</v>
      </c>
      <c r="BK80">
        <v>612</v>
      </c>
      <c r="BL80">
        <v>2577.67</v>
      </c>
      <c r="BM80">
        <v>386.65</v>
      </c>
      <c r="BN80">
        <v>2964.32</v>
      </c>
      <c r="BO80">
        <v>2964.32</v>
      </c>
      <c r="BQ80" t="s">
        <v>626</v>
      </c>
      <c r="BR80" t="s">
        <v>334</v>
      </c>
      <c r="BS80" s="2">
        <v>44231</v>
      </c>
      <c r="BT80" s="3">
        <v>0.40347222222222223</v>
      </c>
      <c r="BU80" t="s">
        <v>627</v>
      </c>
      <c r="BV80" t="s">
        <v>80</v>
      </c>
      <c r="BY80">
        <v>61200</v>
      </c>
      <c r="CA80" t="s">
        <v>198</v>
      </c>
      <c r="CC80" t="s">
        <v>87</v>
      </c>
      <c r="CD80">
        <v>7460</v>
      </c>
      <c r="CE80" t="s">
        <v>88</v>
      </c>
      <c r="CF80" s="2">
        <v>44232</v>
      </c>
      <c r="CI80">
        <v>3</v>
      </c>
      <c r="CJ80">
        <v>2</v>
      </c>
      <c r="CK80" t="s">
        <v>211</v>
      </c>
      <c r="CL80" t="s">
        <v>82</v>
      </c>
    </row>
    <row r="81" spans="1:90" x14ac:dyDescent="0.25">
      <c r="A81" t="s">
        <v>358</v>
      </c>
      <c r="B81" t="s">
        <v>359</v>
      </c>
      <c r="C81" t="s">
        <v>72</v>
      </c>
      <c r="E81" t="str">
        <f>"GAB2001889"</f>
        <v>GAB2001889</v>
      </c>
      <c r="F81" s="2">
        <v>44231</v>
      </c>
      <c r="G81">
        <v>202108</v>
      </c>
      <c r="H81" t="s">
        <v>86</v>
      </c>
      <c r="I81" t="s">
        <v>87</v>
      </c>
      <c r="J81" t="s">
        <v>360</v>
      </c>
      <c r="K81" t="s">
        <v>75</v>
      </c>
      <c r="L81" t="s">
        <v>216</v>
      </c>
      <c r="M81" t="s">
        <v>217</v>
      </c>
      <c r="N81" t="s">
        <v>628</v>
      </c>
      <c r="O81" t="s">
        <v>200</v>
      </c>
      <c r="P81" t="str">
        <f>"CT064285                      "</f>
        <v xml:space="preserve">CT064285                      </v>
      </c>
      <c r="Q81">
        <v>0</v>
      </c>
      <c r="R81">
        <v>0</v>
      </c>
      <c r="S81">
        <v>0</v>
      </c>
      <c r="T81">
        <v>0</v>
      </c>
      <c r="U81">
        <v>0</v>
      </c>
      <c r="V81">
        <v>0</v>
      </c>
      <c r="W81">
        <v>0</v>
      </c>
      <c r="X81">
        <v>0</v>
      </c>
      <c r="Y81">
        <v>0</v>
      </c>
      <c r="Z81">
        <v>0</v>
      </c>
      <c r="AA81">
        <v>0</v>
      </c>
      <c r="AB81">
        <v>0</v>
      </c>
      <c r="AC81">
        <v>0</v>
      </c>
      <c r="AD81">
        <v>0</v>
      </c>
      <c r="AE81">
        <v>0</v>
      </c>
      <c r="AF81">
        <v>0</v>
      </c>
      <c r="AG81">
        <v>0</v>
      </c>
      <c r="AH81">
        <v>0</v>
      </c>
      <c r="AI81">
        <v>0</v>
      </c>
      <c r="AJ81">
        <v>0</v>
      </c>
      <c r="AK81">
        <v>0</v>
      </c>
      <c r="AL81">
        <v>0</v>
      </c>
      <c r="AM81">
        <v>16.84</v>
      </c>
      <c r="AN81">
        <v>0</v>
      </c>
      <c r="AO81">
        <v>0</v>
      </c>
      <c r="AP81">
        <v>0</v>
      </c>
      <c r="AQ81">
        <v>0</v>
      </c>
      <c r="AR81">
        <v>0</v>
      </c>
      <c r="AS81">
        <v>0</v>
      </c>
      <c r="AT81">
        <v>0</v>
      </c>
      <c r="AU81">
        <v>0</v>
      </c>
      <c r="AV81">
        <v>0</v>
      </c>
      <c r="AW81">
        <v>0</v>
      </c>
      <c r="AX81">
        <v>0</v>
      </c>
      <c r="AY81">
        <v>0</v>
      </c>
      <c r="AZ81">
        <v>0</v>
      </c>
      <c r="BA81">
        <v>0</v>
      </c>
      <c r="BB81">
        <v>0</v>
      </c>
      <c r="BG81">
        <v>0</v>
      </c>
      <c r="BH81">
        <v>1</v>
      </c>
      <c r="BI81">
        <v>1</v>
      </c>
      <c r="BJ81">
        <v>1.7</v>
      </c>
      <c r="BK81">
        <v>2</v>
      </c>
      <c r="BL81">
        <v>123.9</v>
      </c>
      <c r="BM81">
        <v>18.59</v>
      </c>
      <c r="BN81">
        <v>142.49</v>
      </c>
      <c r="BO81">
        <v>142.49</v>
      </c>
      <c r="BQ81" t="s">
        <v>629</v>
      </c>
      <c r="BR81" t="s">
        <v>363</v>
      </c>
      <c r="BS81" s="2">
        <v>44236</v>
      </c>
      <c r="BT81" s="3">
        <v>0.39999999999999997</v>
      </c>
      <c r="BU81" t="s">
        <v>630</v>
      </c>
      <c r="BV81" t="s">
        <v>80</v>
      </c>
      <c r="BY81">
        <v>8400</v>
      </c>
      <c r="CC81" t="s">
        <v>217</v>
      </c>
      <c r="CD81">
        <v>1050</v>
      </c>
      <c r="CE81" t="s">
        <v>88</v>
      </c>
      <c r="CF81" s="2">
        <v>44236</v>
      </c>
      <c r="CI81">
        <v>3</v>
      </c>
      <c r="CJ81">
        <v>3</v>
      </c>
      <c r="CK81" t="s">
        <v>378</v>
      </c>
      <c r="CL81" t="s">
        <v>82</v>
      </c>
    </row>
    <row r="82" spans="1:90" x14ac:dyDescent="0.25">
      <c r="A82" t="s">
        <v>358</v>
      </c>
      <c r="B82" t="s">
        <v>359</v>
      </c>
      <c r="C82" t="s">
        <v>72</v>
      </c>
      <c r="E82" t="str">
        <f>"009940478331"</f>
        <v>009940478331</v>
      </c>
      <c r="F82" s="2">
        <v>44230</v>
      </c>
      <c r="G82">
        <v>202108</v>
      </c>
      <c r="H82" t="s">
        <v>136</v>
      </c>
      <c r="I82" t="s">
        <v>137</v>
      </c>
      <c r="J82" t="s">
        <v>631</v>
      </c>
      <c r="K82" t="s">
        <v>75</v>
      </c>
      <c r="L82" t="s">
        <v>210</v>
      </c>
      <c r="M82" t="s">
        <v>87</v>
      </c>
      <c r="N82" t="s">
        <v>406</v>
      </c>
      <c r="O82" t="s">
        <v>200</v>
      </c>
      <c r="P82" t="str">
        <f>"2102030143                    "</f>
        <v xml:space="preserve">2102030143                    </v>
      </c>
      <c r="Q82">
        <v>0</v>
      </c>
      <c r="R82">
        <v>0</v>
      </c>
      <c r="S82">
        <v>0</v>
      </c>
      <c r="T82">
        <v>0</v>
      </c>
      <c r="U82">
        <v>0</v>
      </c>
      <c r="V82">
        <v>0</v>
      </c>
      <c r="W82">
        <v>0</v>
      </c>
      <c r="X82">
        <v>0</v>
      </c>
      <c r="Y82">
        <v>0</v>
      </c>
      <c r="Z82">
        <v>0</v>
      </c>
      <c r="AA82">
        <v>0</v>
      </c>
      <c r="AB82">
        <v>0</v>
      </c>
      <c r="AC82">
        <v>0</v>
      </c>
      <c r="AD82">
        <v>0</v>
      </c>
      <c r="AE82">
        <v>0</v>
      </c>
      <c r="AF82">
        <v>0</v>
      </c>
      <c r="AG82">
        <v>0</v>
      </c>
      <c r="AH82">
        <v>0</v>
      </c>
      <c r="AI82">
        <v>0</v>
      </c>
      <c r="AJ82">
        <v>0</v>
      </c>
      <c r="AK82">
        <v>0</v>
      </c>
      <c r="AL82">
        <v>0</v>
      </c>
      <c r="AM82">
        <v>46.64</v>
      </c>
      <c r="AN82">
        <v>0</v>
      </c>
      <c r="AO82">
        <v>0</v>
      </c>
      <c r="AP82">
        <v>0</v>
      </c>
      <c r="AQ82">
        <v>0</v>
      </c>
      <c r="AR82">
        <v>0</v>
      </c>
      <c r="AS82">
        <v>0</v>
      </c>
      <c r="AT82">
        <v>0</v>
      </c>
      <c r="AU82">
        <v>0</v>
      </c>
      <c r="AV82">
        <v>0</v>
      </c>
      <c r="AW82">
        <v>0</v>
      </c>
      <c r="AX82">
        <v>0</v>
      </c>
      <c r="AY82">
        <v>0</v>
      </c>
      <c r="AZ82">
        <v>0</v>
      </c>
      <c r="BA82">
        <v>0</v>
      </c>
      <c r="BB82">
        <v>0</v>
      </c>
      <c r="BG82">
        <v>0</v>
      </c>
      <c r="BH82">
        <v>2</v>
      </c>
      <c r="BI82">
        <v>30.6</v>
      </c>
      <c r="BJ82">
        <v>44.7</v>
      </c>
      <c r="BK82">
        <v>45</v>
      </c>
      <c r="BL82">
        <v>334.3</v>
      </c>
      <c r="BM82">
        <v>50.15</v>
      </c>
      <c r="BN82">
        <v>384.45</v>
      </c>
      <c r="BO82">
        <v>384.45</v>
      </c>
      <c r="BQ82" t="s">
        <v>207</v>
      </c>
      <c r="BR82" t="s">
        <v>632</v>
      </c>
      <c r="BS82" s="2">
        <v>44232</v>
      </c>
      <c r="BT82" s="3">
        <v>0.44027777777777777</v>
      </c>
      <c r="BU82" t="s">
        <v>633</v>
      </c>
      <c r="BV82" t="s">
        <v>80</v>
      </c>
      <c r="BY82">
        <v>223367.41</v>
      </c>
      <c r="CA82" t="s">
        <v>164</v>
      </c>
      <c r="CC82" t="s">
        <v>87</v>
      </c>
      <c r="CD82">
        <v>8000</v>
      </c>
      <c r="CE82" t="s">
        <v>88</v>
      </c>
      <c r="CF82" s="2">
        <v>44235</v>
      </c>
      <c r="CI82">
        <v>0</v>
      </c>
      <c r="CJ82">
        <v>0</v>
      </c>
      <c r="CK82" t="s">
        <v>634</v>
      </c>
      <c r="CL82" t="s">
        <v>82</v>
      </c>
    </row>
    <row r="83" spans="1:90" x14ac:dyDescent="0.25">
      <c r="A83" t="s">
        <v>358</v>
      </c>
      <c r="B83" t="s">
        <v>359</v>
      </c>
      <c r="C83" t="s">
        <v>72</v>
      </c>
      <c r="E83" t="str">
        <f>"GAB2001887"</f>
        <v>GAB2001887</v>
      </c>
      <c r="F83" s="2">
        <v>44231</v>
      </c>
      <c r="G83">
        <v>202108</v>
      </c>
      <c r="H83" t="s">
        <v>86</v>
      </c>
      <c r="I83" t="s">
        <v>87</v>
      </c>
      <c r="J83" t="s">
        <v>360</v>
      </c>
      <c r="K83" t="s">
        <v>75</v>
      </c>
      <c r="L83" t="s">
        <v>136</v>
      </c>
      <c r="M83" t="s">
        <v>137</v>
      </c>
      <c r="N83" t="s">
        <v>635</v>
      </c>
      <c r="O83" t="s">
        <v>200</v>
      </c>
      <c r="P83" t="str">
        <f>"CT064279                      "</f>
        <v xml:space="preserve">CT064279                      </v>
      </c>
      <c r="Q83">
        <v>0</v>
      </c>
      <c r="R83">
        <v>0</v>
      </c>
      <c r="S83">
        <v>0</v>
      </c>
      <c r="T83">
        <v>0</v>
      </c>
      <c r="U83">
        <v>0</v>
      </c>
      <c r="V83">
        <v>0</v>
      </c>
      <c r="W83">
        <v>0</v>
      </c>
      <c r="X83">
        <v>0</v>
      </c>
      <c r="Y83">
        <v>0</v>
      </c>
      <c r="Z83">
        <v>0</v>
      </c>
      <c r="AA83">
        <v>0</v>
      </c>
      <c r="AB83">
        <v>0</v>
      </c>
      <c r="AC83">
        <v>0</v>
      </c>
      <c r="AD83">
        <v>0</v>
      </c>
      <c r="AE83">
        <v>0</v>
      </c>
      <c r="AF83">
        <v>0</v>
      </c>
      <c r="AG83">
        <v>0</v>
      </c>
      <c r="AH83">
        <v>0</v>
      </c>
      <c r="AI83">
        <v>0</v>
      </c>
      <c r="AJ83">
        <v>0</v>
      </c>
      <c r="AK83">
        <v>0</v>
      </c>
      <c r="AL83">
        <v>0</v>
      </c>
      <c r="AM83">
        <v>14.14</v>
      </c>
      <c r="AN83">
        <v>0</v>
      </c>
      <c r="AO83">
        <v>0</v>
      </c>
      <c r="AP83">
        <v>0</v>
      </c>
      <c r="AQ83">
        <v>0</v>
      </c>
      <c r="AR83">
        <v>0</v>
      </c>
      <c r="AS83">
        <v>0</v>
      </c>
      <c r="AT83">
        <v>0</v>
      </c>
      <c r="AU83">
        <v>0</v>
      </c>
      <c r="AV83">
        <v>0</v>
      </c>
      <c r="AW83">
        <v>0</v>
      </c>
      <c r="AX83">
        <v>0</v>
      </c>
      <c r="AY83">
        <v>0</v>
      </c>
      <c r="AZ83">
        <v>0</v>
      </c>
      <c r="BA83">
        <v>0</v>
      </c>
      <c r="BB83">
        <v>0</v>
      </c>
      <c r="BG83">
        <v>0</v>
      </c>
      <c r="BH83">
        <v>1</v>
      </c>
      <c r="BI83">
        <v>0.6</v>
      </c>
      <c r="BJ83">
        <v>2.1</v>
      </c>
      <c r="BK83">
        <v>3</v>
      </c>
      <c r="BL83">
        <v>104.85</v>
      </c>
      <c r="BM83">
        <v>15.73</v>
      </c>
      <c r="BN83">
        <v>120.58</v>
      </c>
      <c r="BO83">
        <v>120.58</v>
      </c>
      <c r="BQ83" t="s">
        <v>636</v>
      </c>
      <c r="BR83" t="s">
        <v>363</v>
      </c>
      <c r="BS83" s="2">
        <v>44232</v>
      </c>
      <c r="BT83" s="3">
        <v>0.40625</v>
      </c>
      <c r="BU83" t="s">
        <v>637</v>
      </c>
      <c r="BV83" t="s">
        <v>80</v>
      </c>
      <c r="BY83">
        <v>10563.75</v>
      </c>
      <c r="CA83" t="s">
        <v>638</v>
      </c>
      <c r="CC83" t="s">
        <v>137</v>
      </c>
      <c r="CD83">
        <v>186</v>
      </c>
      <c r="CE83" t="s">
        <v>88</v>
      </c>
      <c r="CF83" s="2">
        <v>44232</v>
      </c>
      <c r="CI83">
        <v>2</v>
      </c>
      <c r="CJ83">
        <v>1</v>
      </c>
      <c r="CK83" t="s">
        <v>211</v>
      </c>
      <c r="CL83" t="s">
        <v>82</v>
      </c>
    </row>
    <row r="84" spans="1:90" x14ac:dyDescent="0.25">
      <c r="A84" t="s">
        <v>358</v>
      </c>
      <c r="B84" t="s">
        <v>359</v>
      </c>
      <c r="C84" t="s">
        <v>72</v>
      </c>
      <c r="E84" t="str">
        <f>"GAB2001886"</f>
        <v>GAB2001886</v>
      </c>
      <c r="F84" s="2">
        <v>44231</v>
      </c>
      <c r="G84">
        <v>202108</v>
      </c>
      <c r="H84" t="s">
        <v>86</v>
      </c>
      <c r="I84" t="s">
        <v>87</v>
      </c>
      <c r="J84" t="s">
        <v>360</v>
      </c>
      <c r="K84" t="s">
        <v>75</v>
      </c>
      <c r="L84" t="s">
        <v>136</v>
      </c>
      <c r="M84" t="s">
        <v>137</v>
      </c>
      <c r="N84" t="s">
        <v>639</v>
      </c>
      <c r="O84" t="s">
        <v>200</v>
      </c>
      <c r="P84" t="str">
        <f>"CT064278                      "</f>
        <v xml:space="preserve">CT064278                      </v>
      </c>
      <c r="Q84">
        <v>0</v>
      </c>
      <c r="R84">
        <v>0</v>
      </c>
      <c r="S84">
        <v>0</v>
      </c>
      <c r="T84">
        <v>0</v>
      </c>
      <c r="U84">
        <v>0</v>
      </c>
      <c r="V84">
        <v>0</v>
      </c>
      <c r="W84">
        <v>0</v>
      </c>
      <c r="X84">
        <v>0</v>
      </c>
      <c r="Y84">
        <v>0</v>
      </c>
      <c r="Z84">
        <v>0</v>
      </c>
      <c r="AA84">
        <v>0</v>
      </c>
      <c r="AB84">
        <v>0</v>
      </c>
      <c r="AC84">
        <v>0</v>
      </c>
      <c r="AD84">
        <v>0</v>
      </c>
      <c r="AE84">
        <v>0</v>
      </c>
      <c r="AF84">
        <v>0</v>
      </c>
      <c r="AG84">
        <v>0</v>
      </c>
      <c r="AH84">
        <v>0</v>
      </c>
      <c r="AI84">
        <v>0</v>
      </c>
      <c r="AJ84">
        <v>0</v>
      </c>
      <c r="AK84">
        <v>0</v>
      </c>
      <c r="AL84">
        <v>0</v>
      </c>
      <c r="AM84">
        <v>14.14</v>
      </c>
      <c r="AN84">
        <v>0</v>
      </c>
      <c r="AO84">
        <v>0</v>
      </c>
      <c r="AP84">
        <v>0</v>
      </c>
      <c r="AQ84">
        <v>0</v>
      </c>
      <c r="AR84">
        <v>0</v>
      </c>
      <c r="AS84">
        <v>0</v>
      </c>
      <c r="AT84">
        <v>0</v>
      </c>
      <c r="AU84">
        <v>0</v>
      </c>
      <c r="AV84">
        <v>0</v>
      </c>
      <c r="AW84">
        <v>0</v>
      </c>
      <c r="AX84">
        <v>0</v>
      </c>
      <c r="AY84">
        <v>0</v>
      </c>
      <c r="AZ84">
        <v>0</v>
      </c>
      <c r="BA84">
        <v>0</v>
      </c>
      <c r="BB84">
        <v>0</v>
      </c>
      <c r="BG84">
        <v>0</v>
      </c>
      <c r="BH84">
        <v>1</v>
      </c>
      <c r="BI84">
        <v>0.3</v>
      </c>
      <c r="BJ84">
        <v>2.2000000000000002</v>
      </c>
      <c r="BK84">
        <v>3</v>
      </c>
      <c r="BL84">
        <v>104.85</v>
      </c>
      <c r="BM84">
        <v>15.73</v>
      </c>
      <c r="BN84">
        <v>120.58</v>
      </c>
      <c r="BO84">
        <v>120.58</v>
      </c>
      <c r="BQ84" t="s">
        <v>557</v>
      </c>
      <c r="BR84" t="s">
        <v>363</v>
      </c>
      <c r="BS84" s="2">
        <v>44232</v>
      </c>
      <c r="BT84" s="3">
        <v>0.46736111111111112</v>
      </c>
      <c r="BU84" t="s">
        <v>640</v>
      </c>
      <c r="BV84" t="s">
        <v>80</v>
      </c>
      <c r="BY84">
        <v>10835.42</v>
      </c>
      <c r="CA84" t="s">
        <v>641</v>
      </c>
      <c r="CC84" t="s">
        <v>137</v>
      </c>
      <c r="CD84">
        <v>182</v>
      </c>
      <c r="CE84" t="s">
        <v>88</v>
      </c>
      <c r="CF84" s="2">
        <v>44232</v>
      </c>
      <c r="CI84">
        <v>2</v>
      </c>
      <c r="CJ84">
        <v>1</v>
      </c>
      <c r="CK84" t="s">
        <v>211</v>
      </c>
      <c r="CL84" t="s">
        <v>82</v>
      </c>
    </row>
    <row r="85" spans="1:90" x14ac:dyDescent="0.25">
      <c r="A85" t="s">
        <v>358</v>
      </c>
      <c r="B85" t="s">
        <v>359</v>
      </c>
      <c r="C85" t="s">
        <v>72</v>
      </c>
      <c r="E85" t="str">
        <f>"GAB2001892"</f>
        <v>GAB2001892</v>
      </c>
      <c r="F85" s="2">
        <v>44231</v>
      </c>
      <c r="G85">
        <v>202108</v>
      </c>
      <c r="H85" t="s">
        <v>86</v>
      </c>
      <c r="I85" t="s">
        <v>87</v>
      </c>
      <c r="J85" t="s">
        <v>360</v>
      </c>
      <c r="K85" t="s">
        <v>75</v>
      </c>
      <c r="L85" t="s">
        <v>167</v>
      </c>
      <c r="M85" t="s">
        <v>168</v>
      </c>
      <c r="N85" t="s">
        <v>642</v>
      </c>
      <c r="O85" t="s">
        <v>200</v>
      </c>
      <c r="P85" t="str">
        <f>"CT064248                      "</f>
        <v xml:space="preserve">CT064248                      </v>
      </c>
      <c r="Q85">
        <v>0</v>
      </c>
      <c r="R85">
        <v>0</v>
      </c>
      <c r="S85">
        <v>0</v>
      </c>
      <c r="T85">
        <v>0</v>
      </c>
      <c r="U85">
        <v>0</v>
      </c>
      <c r="V85">
        <v>0</v>
      </c>
      <c r="W85">
        <v>0</v>
      </c>
      <c r="X85">
        <v>0</v>
      </c>
      <c r="Y85">
        <v>0</v>
      </c>
      <c r="Z85">
        <v>0</v>
      </c>
      <c r="AA85">
        <v>0</v>
      </c>
      <c r="AB85">
        <v>0</v>
      </c>
      <c r="AC85">
        <v>0</v>
      </c>
      <c r="AD85">
        <v>0</v>
      </c>
      <c r="AE85">
        <v>0</v>
      </c>
      <c r="AF85">
        <v>0</v>
      </c>
      <c r="AG85">
        <v>0</v>
      </c>
      <c r="AH85">
        <v>0</v>
      </c>
      <c r="AI85">
        <v>0</v>
      </c>
      <c r="AJ85">
        <v>0</v>
      </c>
      <c r="AK85">
        <v>0</v>
      </c>
      <c r="AL85">
        <v>0</v>
      </c>
      <c r="AM85">
        <v>16.84</v>
      </c>
      <c r="AN85">
        <v>0</v>
      </c>
      <c r="AO85">
        <v>0</v>
      </c>
      <c r="AP85">
        <v>0</v>
      </c>
      <c r="AQ85">
        <v>0</v>
      </c>
      <c r="AR85">
        <v>0</v>
      </c>
      <c r="AS85">
        <v>0</v>
      </c>
      <c r="AT85">
        <v>0</v>
      </c>
      <c r="AU85">
        <v>0</v>
      </c>
      <c r="AV85">
        <v>0</v>
      </c>
      <c r="AW85">
        <v>0</v>
      </c>
      <c r="AX85">
        <v>0</v>
      </c>
      <c r="AY85">
        <v>0</v>
      </c>
      <c r="AZ85">
        <v>0</v>
      </c>
      <c r="BA85">
        <v>0</v>
      </c>
      <c r="BB85">
        <v>0</v>
      </c>
      <c r="BG85">
        <v>0</v>
      </c>
      <c r="BH85">
        <v>1</v>
      </c>
      <c r="BI85">
        <v>6</v>
      </c>
      <c r="BJ85">
        <v>6.1</v>
      </c>
      <c r="BK85">
        <v>7</v>
      </c>
      <c r="BL85">
        <v>123.9</v>
      </c>
      <c r="BM85">
        <v>18.59</v>
      </c>
      <c r="BN85">
        <v>142.49</v>
      </c>
      <c r="BO85">
        <v>142.49</v>
      </c>
      <c r="BQ85" t="s">
        <v>643</v>
      </c>
      <c r="BR85" t="s">
        <v>363</v>
      </c>
      <c r="BS85" s="2">
        <v>44235</v>
      </c>
      <c r="BT85" s="3">
        <v>0.40625</v>
      </c>
      <c r="BU85" t="s">
        <v>644</v>
      </c>
      <c r="BV85" t="s">
        <v>80</v>
      </c>
      <c r="BY85">
        <v>30690</v>
      </c>
      <c r="CA85" t="s">
        <v>169</v>
      </c>
      <c r="CC85" t="s">
        <v>168</v>
      </c>
      <c r="CD85">
        <v>9700</v>
      </c>
      <c r="CE85" t="s">
        <v>88</v>
      </c>
      <c r="CF85" s="2">
        <v>44235</v>
      </c>
      <c r="CI85">
        <v>2</v>
      </c>
      <c r="CJ85">
        <v>2</v>
      </c>
      <c r="CK85" t="s">
        <v>203</v>
      </c>
      <c r="CL85" t="s">
        <v>82</v>
      </c>
    </row>
    <row r="86" spans="1:90" x14ac:dyDescent="0.25">
      <c r="A86" t="s">
        <v>358</v>
      </c>
      <c r="B86" t="s">
        <v>359</v>
      </c>
      <c r="C86" t="s">
        <v>72</v>
      </c>
      <c r="E86" t="str">
        <f>"GAB2001882"</f>
        <v>GAB2001882</v>
      </c>
      <c r="F86" s="2">
        <v>44231</v>
      </c>
      <c r="G86">
        <v>202108</v>
      </c>
      <c r="H86" t="s">
        <v>86</v>
      </c>
      <c r="I86" t="s">
        <v>87</v>
      </c>
      <c r="J86" t="s">
        <v>360</v>
      </c>
      <c r="K86" t="s">
        <v>75</v>
      </c>
      <c r="L86" t="s">
        <v>344</v>
      </c>
      <c r="M86" t="s">
        <v>345</v>
      </c>
      <c r="N86" t="s">
        <v>645</v>
      </c>
      <c r="O86" t="s">
        <v>200</v>
      </c>
      <c r="P86" t="str">
        <f>"CT063797                      "</f>
        <v xml:space="preserve">CT063797                      </v>
      </c>
      <c r="Q86">
        <v>0</v>
      </c>
      <c r="R86">
        <v>0</v>
      </c>
      <c r="S86">
        <v>0</v>
      </c>
      <c r="T86">
        <v>0</v>
      </c>
      <c r="U86">
        <v>0</v>
      </c>
      <c r="V86">
        <v>0</v>
      </c>
      <c r="W86">
        <v>0</v>
      </c>
      <c r="X86">
        <v>0</v>
      </c>
      <c r="Y86">
        <v>0</v>
      </c>
      <c r="Z86">
        <v>0</v>
      </c>
      <c r="AA86">
        <v>0</v>
      </c>
      <c r="AB86">
        <v>0</v>
      </c>
      <c r="AC86">
        <v>0</v>
      </c>
      <c r="AD86">
        <v>0</v>
      </c>
      <c r="AE86">
        <v>0</v>
      </c>
      <c r="AF86">
        <v>0</v>
      </c>
      <c r="AG86">
        <v>0</v>
      </c>
      <c r="AH86">
        <v>0</v>
      </c>
      <c r="AI86">
        <v>0</v>
      </c>
      <c r="AJ86">
        <v>0</v>
      </c>
      <c r="AK86">
        <v>0</v>
      </c>
      <c r="AL86">
        <v>0</v>
      </c>
      <c r="AM86">
        <v>80.41</v>
      </c>
      <c r="AN86">
        <v>0</v>
      </c>
      <c r="AO86">
        <v>0</v>
      </c>
      <c r="AP86">
        <v>0</v>
      </c>
      <c r="AQ86">
        <v>0</v>
      </c>
      <c r="AR86">
        <v>0</v>
      </c>
      <c r="AS86">
        <v>0</v>
      </c>
      <c r="AT86">
        <v>0</v>
      </c>
      <c r="AU86">
        <v>0</v>
      </c>
      <c r="AV86">
        <v>0</v>
      </c>
      <c r="AW86">
        <v>0</v>
      </c>
      <c r="AX86">
        <v>0</v>
      </c>
      <c r="AY86">
        <v>0</v>
      </c>
      <c r="AZ86">
        <v>0</v>
      </c>
      <c r="BA86">
        <v>0</v>
      </c>
      <c r="BB86">
        <v>0</v>
      </c>
      <c r="BG86">
        <v>0</v>
      </c>
      <c r="BH86">
        <v>3</v>
      </c>
      <c r="BI86">
        <v>69</v>
      </c>
      <c r="BJ86">
        <v>79.099999999999994</v>
      </c>
      <c r="BK86">
        <v>79</v>
      </c>
      <c r="BL86">
        <v>572.75</v>
      </c>
      <c r="BM86">
        <v>85.91</v>
      </c>
      <c r="BN86">
        <v>658.66</v>
      </c>
      <c r="BO86">
        <v>658.66</v>
      </c>
      <c r="BQ86" t="s">
        <v>646</v>
      </c>
      <c r="BR86" t="s">
        <v>363</v>
      </c>
      <c r="BS86" s="2">
        <v>44235</v>
      </c>
      <c r="BT86" s="3">
        <v>0.43541666666666662</v>
      </c>
      <c r="BU86" t="s">
        <v>647</v>
      </c>
      <c r="BV86" t="s">
        <v>80</v>
      </c>
      <c r="BY86">
        <v>131760</v>
      </c>
      <c r="CA86" t="s">
        <v>648</v>
      </c>
      <c r="CC86" t="s">
        <v>345</v>
      </c>
      <c r="CD86">
        <v>699</v>
      </c>
      <c r="CE86" t="s">
        <v>88</v>
      </c>
      <c r="CF86" s="2">
        <v>44235</v>
      </c>
      <c r="CI86">
        <v>3</v>
      </c>
      <c r="CJ86">
        <v>2</v>
      </c>
      <c r="CK86" t="s">
        <v>378</v>
      </c>
      <c r="CL86" t="s">
        <v>82</v>
      </c>
    </row>
    <row r="87" spans="1:90" x14ac:dyDescent="0.25">
      <c r="A87" t="s">
        <v>358</v>
      </c>
      <c r="B87" t="s">
        <v>359</v>
      </c>
      <c r="C87" t="s">
        <v>72</v>
      </c>
      <c r="E87" t="str">
        <f>"GAB2001894"</f>
        <v>GAB2001894</v>
      </c>
      <c r="F87" s="2">
        <v>44231</v>
      </c>
      <c r="G87">
        <v>202108</v>
      </c>
      <c r="H87" t="s">
        <v>86</v>
      </c>
      <c r="I87" t="s">
        <v>87</v>
      </c>
      <c r="J87" t="s">
        <v>360</v>
      </c>
      <c r="K87" t="s">
        <v>75</v>
      </c>
      <c r="L87" t="s">
        <v>127</v>
      </c>
      <c r="M87" t="s">
        <v>128</v>
      </c>
      <c r="N87" t="s">
        <v>545</v>
      </c>
      <c r="O87" t="s">
        <v>200</v>
      </c>
      <c r="P87" t="str">
        <f>"003054 003055                 "</f>
        <v xml:space="preserve">003054 003055                 </v>
      </c>
      <c r="Q87">
        <v>0</v>
      </c>
      <c r="R87">
        <v>0</v>
      </c>
      <c r="S87">
        <v>0</v>
      </c>
      <c r="T87">
        <v>0</v>
      </c>
      <c r="U87">
        <v>0</v>
      </c>
      <c r="V87">
        <v>0</v>
      </c>
      <c r="W87">
        <v>0</v>
      </c>
      <c r="X87">
        <v>0</v>
      </c>
      <c r="Y87">
        <v>0</v>
      </c>
      <c r="Z87">
        <v>0</v>
      </c>
      <c r="AA87">
        <v>0</v>
      </c>
      <c r="AB87">
        <v>0</v>
      </c>
      <c r="AC87">
        <v>0</v>
      </c>
      <c r="AD87">
        <v>0</v>
      </c>
      <c r="AE87">
        <v>0</v>
      </c>
      <c r="AF87">
        <v>0</v>
      </c>
      <c r="AG87">
        <v>0</v>
      </c>
      <c r="AH87">
        <v>0</v>
      </c>
      <c r="AI87">
        <v>0</v>
      </c>
      <c r="AJ87">
        <v>0</v>
      </c>
      <c r="AK87">
        <v>0</v>
      </c>
      <c r="AL87">
        <v>0</v>
      </c>
      <c r="AM87">
        <v>14.14</v>
      </c>
      <c r="AN87">
        <v>0</v>
      </c>
      <c r="AO87">
        <v>0</v>
      </c>
      <c r="AP87">
        <v>0</v>
      </c>
      <c r="AQ87">
        <v>0</v>
      </c>
      <c r="AR87">
        <v>0</v>
      </c>
      <c r="AS87">
        <v>0</v>
      </c>
      <c r="AT87">
        <v>0</v>
      </c>
      <c r="AU87">
        <v>0</v>
      </c>
      <c r="AV87">
        <v>0</v>
      </c>
      <c r="AW87">
        <v>0</v>
      </c>
      <c r="AX87">
        <v>0</v>
      </c>
      <c r="AY87">
        <v>0</v>
      </c>
      <c r="AZ87">
        <v>0</v>
      </c>
      <c r="BA87">
        <v>0</v>
      </c>
      <c r="BB87">
        <v>0</v>
      </c>
      <c r="BG87">
        <v>0</v>
      </c>
      <c r="BH87">
        <v>1</v>
      </c>
      <c r="BI87">
        <v>1</v>
      </c>
      <c r="BJ87">
        <v>1.7</v>
      </c>
      <c r="BK87">
        <v>2</v>
      </c>
      <c r="BL87">
        <v>104.85</v>
      </c>
      <c r="BM87">
        <v>15.73</v>
      </c>
      <c r="BN87">
        <v>120.58</v>
      </c>
      <c r="BO87">
        <v>120.58</v>
      </c>
      <c r="BQ87" t="s">
        <v>389</v>
      </c>
      <c r="BR87" t="s">
        <v>363</v>
      </c>
      <c r="BS87" s="2">
        <v>44235</v>
      </c>
      <c r="BT87" s="3">
        <v>0.33124999999999999</v>
      </c>
      <c r="BU87" t="s">
        <v>285</v>
      </c>
      <c r="BV87" t="s">
        <v>80</v>
      </c>
      <c r="BY87">
        <v>8400</v>
      </c>
      <c r="CA87" t="s">
        <v>233</v>
      </c>
      <c r="CC87" t="s">
        <v>128</v>
      </c>
      <c r="CD87">
        <v>4001</v>
      </c>
      <c r="CE87" t="s">
        <v>88</v>
      </c>
      <c r="CF87" s="2">
        <v>44235</v>
      </c>
      <c r="CI87">
        <v>2</v>
      </c>
      <c r="CJ87">
        <v>2</v>
      </c>
      <c r="CK87" t="s">
        <v>211</v>
      </c>
      <c r="CL87" t="s">
        <v>82</v>
      </c>
    </row>
    <row r="88" spans="1:90" x14ac:dyDescent="0.25">
      <c r="A88" t="s">
        <v>358</v>
      </c>
      <c r="B88" t="s">
        <v>359</v>
      </c>
      <c r="C88" t="s">
        <v>72</v>
      </c>
      <c r="E88" t="str">
        <f>"GAB2001884"</f>
        <v>GAB2001884</v>
      </c>
      <c r="F88" s="2">
        <v>44231</v>
      </c>
      <c r="G88">
        <v>202108</v>
      </c>
      <c r="H88" t="s">
        <v>86</v>
      </c>
      <c r="I88" t="s">
        <v>87</v>
      </c>
      <c r="J88" t="s">
        <v>360</v>
      </c>
      <c r="K88" t="s">
        <v>75</v>
      </c>
      <c r="L88" t="s">
        <v>195</v>
      </c>
      <c r="M88" t="s">
        <v>196</v>
      </c>
      <c r="N88" t="s">
        <v>649</v>
      </c>
      <c r="O88" t="s">
        <v>200</v>
      </c>
      <c r="P88" t="str">
        <f>"CT063755                      "</f>
        <v xml:space="preserve">CT063755                      </v>
      </c>
      <c r="Q88">
        <v>0</v>
      </c>
      <c r="R88">
        <v>0</v>
      </c>
      <c r="S88">
        <v>0</v>
      </c>
      <c r="T88">
        <v>0</v>
      </c>
      <c r="U88">
        <v>0</v>
      </c>
      <c r="V88">
        <v>0</v>
      </c>
      <c r="W88">
        <v>0</v>
      </c>
      <c r="X88">
        <v>0</v>
      </c>
      <c r="Y88">
        <v>0</v>
      </c>
      <c r="Z88">
        <v>0</v>
      </c>
      <c r="AA88">
        <v>0</v>
      </c>
      <c r="AB88">
        <v>0</v>
      </c>
      <c r="AC88">
        <v>0</v>
      </c>
      <c r="AD88">
        <v>0</v>
      </c>
      <c r="AE88">
        <v>0</v>
      </c>
      <c r="AF88">
        <v>0</v>
      </c>
      <c r="AG88">
        <v>0</v>
      </c>
      <c r="AH88">
        <v>0</v>
      </c>
      <c r="AI88">
        <v>0</v>
      </c>
      <c r="AJ88">
        <v>0</v>
      </c>
      <c r="AK88">
        <v>0</v>
      </c>
      <c r="AL88">
        <v>0</v>
      </c>
      <c r="AM88">
        <v>16.84</v>
      </c>
      <c r="AN88">
        <v>0</v>
      </c>
      <c r="AO88">
        <v>0</v>
      </c>
      <c r="AP88">
        <v>0</v>
      </c>
      <c r="AQ88">
        <v>0</v>
      </c>
      <c r="AR88">
        <v>0</v>
      </c>
      <c r="AS88">
        <v>0</v>
      </c>
      <c r="AT88">
        <v>0</v>
      </c>
      <c r="AU88">
        <v>0</v>
      </c>
      <c r="AV88">
        <v>0</v>
      </c>
      <c r="AW88">
        <v>0</v>
      </c>
      <c r="AX88">
        <v>0</v>
      </c>
      <c r="AY88">
        <v>0</v>
      </c>
      <c r="AZ88">
        <v>0</v>
      </c>
      <c r="BA88">
        <v>0</v>
      </c>
      <c r="BB88">
        <v>0</v>
      </c>
      <c r="BG88">
        <v>0</v>
      </c>
      <c r="BH88">
        <v>1</v>
      </c>
      <c r="BI88">
        <v>10</v>
      </c>
      <c r="BJ88">
        <v>11.7</v>
      </c>
      <c r="BK88">
        <v>12</v>
      </c>
      <c r="BL88">
        <v>123.9</v>
      </c>
      <c r="BM88">
        <v>18.59</v>
      </c>
      <c r="BN88">
        <v>142.49</v>
      </c>
      <c r="BO88">
        <v>142.49</v>
      </c>
      <c r="BQ88" t="s">
        <v>650</v>
      </c>
      <c r="BR88" t="s">
        <v>363</v>
      </c>
      <c r="BS88" s="2">
        <v>44235</v>
      </c>
      <c r="BT88" s="3">
        <v>0.5</v>
      </c>
      <c r="BU88" t="s">
        <v>651</v>
      </c>
      <c r="BV88" t="s">
        <v>80</v>
      </c>
      <c r="BY88">
        <v>58311</v>
      </c>
      <c r="CA88" t="s">
        <v>91</v>
      </c>
      <c r="CC88" t="s">
        <v>196</v>
      </c>
      <c r="CD88">
        <v>300</v>
      </c>
      <c r="CE88" t="s">
        <v>88</v>
      </c>
      <c r="CF88" s="2">
        <v>44235</v>
      </c>
      <c r="CI88">
        <v>3</v>
      </c>
      <c r="CJ88">
        <v>2</v>
      </c>
      <c r="CK88" t="s">
        <v>378</v>
      </c>
      <c r="CL88" t="s">
        <v>82</v>
      </c>
    </row>
    <row r="89" spans="1:90" x14ac:dyDescent="0.25">
      <c r="A89" t="s">
        <v>358</v>
      </c>
      <c r="B89" t="s">
        <v>359</v>
      </c>
      <c r="C89" t="s">
        <v>72</v>
      </c>
      <c r="E89" t="str">
        <f>"GAB2001899"</f>
        <v>GAB2001899</v>
      </c>
      <c r="F89" s="2">
        <v>44231</v>
      </c>
      <c r="G89">
        <v>202108</v>
      </c>
      <c r="H89" t="s">
        <v>86</v>
      </c>
      <c r="I89" t="s">
        <v>87</v>
      </c>
      <c r="J89" t="s">
        <v>360</v>
      </c>
      <c r="K89" t="s">
        <v>75</v>
      </c>
      <c r="L89" t="s">
        <v>151</v>
      </c>
      <c r="M89" t="s">
        <v>152</v>
      </c>
      <c r="N89" t="s">
        <v>652</v>
      </c>
      <c r="O89" t="s">
        <v>200</v>
      </c>
      <c r="P89" t="str">
        <f>"CT064287                      "</f>
        <v xml:space="preserve">CT064287                      </v>
      </c>
      <c r="Q89">
        <v>0</v>
      </c>
      <c r="R89">
        <v>0</v>
      </c>
      <c r="S89">
        <v>0</v>
      </c>
      <c r="T89">
        <v>0</v>
      </c>
      <c r="U89">
        <v>0</v>
      </c>
      <c r="V89">
        <v>0</v>
      </c>
      <c r="W89">
        <v>0</v>
      </c>
      <c r="X89">
        <v>0</v>
      </c>
      <c r="Y89">
        <v>0</v>
      </c>
      <c r="Z89">
        <v>0</v>
      </c>
      <c r="AA89">
        <v>0</v>
      </c>
      <c r="AB89">
        <v>0</v>
      </c>
      <c r="AC89">
        <v>0</v>
      </c>
      <c r="AD89">
        <v>0</v>
      </c>
      <c r="AE89">
        <v>0</v>
      </c>
      <c r="AF89">
        <v>0</v>
      </c>
      <c r="AG89">
        <v>0</v>
      </c>
      <c r="AH89">
        <v>0</v>
      </c>
      <c r="AI89">
        <v>0</v>
      </c>
      <c r="AJ89">
        <v>0</v>
      </c>
      <c r="AK89">
        <v>0</v>
      </c>
      <c r="AL89">
        <v>0</v>
      </c>
      <c r="AM89">
        <v>14.14</v>
      </c>
      <c r="AN89">
        <v>0</v>
      </c>
      <c r="AO89">
        <v>0</v>
      </c>
      <c r="AP89">
        <v>0</v>
      </c>
      <c r="AQ89">
        <v>0</v>
      </c>
      <c r="AR89">
        <v>0</v>
      </c>
      <c r="AS89">
        <v>0</v>
      </c>
      <c r="AT89">
        <v>0</v>
      </c>
      <c r="AU89">
        <v>0</v>
      </c>
      <c r="AV89">
        <v>0</v>
      </c>
      <c r="AW89">
        <v>0</v>
      </c>
      <c r="AX89">
        <v>0</v>
      </c>
      <c r="AY89">
        <v>0</v>
      </c>
      <c r="AZ89">
        <v>0</v>
      </c>
      <c r="BA89">
        <v>0</v>
      </c>
      <c r="BB89">
        <v>0</v>
      </c>
      <c r="BG89">
        <v>0</v>
      </c>
      <c r="BH89">
        <v>1</v>
      </c>
      <c r="BI89">
        <v>2</v>
      </c>
      <c r="BJ89">
        <v>6.1</v>
      </c>
      <c r="BK89">
        <v>7</v>
      </c>
      <c r="BL89">
        <v>104.85</v>
      </c>
      <c r="BM89">
        <v>15.73</v>
      </c>
      <c r="BN89">
        <v>120.58</v>
      </c>
      <c r="BO89">
        <v>120.58</v>
      </c>
      <c r="BQ89" t="s">
        <v>653</v>
      </c>
      <c r="BR89" t="s">
        <v>363</v>
      </c>
      <c r="BS89" s="2">
        <v>44235</v>
      </c>
      <c r="BT89" s="3">
        <v>0.47986111111111113</v>
      </c>
      <c r="BU89" t="s">
        <v>654</v>
      </c>
      <c r="BV89" t="s">
        <v>80</v>
      </c>
      <c r="BY89">
        <v>30690</v>
      </c>
      <c r="CA89" t="s">
        <v>154</v>
      </c>
      <c r="CC89" t="s">
        <v>152</v>
      </c>
      <c r="CD89">
        <v>3201</v>
      </c>
      <c r="CE89" t="s">
        <v>88</v>
      </c>
      <c r="CF89" s="2">
        <v>44235</v>
      </c>
      <c r="CI89">
        <v>3</v>
      </c>
      <c r="CJ89">
        <v>2</v>
      </c>
      <c r="CK89" t="s">
        <v>211</v>
      </c>
      <c r="CL89" t="s">
        <v>82</v>
      </c>
    </row>
    <row r="90" spans="1:90" x14ac:dyDescent="0.25">
      <c r="A90" t="s">
        <v>358</v>
      </c>
      <c r="B90" t="s">
        <v>359</v>
      </c>
      <c r="C90" t="s">
        <v>72</v>
      </c>
      <c r="E90" t="str">
        <f>"GAB2001900"</f>
        <v>GAB2001900</v>
      </c>
      <c r="F90" s="2">
        <v>44231</v>
      </c>
      <c r="G90">
        <v>202108</v>
      </c>
      <c r="H90" t="s">
        <v>86</v>
      </c>
      <c r="I90" t="s">
        <v>87</v>
      </c>
      <c r="J90" t="s">
        <v>360</v>
      </c>
      <c r="K90" t="s">
        <v>75</v>
      </c>
      <c r="L90" t="s">
        <v>173</v>
      </c>
      <c r="M90" t="s">
        <v>174</v>
      </c>
      <c r="N90" t="s">
        <v>655</v>
      </c>
      <c r="O90" t="s">
        <v>200</v>
      </c>
      <c r="P90" t="str">
        <f>"CT064288                      "</f>
        <v xml:space="preserve">CT064288                      </v>
      </c>
      <c r="Q90">
        <v>0</v>
      </c>
      <c r="R90">
        <v>0</v>
      </c>
      <c r="S90">
        <v>0</v>
      </c>
      <c r="T90">
        <v>0</v>
      </c>
      <c r="U90">
        <v>0</v>
      </c>
      <c r="V90">
        <v>0</v>
      </c>
      <c r="W90">
        <v>0</v>
      </c>
      <c r="X90">
        <v>0</v>
      </c>
      <c r="Y90">
        <v>0</v>
      </c>
      <c r="Z90">
        <v>0</v>
      </c>
      <c r="AA90">
        <v>0</v>
      </c>
      <c r="AB90">
        <v>0</v>
      </c>
      <c r="AC90">
        <v>0</v>
      </c>
      <c r="AD90">
        <v>0</v>
      </c>
      <c r="AE90">
        <v>0</v>
      </c>
      <c r="AF90">
        <v>0</v>
      </c>
      <c r="AG90">
        <v>0</v>
      </c>
      <c r="AH90">
        <v>0</v>
      </c>
      <c r="AI90">
        <v>0</v>
      </c>
      <c r="AJ90">
        <v>0</v>
      </c>
      <c r="AK90">
        <v>0</v>
      </c>
      <c r="AL90">
        <v>0</v>
      </c>
      <c r="AM90">
        <v>11.87</v>
      </c>
      <c r="AN90">
        <v>0</v>
      </c>
      <c r="AO90">
        <v>0</v>
      </c>
      <c r="AP90">
        <v>0</v>
      </c>
      <c r="AQ90">
        <v>0</v>
      </c>
      <c r="AR90">
        <v>0</v>
      </c>
      <c r="AS90">
        <v>0</v>
      </c>
      <c r="AT90">
        <v>0</v>
      </c>
      <c r="AU90">
        <v>0</v>
      </c>
      <c r="AV90">
        <v>0</v>
      </c>
      <c r="AW90">
        <v>0</v>
      </c>
      <c r="AX90">
        <v>0</v>
      </c>
      <c r="AY90">
        <v>0</v>
      </c>
      <c r="AZ90">
        <v>0</v>
      </c>
      <c r="BA90">
        <v>0</v>
      </c>
      <c r="BB90">
        <v>0</v>
      </c>
      <c r="BG90">
        <v>0</v>
      </c>
      <c r="BH90">
        <v>1</v>
      </c>
      <c r="BI90">
        <v>2</v>
      </c>
      <c r="BJ90">
        <v>7</v>
      </c>
      <c r="BK90">
        <v>7</v>
      </c>
      <c r="BL90">
        <v>88.83</v>
      </c>
      <c r="BM90">
        <v>13.32</v>
      </c>
      <c r="BN90">
        <v>102.15</v>
      </c>
      <c r="BO90">
        <v>102.15</v>
      </c>
      <c r="BQ90" t="s">
        <v>656</v>
      </c>
      <c r="BR90" t="s">
        <v>363</v>
      </c>
      <c r="BS90" s="2">
        <v>44232</v>
      </c>
      <c r="BT90" s="3">
        <v>0.36805555555555558</v>
      </c>
      <c r="BU90" t="s">
        <v>657</v>
      </c>
      <c r="BV90" t="s">
        <v>80</v>
      </c>
      <c r="BY90">
        <v>34782</v>
      </c>
      <c r="CA90" t="s">
        <v>175</v>
      </c>
      <c r="CC90" t="s">
        <v>174</v>
      </c>
      <c r="CD90">
        <v>6850</v>
      </c>
      <c r="CE90" t="s">
        <v>88</v>
      </c>
      <c r="CF90" s="2">
        <v>44236</v>
      </c>
      <c r="CI90">
        <v>2</v>
      </c>
      <c r="CJ90">
        <v>1</v>
      </c>
      <c r="CK90" t="s">
        <v>202</v>
      </c>
      <c r="CL90" t="s">
        <v>82</v>
      </c>
    </row>
    <row r="91" spans="1:90" x14ac:dyDescent="0.25">
      <c r="A91" t="s">
        <v>358</v>
      </c>
      <c r="B91" t="s">
        <v>359</v>
      </c>
      <c r="C91" t="s">
        <v>72</v>
      </c>
      <c r="E91" t="str">
        <f>"GAB2001901"</f>
        <v>GAB2001901</v>
      </c>
      <c r="F91" s="2">
        <v>44231</v>
      </c>
      <c r="G91">
        <v>202108</v>
      </c>
      <c r="H91" t="s">
        <v>86</v>
      </c>
      <c r="I91" t="s">
        <v>87</v>
      </c>
      <c r="J91" t="s">
        <v>360</v>
      </c>
      <c r="K91" t="s">
        <v>75</v>
      </c>
      <c r="L91" t="s">
        <v>262</v>
      </c>
      <c r="M91" t="s">
        <v>263</v>
      </c>
      <c r="N91" t="s">
        <v>423</v>
      </c>
      <c r="O91" t="s">
        <v>200</v>
      </c>
      <c r="P91" t="str">
        <f>"CT064286                      "</f>
        <v xml:space="preserve">CT064286                      </v>
      </c>
      <c r="Q91">
        <v>0</v>
      </c>
      <c r="R91">
        <v>0</v>
      </c>
      <c r="S91">
        <v>0</v>
      </c>
      <c r="T91">
        <v>0</v>
      </c>
      <c r="U91">
        <v>0</v>
      </c>
      <c r="V91">
        <v>0</v>
      </c>
      <c r="W91">
        <v>0</v>
      </c>
      <c r="X91">
        <v>0</v>
      </c>
      <c r="Y91">
        <v>0</v>
      </c>
      <c r="Z91">
        <v>0</v>
      </c>
      <c r="AA91">
        <v>0</v>
      </c>
      <c r="AB91">
        <v>0</v>
      </c>
      <c r="AC91">
        <v>0</v>
      </c>
      <c r="AD91">
        <v>0</v>
      </c>
      <c r="AE91">
        <v>0</v>
      </c>
      <c r="AF91">
        <v>0</v>
      </c>
      <c r="AG91">
        <v>0</v>
      </c>
      <c r="AH91">
        <v>0</v>
      </c>
      <c r="AI91">
        <v>0</v>
      </c>
      <c r="AJ91">
        <v>0</v>
      </c>
      <c r="AK91">
        <v>0</v>
      </c>
      <c r="AL91">
        <v>0</v>
      </c>
      <c r="AM91">
        <v>24.79</v>
      </c>
      <c r="AN91">
        <v>0</v>
      </c>
      <c r="AO91">
        <v>0</v>
      </c>
      <c r="AP91">
        <v>0</v>
      </c>
      <c r="AQ91">
        <v>0</v>
      </c>
      <c r="AR91">
        <v>0</v>
      </c>
      <c r="AS91">
        <v>0</v>
      </c>
      <c r="AT91">
        <v>0</v>
      </c>
      <c r="AU91">
        <v>0</v>
      </c>
      <c r="AV91">
        <v>0</v>
      </c>
      <c r="AW91">
        <v>0</v>
      </c>
      <c r="AX91">
        <v>0</v>
      </c>
      <c r="AY91">
        <v>0</v>
      </c>
      <c r="AZ91">
        <v>0</v>
      </c>
      <c r="BA91">
        <v>0</v>
      </c>
      <c r="BB91">
        <v>0</v>
      </c>
      <c r="BG91">
        <v>0</v>
      </c>
      <c r="BH91">
        <v>1</v>
      </c>
      <c r="BI91">
        <v>8</v>
      </c>
      <c r="BJ91">
        <v>22.5</v>
      </c>
      <c r="BK91">
        <v>23</v>
      </c>
      <c r="BL91">
        <v>180.01</v>
      </c>
      <c r="BM91">
        <v>27</v>
      </c>
      <c r="BN91">
        <v>207.01</v>
      </c>
      <c r="BO91">
        <v>207.01</v>
      </c>
      <c r="BQ91" t="s">
        <v>424</v>
      </c>
      <c r="BR91" t="s">
        <v>363</v>
      </c>
      <c r="BS91" s="2">
        <v>44236</v>
      </c>
      <c r="BT91" s="3">
        <v>0.3743055555555555</v>
      </c>
      <c r="BU91" t="s">
        <v>658</v>
      </c>
      <c r="BV91" t="s">
        <v>80</v>
      </c>
      <c r="BY91">
        <v>112746</v>
      </c>
      <c r="CA91" t="s">
        <v>377</v>
      </c>
      <c r="CC91" t="s">
        <v>263</v>
      </c>
      <c r="CD91">
        <v>3900</v>
      </c>
      <c r="CE91" t="s">
        <v>88</v>
      </c>
      <c r="CF91" s="2">
        <v>44237</v>
      </c>
      <c r="CI91">
        <v>3</v>
      </c>
      <c r="CJ91">
        <v>3</v>
      </c>
      <c r="CK91" t="s">
        <v>378</v>
      </c>
      <c r="CL91" t="s">
        <v>82</v>
      </c>
    </row>
    <row r="92" spans="1:90" x14ac:dyDescent="0.25">
      <c r="A92" t="s">
        <v>358</v>
      </c>
      <c r="B92" t="s">
        <v>359</v>
      </c>
      <c r="C92" t="s">
        <v>72</v>
      </c>
      <c r="E92" t="str">
        <f>"GAB2001903"</f>
        <v>GAB2001903</v>
      </c>
      <c r="F92" s="2">
        <v>44231</v>
      </c>
      <c r="G92">
        <v>202108</v>
      </c>
      <c r="H92" t="s">
        <v>86</v>
      </c>
      <c r="I92" t="s">
        <v>87</v>
      </c>
      <c r="J92" t="s">
        <v>360</v>
      </c>
      <c r="K92" t="s">
        <v>75</v>
      </c>
      <c r="L92" t="s">
        <v>116</v>
      </c>
      <c r="M92" t="s">
        <v>117</v>
      </c>
      <c r="N92" t="s">
        <v>659</v>
      </c>
      <c r="O92" t="s">
        <v>200</v>
      </c>
      <c r="P92" t="str">
        <f>"CT064302                      "</f>
        <v xml:space="preserve">CT064302                      </v>
      </c>
      <c r="Q92">
        <v>0</v>
      </c>
      <c r="R92">
        <v>0</v>
      </c>
      <c r="S92">
        <v>0</v>
      </c>
      <c r="T92">
        <v>0</v>
      </c>
      <c r="U92">
        <v>0</v>
      </c>
      <c r="V92">
        <v>0</v>
      </c>
      <c r="W92">
        <v>0</v>
      </c>
      <c r="X92">
        <v>0</v>
      </c>
      <c r="Y92">
        <v>0</v>
      </c>
      <c r="Z92">
        <v>0</v>
      </c>
      <c r="AA92">
        <v>0</v>
      </c>
      <c r="AB92">
        <v>0</v>
      </c>
      <c r="AC92">
        <v>0</v>
      </c>
      <c r="AD92">
        <v>0</v>
      </c>
      <c r="AE92">
        <v>0</v>
      </c>
      <c r="AF92">
        <v>0</v>
      </c>
      <c r="AG92">
        <v>0</v>
      </c>
      <c r="AH92">
        <v>0</v>
      </c>
      <c r="AI92">
        <v>0</v>
      </c>
      <c r="AJ92">
        <v>0</v>
      </c>
      <c r="AK92">
        <v>0</v>
      </c>
      <c r="AL92">
        <v>0</v>
      </c>
      <c r="AM92">
        <v>14.14</v>
      </c>
      <c r="AN92">
        <v>0</v>
      </c>
      <c r="AO92">
        <v>0</v>
      </c>
      <c r="AP92">
        <v>0</v>
      </c>
      <c r="AQ92">
        <v>0</v>
      </c>
      <c r="AR92">
        <v>0</v>
      </c>
      <c r="AS92">
        <v>0</v>
      </c>
      <c r="AT92">
        <v>0</v>
      </c>
      <c r="AU92">
        <v>0</v>
      </c>
      <c r="AV92">
        <v>0</v>
      </c>
      <c r="AW92">
        <v>0</v>
      </c>
      <c r="AX92">
        <v>0</v>
      </c>
      <c r="AY92">
        <v>0</v>
      </c>
      <c r="AZ92">
        <v>0</v>
      </c>
      <c r="BA92">
        <v>0</v>
      </c>
      <c r="BB92">
        <v>0</v>
      </c>
      <c r="BG92">
        <v>0</v>
      </c>
      <c r="BH92">
        <v>1</v>
      </c>
      <c r="BI92">
        <v>0.2</v>
      </c>
      <c r="BJ92">
        <v>3.5</v>
      </c>
      <c r="BK92">
        <v>4</v>
      </c>
      <c r="BL92">
        <v>104.85</v>
      </c>
      <c r="BM92">
        <v>15.73</v>
      </c>
      <c r="BN92">
        <v>120.58</v>
      </c>
      <c r="BO92">
        <v>120.58</v>
      </c>
      <c r="BQ92" t="s">
        <v>660</v>
      </c>
      <c r="BR92" t="s">
        <v>363</v>
      </c>
      <c r="BS92" s="2">
        <v>44232</v>
      </c>
      <c r="BT92" s="3">
        <v>0.5</v>
      </c>
      <c r="BU92" t="s">
        <v>661</v>
      </c>
      <c r="BV92" t="s">
        <v>80</v>
      </c>
      <c r="BY92">
        <v>17426.7</v>
      </c>
      <c r="CA92" t="s">
        <v>355</v>
      </c>
      <c r="CC92" t="s">
        <v>117</v>
      </c>
      <c r="CD92">
        <v>1682</v>
      </c>
      <c r="CE92" t="s">
        <v>88</v>
      </c>
      <c r="CF92" s="2">
        <v>44232</v>
      </c>
      <c r="CI92">
        <v>2</v>
      </c>
      <c r="CJ92">
        <v>1</v>
      </c>
      <c r="CK92" t="s">
        <v>211</v>
      </c>
      <c r="CL92" t="s">
        <v>82</v>
      </c>
    </row>
    <row r="93" spans="1:90" x14ac:dyDescent="0.25">
      <c r="A93" t="s">
        <v>358</v>
      </c>
      <c r="B93" t="s">
        <v>359</v>
      </c>
      <c r="C93" t="s">
        <v>72</v>
      </c>
      <c r="E93" t="str">
        <f>"GAB2001904"</f>
        <v>GAB2001904</v>
      </c>
      <c r="F93" s="2">
        <v>44231</v>
      </c>
      <c r="G93">
        <v>202108</v>
      </c>
      <c r="H93" t="s">
        <v>86</v>
      </c>
      <c r="I93" t="s">
        <v>87</v>
      </c>
      <c r="J93" t="s">
        <v>360</v>
      </c>
      <c r="K93" t="s">
        <v>75</v>
      </c>
      <c r="L93" t="s">
        <v>141</v>
      </c>
      <c r="M93" t="s">
        <v>142</v>
      </c>
      <c r="N93" t="s">
        <v>662</v>
      </c>
      <c r="O93" t="s">
        <v>200</v>
      </c>
      <c r="P93" t="str">
        <f>"CT064273 272 124 158          "</f>
        <v xml:space="preserve">CT064273 272 124 158          </v>
      </c>
      <c r="Q93">
        <v>0</v>
      </c>
      <c r="R93">
        <v>0</v>
      </c>
      <c r="S93">
        <v>0</v>
      </c>
      <c r="T93">
        <v>0</v>
      </c>
      <c r="U93">
        <v>0</v>
      </c>
      <c r="V93">
        <v>0</v>
      </c>
      <c r="W93">
        <v>0</v>
      </c>
      <c r="X93">
        <v>0</v>
      </c>
      <c r="Y93">
        <v>0</v>
      </c>
      <c r="Z93">
        <v>0</v>
      </c>
      <c r="AA93">
        <v>0</v>
      </c>
      <c r="AB93">
        <v>0</v>
      </c>
      <c r="AC93">
        <v>0</v>
      </c>
      <c r="AD93">
        <v>0</v>
      </c>
      <c r="AE93">
        <v>0</v>
      </c>
      <c r="AF93">
        <v>0</v>
      </c>
      <c r="AG93">
        <v>0</v>
      </c>
      <c r="AH93">
        <v>0</v>
      </c>
      <c r="AI93">
        <v>0</v>
      </c>
      <c r="AJ93">
        <v>0</v>
      </c>
      <c r="AK93">
        <v>0</v>
      </c>
      <c r="AL93">
        <v>0</v>
      </c>
      <c r="AM93">
        <v>51.69</v>
      </c>
      <c r="AN93">
        <v>0</v>
      </c>
      <c r="AO93">
        <v>0</v>
      </c>
      <c r="AP93">
        <v>0</v>
      </c>
      <c r="AQ93">
        <v>0</v>
      </c>
      <c r="AR93">
        <v>0</v>
      </c>
      <c r="AS93">
        <v>0</v>
      </c>
      <c r="AT93">
        <v>0</v>
      </c>
      <c r="AU93">
        <v>0</v>
      </c>
      <c r="AV93">
        <v>0</v>
      </c>
      <c r="AW93">
        <v>0</v>
      </c>
      <c r="AX93">
        <v>0</v>
      </c>
      <c r="AY93">
        <v>0</v>
      </c>
      <c r="AZ93">
        <v>0</v>
      </c>
      <c r="BA93">
        <v>0</v>
      </c>
      <c r="BB93">
        <v>0</v>
      </c>
      <c r="BG93">
        <v>0</v>
      </c>
      <c r="BH93">
        <v>7</v>
      </c>
      <c r="BI93">
        <v>45</v>
      </c>
      <c r="BJ93">
        <v>76.900000000000006</v>
      </c>
      <c r="BK93">
        <v>77</v>
      </c>
      <c r="BL93">
        <v>369.94</v>
      </c>
      <c r="BM93">
        <v>55.49</v>
      </c>
      <c r="BN93">
        <v>425.43</v>
      </c>
      <c r="BO93">
        <v>425.43</v>
      </c>
      <c r="BQ93" t="s">
        <v>663</v>
      </c>
      <c r="BR93" t="s">
        <v>363</v>
      </c>
      <c r="BS93" s="2">
        <v>44235</v>
      </c>
      <c r="BT93" s="3">
        <v>0.32569444444444445</v>
      </c>
      <c r="BU93" t="s">
        <v>664</v>
      </c>
      <c r="BV93" t="s">
        <v>80</v>
      </c>
      <c r="BY93">
        <v>210147</v>
      </c>
      <c r="CA93" t="s">
        <v>421</v>
      </c>
      <c r="CC93" t="s">
        <v>142</v>
      </c>
      <c r="CD93">
        <v>1459</v>
      </c>
      <c r="CE93" t="s">
        <v>88</v>
      </c>
      <c r="CF93" s="2">
        <v>44236</v>
      </c>
      <c r="CI93">
        <v>2</v>
      </c>
      <c r="CJ93">
        <v>2</v>
      </c>
      <c r="CK93" t="s">
        <v>211</v>
      </c>
      <c r="CL93" t="s">
        <v>82</v>
      </c>
    </row>
    <row r="94" spans="1:90" x14ac:dyDescent="0.25">
      <c r="A94" t="s">
        <v>358</v>
      </c>
      <c r="B94" t="s">
        <v>359</v>
      </c>
      <c r="C94" t="s">
        <v>72</v>
      </c>
      <c r="E94" t="str">
        <f>"GAB2001885"</f>
        <v>GAB2001885</v>
      </c>
      <c r="F94" s="2">
        <v>44231</v>
      </c>
      <c r="G94">
        <v>202108</v>
      </c>
      <c r="H94" t="s">
        <v>86</v>
      </c>
      <c r="I94" t="s">
        <v>87</v>
      </c>
      <c r="J94" t="s">
        <v>360</v>
      </c>
      <c r="K94" t="s">
        <v>75</v>
      </c>
      <c r="L94" t="s">
        <v>73</v>
      </c>
      <c r="M94" t="s">
        <v>74</v>
      </c>
      <c r="N94" t="s">
        <v>665</v>
      </c>
      <c r="O94" t="s">
        <v>200</v>
      </c>
      <c r="P94" t="str">
        <f>"CT064106                      "</f>
        <v xml:space="preserve">CT064106                      </v>
      </c>
      <c r="Q94">
        <v>0</v>
      </c>
      <c r="R94">
        <v>0</v>
      </c>
      <c r="S94">
        <v>0</v>
      </c>
      <c r="T94">
        <v>0</v>
      </c>
      <c r="U94">
        <v>0</v>
      </c>
      <c r="V94">
        <v>0</v>
      </c>
      <c r="W94">
        <v>0</v>
      </c>
      <c r="X94">
        <v>0</v>
      </c>
      <c r="Y94">
        <v>0</v>
      </c>
      <c r="Z94">
        <v>0</v>
      </c>
      <c r="AA94">
        <v>0</v>
      </c>
      <c r="AB94">
        <v>0</v>
      </c>
      <c r="AC94">
        <v>0</v>
      </c>
      <c r="AD94">
        <v>0</v>
      </c>
      <c r="AE94">
        <v>0</v>
      </c>
      <c r="AF94">
        <v>0</v>
      </c>
      <c r="AG94">
        <v>0</v>
      </c>
      <c r="AH94">
        <v>0</v>
      </c>
      <c r="AI94">
        <v>0</v>
      </c>
      <c r="AJ94">
        <v>0</v>
      </c>
      <c r="AK94">
        <v>0</v>
      </c>
      <c r="AL94">
        <v>0</v>
      </c>
      <c r="AM94">
        <v>14.14</v>
      </c>
      <c r="AN94">
        <v>0</v>
      </c>
      <c r="AO94">
        <v>0</v>
      </c>
      <c r="AP94">
        <v>0</v>
      </c>
      <c r="AQ94">
        <v>0</v>
      </c>
      <c r="AR94">
        <v>0</v>
      </c>
      <c r="AS94">
        <v>0</v>
      </c>
      <c r="AT94">
        <v>0</v>
      </c>
      <c r="AU94">
        <v>0</v>
      </c>
      <c r="AV94">
        <v>0</v>
      </c>
      <c r="AW94">
        <v>0</v>
      </c>
      <c r="AX94">
        <v>0</v>
      </c>
      <c r="AY94">
        <v>0</v>
      </c>
      <c r="AZ94">
        <v>0</v>
      </c>
      <c r="BA94">
        <v>0</v>
      </c>
      <c r="BB94">
        <v>0</v>
      </c>
      <c r="BG94">
        <v>0</v>
      </c>
      <c r="BH94">
        <v>1</v>
      </c>
      <c r="BI94">
        <v>7</v>
      </c>
      <c r="BJ94">
        <v>3.9</v>
      </c>
      <c r="BK94">
        <v>7</v>
      </c>
      <c r="BL94">
        <v>104.85</v>
      </c>
      <c r="BM94">
        <v>15.73</v>
      </c>
      <c r="BN94">
        <v>120.58</v>
      </c>
      <c r="BO94">
        <v>120.58</v>
      </c>
      <c r="BQ94" t="s">
        <v>666</v>
      </c>
      <c r="BR94" t="s">
        <v>363</v>
      </c>
      <c r="BS94" s="2">
        <v>44235</v>
      </c>
      <c r="BT94" s="3">
        <v>0.34861111111111115</v>
      </c>
      <c r="BU94" t="s">
        <v>667</v>
      </c>
      <c r="BV94" t="s">
        <v>80</v>
      </c>
      <c r="BY94">
        <v>19456</v>
      </c>
      <c r="CA94" t="s">
        <v>140</v>
      </c>
      <c r="CC94" t="s">
        <v>74</v>
      </c>
      <c r="CD94">
        <v>1619</v>
      </c>
      <c r="CE94" t="s">
        <v>88</v>
      </c>
      <c r="CF94" s="2">
        <v>44235</v>
      </c>
      <c r="CI94">
        <v>2</v>
      </c>
      <c r="CJ94">
        <v>2</v>
      </c>
      <c r="CK94" t="s">
        <v>211</v>
      </c>
      <c r="CL94" t="s">
        <v>82</v>
      </c>
    </row>
    <row r="95" spans="1:90" x14ac:dyDescent="0.25">
      <c r="A95" t="s">
        <v>358</v>
      </c>
      <c r="B95" t="s">
        <v>359</v>
      </c>
      <c r="C95" t="s">
        <v>72</v>
      </c>
      <c r="E95" t="str">
        <f>"GAB2001896"</f>
        <v>GAB2001896</v>
      </c>
      <c r="F95" s="2">
        <v>44231</v>
      </c>
      <c r="G95">
        <v>202108</v>
      </c>
      <c r="H95" t="s">
        <v>86</v>
      </c>
      <c r="I95" t="s">
        <v>87</v>
      </c>
      <c r="J95" t="s">
        <v>360</v>
      </c>
      <c r="K95" t="s">
        <v>75</v>
      </c>
      <c r="L95" t="s">
        <v>86</v>
      </c>
      <c r="M95" t="s">
        <v>87</v>
      </c>
      <c r="N95" t="s">
        <v>668</v>
      </c>
      <c r="O95" t="s">
        <v>78</v>
      </c>
      <c r="P95" t="str">
        <f>"CT064293                      "</f>
        <v xml:space="preserve">CT064293                      </v>
      </c>
      <c r="Q95">
        <v>0</v>
      </c>
      <c r="R95">
        <v>0</v>
      </c>
      <c r="S95">
        <v>0</v>
      </c>
      <c r="T95">
        <v>0</v>
      </c>
      <c r="U95">
        <v>0</v>
      </c>
      <c r="V95">
        <v>0</v>
      </c>
      <c r="W95">
        <v>0</v>
      </c>
      <c r="X95">
        <v>0</v>
      </c>
      <c r="Y95">
        <v>0</v>
      </c>
      <c r="Z95">
        <v>0</v>
      </c>
      <c r="AA95">
        <v>0</v>
      </c>
      <c r="AB95">
        <v>0</v>
      </c>
      <c r="AC95">
        <v>0</v>
      </c>
      <c r="AD95">
        <v>0</v>
      </c>
      <c r="AE95">
        <v>0</v>
      </c>
      <c r="AF95">
        <v>0</v>
      </c>
      <c r="AG95">
        <v>0</v>
      </c>
      <c r="AH95">
        <v>0</v>
      </c>
      <c r="AI95">
        <v>0</v>
      </c>
      <c r="AJ95">
        <v>0</v>
      </c>
      <c r="AK95">
        <v>5.4</v>
      </c>
      <c r="AL95">
        <v>0</v>
      </c>
      <c r="AM95">
        <v>0</v>
      </c>
      <c r="AN95">
        <v>0</v>
      </c>
      <c r="AO95">
        <v>0</v>
      </c>
      <c r="AP95">
        <v>0</v>
      </c>
      <c r="AQ95">
        <v>0</v>
      </c>
      <c r="AR95">
        <v>0</v>
      </c>
      <c r="AS95">
        <v>0</v>
      </c>
      <c r="AT95">
        <v>0</v>
      </c>
      <c r="AU95">
        <v>0</v>
      </c>
      <c r="AV95">
        <v>0</v>
      </c>
      <c r="AW95">
        <v>0</v>
      </c>
      <c r="AX95">
        <v>0</v>
      </c>
      <c r="AY95">
        <v>0</v>
      </c>
      <c r="AZ95">
        <v>0</v>
      </c>
      <c r="BA95">
        <v>0</v>
      </c>
      <c r="BB95">
        <v>0</v>
      </c>
      <c r="BG95">
        <v>0</v>
      </c>
      <c r="BH95">
        <v>1</v>
      </c>
      <c r="BI95">
        <v>0.3</v>
      </c>
      <c r="BJ95">
        <v>3</v>
      </c>
      <c r="BK95">
        <v>3</v>
      </c>
      <c r="BL95">
        <v>38.11</v>
      </c>
      <c r="BM95">
        <v>5.72</v>
      </c>
      <c r="BN95">
        <v>43.83</v>
      </c>
      <c r="BO95">
        <v>43.83</v>
      </c>
      <c r="BQ95" t="s">
        <v>669</v>
      </c>
      <c r="BR95" t="s">
        <v>363</v>
      </c>
      <c r="BS95" s="2">
        <v>44232</v>
      </c>
      <c r="BT95" s="3">
        <v>0.53888888888888886</v>
      </c>
      <c r="BU95" t="s">
        <v>670</v>
      </c>
      <c r="BV95" t="s">
        <v>82</v>
      </c>
      <c r="BW95" t="s">
        <v>97</v>
      </c>
      <c r="BX95" t="s">
        <v>98</v>
      </c>
      <c r="BY95">
        <v>15158.39</v>
      </c>
      <c r="CA95" t="s">
        <v>671</v>
      </c>
      <c r="CC95" t="s">
        <v>87</v>
      </c>
      <c r="CD95">
        <v>7550</v>
      </c>
      <c r="CE95" t="s">
        <v>482</v>
      </c>
      <c r="CF95" s="2">
        <v>44235</v>
      </c>
      <c r="CI95">
        <v>1</v>
      </c>
      <c r="CJ95">
        <v>1</v>
      </c>
      <c r="CK95">
        <v>22</v>
      </c>
      <c r="CL95" t="s">
        <v>82</v>
      </c>
    </row>
    <row r="96" spans="1:90" x14ac:dyDescent="0.25">
      <c r="A96" t="s">
        <v>358</v>
      </c>
      <c r="B96" t="s">
        <v>359</v>
      </c>
      <c r="C96" t="s">
        <v>72</v>
      </c>
      <c r="E96" t="str">
        <f>"GAB2001883"</f>
        <v>GAB2001883</v>
      </c>
      <c r="F96" s="2">
        <v>44231</v>
      </c>
      <c r="G96">
        <v>202108</v>
      </c>
      <c r="H96" t="s">
        <v>86</v>
      </c>
      <c r="I96" t="s">
        <v>87</v>
      </c>
      <c r="J96" t="s">
        <v>360</v>
      </c>
      <c r="K96" t="s">
        <v>75</v>
      </c>
      <c r="L96" t="s">
        <v>83</v>
      </c>
      <c r="M96" t="s">
        <v>84</v>
      </c>
      <c r="N96" t="s">
        <v>672</v>
      </c>
      <c r="O96" t="s">
        <v>78</v>
      </c>
      <c r="P96" t="str">
        <f>"CT064131                      "</f>
        <v xml:space="preserve">CT064131                      </v>
      </c>
      <c r="Q96">
        <v>0</v>
      </c>
      <c r="R96">
        <v>0</v>
      </c>
      <c r="S96">
        <v>0</v>
      </c>
      <c r="T96">
        <v>0</v>
      </c>
      <c r="U96">
        <v>0</v>
      </c>
      <c r="V96">
        <v>0</v>
      </c>
      <c r="W96">
        <v>0</v>
      </c>
      <c r="X96">
        <v>0</v>
      </c>
      <c r="Y96">
        <v>0</v>
      </c>
      <c r="Z96">
        <v>0</v>
      </c>
      <c r="AA96">
        <v>0</v>
      </c>
      <c r="AB96">
        <v>0</v>
      </c>
      <c r="AC96">
        <v>0</v>
      </c>
      <c r="AD96">
        <v>0</v>
      </c>
      <c r="AE96">
        <v>0</v>
      </c>
      <c r="AF96">
        <v>0</v>
      </c>
      <c r="AG96">
        <v>0</v>
      </c>
      <c r="AH96">
        <v>0</v>
      </c>
      <c r="AI96">
        <v>0</v>
      </c>
      <c r="AJ96">
        <v>0</v>
      </c>
      <c r="AK96">
        <v>6.91</v>
      </c>
      <c r="AL96">
        <v>0</v>
      </c>
      <c r="AM96">
        <v>0</v>
      </c>
      <c r="AN96">
        <v>0</v>
      </c>
      <c r="AO96">
        <v>0</v>
      </c>
      <c r="AP96">
        <v>0</v>
      </c>
      <c r="AQ96">
        <v>0</v>
      </c>
      <c r="AR96">
        <v>0</v>
      </c>
      <c r="AS96">
        <v>0</v>
      </c>
      <c r="AT96">
        <v>0</v>
      </c>
      <c r="AU96">
        <v>0</v>
      </c>
      <c r="AV96">
        <v>0</v>
      </c>
      <c r="AW96">
        <v>0</v>
      </c>
      <c r="AX96">
        <v>0</v>
      </c>
      <c r="AY96">
        <v>0</v>
      </c>
      <c r="AZ96">
        <v>0</v>
      </c>
      <c r="BA96">
        <v>0</v>
      </c>
      <c r="BB96">
        <v>0</v>
      </c>
      <c r="BG96">
        <v>0</v>
      </c>
      <c r="BH96">
        <v>1</v>
      </c>
      <c r="BI96">
        <v>1</v>
      </c>
      <c r="BJ96">
        <v>1.7</v>
      </c>
      <c r="BK96">
        <v>2</v>
      </c>
      <c r="BL96">
        <v>48.78</v>
      </c>
      <c r="BM96">
        <v>7.32</v>
      </c>
      <c r="BN96">
        <v>56.1</v>
      </c>
      <c r="BO96">
        <v>56.1</v>
      </c>
      <c r="BQ96" t="s">
        <v>673</v>
      </c>
      <c r="BR96" t="s">
        <v>363</v>
      </c>
      <c r="BS96" s="2">
        <v>44235</v>
      </c>
      <c r="BT96" s="3">
        <v>0.4375</v>
      </c>
      <c r="BU96" t="s">
        <v>674</v>
      </c>
      <c r="BV96" t="s">
        <v>82</v>
      </c>
      <c r="BW96" t="s">
        <v>97</v>
      </c>
      <c r="BX96" t="s">
        <v>157</v>
      </c>
      <c r="BY96">
        <v>8400</v>
      </c>
      <c r="CA96" t="s">
        <v>346</v>
      </c>
      <c r="CC96" t="s">
        <v>84</v>
      </c>
      <c r="CD96">
        <v>3610</v>
      </c>
      <c r="CE96" t="s">
        <v>365</v>
      </c>
      <c r="CF96" s="2">
        <v>44235</v>
      </c>
      <c r="CI96">
        <v>1</v>
      </c>
      <c r="CJ96">
        <v>2</v>
      </c>
      <c r="CK96">
        <v>21</v>
      </c>
      <c r="CL96" t="s">
        <v>82</v>
      </c>
    </row>
    <row r="97" spans="1:91" x14ac:dyDescent="0.25">
      <c r="A97" t="s">
        <v>358</v>
      </c>
      <c r="B97" t="s">
        <v>359</v>
      </c>
      <c r="C97" t="s">
        <v>72</v>
      </c>
      <c r="E97" t="str">
        <f>"GAB2001895"</f>
        <v>GAB2001895</v>
      </c>
      <c r="F97" s="2">
        <v>44231</v>
      </c>
      <c r="G97">
        <v>202108</v>
      </c>
      <c r="H97" t="s">
        <v>86</v>
      </c>
      <c r="I97" t="s">
        <v>87</v>
      </c>
      <c r="J97" t="s">
        <v>360</v>
      </c>
      <c r="K97" t="s">
        <v>75</v>
      </c>
      <c r="L97" t="s">
        <v>113</v>
      </c>
      <c r="M97" t="s">
        <v>114</v>
      </c>
      <c r="N97" t="s">
        <v>675</v>
      </c>
      <c r="O97" t="s">
        <v>78</v>
      </c>
      <c r="P97" t="str">
        <f>"003052                        "</f>
        <v xml:space="preserve">003052                        </v>
      </c>
      <c r="Q97">
        <v>0</v>
      </c>
      <c r="R97">
        <v>0</v>
      </c>
      <c r="S97">
        <v>0</v>
      </c>
      <c r="T97">
        <v>0</v>
      </c>
      <c r="U97">
        <v>0</v>
      </c>
      <c r="V97">
        <v>0</v>
      </c>
      <c r="W97">
        <v>0</v>
      </c>
      <c r="X97">
        <v>0</v>
      </c>
      <c r="Y97">
        <v>0</v>
      </c>
      <c r="Z97">
        <v>0</v>
      </c>
      <c r="AA97">
        <v>0</v>
      </c>
      <c r="AB97">
        <v>0</v>
      </c>
      <c r="AC97">
        <v>0</v>
      </c>
      <c r="AD97">
        <v>0</v>
      </c>
      <c r="AE97">
        <v>0</v>
      </c>
      <c r="AF97">
        <v>0</v>
      </c>
      <c r="AG97">
        <v>0</v>
      </c>
      <c r="AH97">
        <v>0</v>
      </c>
      <c r="AI97">
        <v>0</v>
      </c>
      <c r="AJ97">
        <v>0</v>
      </c>
      <c r="AK97">
        <v>10.36</v>
      </c>
      <c r="AL97">
        <v>0</v>
      </c>
      <c r="AM97">
        <v>0</v>
      </c>
      <c r="AN97">
        <v>0</v>
      </c>
      <c r="AO97">
        <v>0</v>
      </c>
      <c r="AP97">
        <v>0</v>
      </c>
      <c r="AQ97">
        <v>0</v>
      </c>
      <c r="AR97">
        <v>0</v>
      </c>
      <c r="AS97">
        <v>0</v>
      </c>
      <c r="AT97">
        <v>0</v>
      </c>
      <c r="AU97">
        <v>0</v>
      </c>
      <c r="AV97">
        <v>0</v>
      </c>
      <c r="AW97">
        <v>0</v>
      </c>
      <c r="AX97">
        <v>0</v>
      </c>
      <c r="AY97">
        <v>0</v>
      </c>
      <c r="AZ97">
        <v>0</v>
      </c>
      <c r="BA97">
        <v>0</v>
      </c>
      <c r="BB97">
        <v>0</v>
      </c>
      <c r="BG97">
        <v>0</v>
      </c>
      <c r="BH97">
        <v>1</v>
      </c>
      <c r="BI97">
        <v>0.5</v>
      </c>
      <c r="BJ97">
        <v>2.6</v>
      </c>
      <c r="BK97">
        <v>3</v>
      </c>
      <c r="BL97">
        <v>73.150000000000006</v>
      </c>
      <c r="BM97">
        <v>10.97</v>
      </c>
      <c r="BN97">
        <v>84.12</v>
      </c>
      <c r="BO97">
        <v>84.12</v>
      </c>
      <c r="BQ97" t="s">
        <v>676</v>
      </c>
      <c r="BR97" t="s">
        <v>363</v>
      </c>
      <c r="BS97" s="2">
        <v>44232</v>
      </c>
      <c r="BT97" s="3">
        <v>0.33333333333333331</v>
      </c>
      <c r="BU97" t="s">
        <v>343</v>
      </c>
      <c r="BV97" t="s">
        <v>80</v>
      </c>
      <c r="BY97">
        <v>13167</v>
      </c>
      <c r="CA97" t="s">
        <v>115</v>
      </c>
      <c r="CC97" t="s">
        <v>114</v>
      </c>
      <c r="CD97">
        <v>2158</v>
      </c>
      <c r="CE97" t="s">
        <v>492</v>
      </c>
      <c r="CF97" s="2">
        <v>44232</v>
      </c>
      <c r="CI97">
        <v>1</v>
      </c>
      <c r="CJ97">
        <v>1</v>
      </c>
      <c r="CK97">
        <v>21</v>
      </c>
      <c r="CL97" t="s">
        <v>82</v>
      </c>
    </row>
    <row r="98" spans="1:91" x14ac:dyDescent="0.25">
      <c r="A98" t="s">
        <v>358</v>
      </c>
      <c r="B98" t="s">
        <v>359</v>
      </c>
      <c r="C98" t="s">
        <v>72</v>
      </c>
      <c r="E98" t="str">
        <f>"GAB2001893"</f>
        <v>GAB2001893</v>
      </c>
      <c r="F98" s="2">
        <v>44231</v>
      </c>
      <c r="G98">
        <v>202108</v>
      </c>
      <c r="H98" t="s">
        <v>86</v>
      </c>
      <c r="I98" t="s">
        <v>87</v>
      </c>
      <c r="J98" t="s">
        <v>360</v>
      </c>
      <c r="K98" t="s">
        <v>75</v>
      </c>
      <c r="L98" t="s">
        <v>86</v>
      </c>
      <c r="M98" t="s">
        <v>87</v>
      </c>
      <c r="N98" t="s">
        <v>677</v>
      </c>
      <c r="O98" t="s">
        <v>78</v>
      </c>
      <c r="P98" t="str">
        <f>"CT064275 CT064292             "</f>
        <v xml:space="preserve">CT064275 CT064292             </v>
      </c>
      <c r="Q98">
        <v>0</v>
      </c>
      <c r="R98">
        <v>0</v>
      </c>
      <c r="S98">
        <v>0</v>
      </c>
      <c r="T98">
        <v>0</v>
      </c>
      <c r="U98">
        <v>0</v>
      </c>
      <c r="V98">
        <v>0</v>
      </c>
      <c r="W98">
        <v>0</v>
      </c>
      <c r="X98">
        <v>0</v>
      </c>
      <c r="Y98">
        <v>0</v>
      </c>
      <c r="Z98">
        <v>0</v>
      </c>
      <c r="AA98">
        <v>0</v>
      </c>
      <c r="AB98">
        <v>0</v>
      </c>
      <c r="AC98">
        <v>0</v>
      </c>
      <c r="AD98">
        <v>0</v>
      </c>
      <c r="AE98">
        <v>0</v>
      </c>
      <c r="AF98">
        <v>0</v>
      </c>
      <c r="AG98">
        <v>0</v>
      </c>
      <c r="AH98">
        <v>0</v>
      </c>
      <c r="AI98">
        <v>0</v>
      </c>
      <c r="AJ98">
        <v>0</v>
      </c>
      <c r="AK98">
        <v>5.4</v>
      </c>
      <c r="AL98">
        <v>0</v>
      </c>
      <c r="AM98">
        <v>0</v>
      </c>
      <c r="AN98">
        <v>0</v>
      </c>
      <c r="AO98">
        <v>0</v>
      </c>
      <c r="AP98">
        <v>0</v>
      </c>
      <c r="AQ98">
        <v>0</v>
      </c>
      <c r="AR98">
        <v>0</v>
      </c>
      <c r="AS98">
        <v>0</v>
      </c>
      <c r="AT98">
        <v>0</v>
      </c>
      <c r="AU98">
        <v>0</v>
      </c>
      <c r="AV98">
        <v>0</v>
      </c>
      <c r="AW98">
        <v>0</v>
      </c>
      <c r="AX98">
        <v>0</v>
      </c>
      <c r="AY98">
        <v>0</v>
      </c>
      <c r="AZ98">
        <v>0</v>
      </c>
      <c r="BA98">
        <v>0</v>
      </c>
      <c r="BB98">
        <v>0</v>
      </c>
      <c r="BG98">
        <v>0</v>
      </c>
      <c r="BH98">
        <v>1</v>
      </c>
      <c r="BI98">
        <v>0.3</v>
      </c>
      <c r="BJ98">
        <v>2.7</v>
      </c>
      <c r="BK98">
        <v>3</v>
      </c>
      <c r="BL98">
        <v>38.11</v>
      </c>
      <c r="BM98">
        <v>5.72</v>
      </c>
      <c r="BN98">
        <v>43.83</v>
      </c>
      <c r="BO98">
        <v>43.83</v>
      </c>
      <c r="BQ98" t="s">
        <v>678</v>
      </c>
      <c r="BR98" t="s">
        <v>363</v>
      </c>
      <c r="BS98" s="2">
        <v>44232</v>
      </c>
      <c r="BT98" s="3">
        <v>0.42430555555555555</v>
      </c>
      <c r="BU98" t="s">
        <v>679</v>
      </c>
      <c r="BV98" t="s">
        <v>80</v>
      </c>
      <c r="BY98">
        <v>13520.32</v>
      </c>
      <c r="CA98" t="s">
        <v>239</v>
      </c>
      <c r="CC98" t="s">
        <v>87</v>
      </c>
      <c r="CD98">
        <v>7460</v>
      </c>
      <c r="CE98" t="s">
        <v>482</v>
      </c>
      <c r="CF98" s="2">
        <v>44235</v>
      </c>
      <c r="CI98">
        <v>1</v>
      </c>
      <c r="CJ98">
        <v>1</v>
      </c>
      <c r="CK98">
        <v>22</v>
      </c>
      <c r="CL98" t="s">
        <v>82</v>
      </c>
    </row>
    <row r="99" spans="1:91" x14ac:dyDescent="0.25">
      <c r="A99" t="s">
        <v>358</v>
      </c>
      <c r="B99" t="s">
        <v>359</v>
      </c>
      <c r="C99" t="s">
        <v>72</v>
      </c>
      <c r="E99" t="str">
        <f>"GAB2001902"</f>
        <v>GAB2001902</v>
      </c>
      <c r="F99" s="2">
        <v>44231</v>
      </c>
      <c r="G99">
        <v>202108</v>
      </c>
      <c r="H99" t="s">
        <v>86</v>
      </c>
      <c r="I99" t="s">
        <v>87</v>
      </c>
      <c r="J99" t="s">
        <v>360</v>
      </c>
      <c r="K99" t="s">
        <v>75</v>
      </c>
      <c r="L99" t="s">
        <v>167</v>
      </c>
      <c r="M99" t="s">
        <v>168</v>
      </c>
      <c r="N99" t="s">
        <v>680</v>
      </c>
      <c r="O99" t="s">
        <v>78</v>
      </c>
      <c r="P99" t="str">
        <f>"CT064300                      "</f>
        <v xml:space="preserve">CT064300                      </v>
      </c>
      <c r="Q99">
        <v>0</v>
      </c>
      <c r="R99">
        <v>0</v>
      </c>
      <c r="S99">
        <v>0</v>
      </c>
      <c r="T99">
        <v>0</v>
      </c>
      <c r="U99">
        <v>0</v>
      </c>
      <c r="V99">
        <v>0</v>
      </c>
      <c r="W99">
        <v>0</v>
      </c>
      <c r="X99">
        <v>0</v>
      </c>
      <c r="Y99">
        <v>0</v>
      </c>
      <c r="Z99">
        <v>0</v>
      </c>
      <c r="AA99">
        <v>0</v>
      </c>
      <c r="AB99">
        <v>0</v>
      </c>
      <c r="AC99">
        <v>0</v>
      </c>
      <c r="AD99">
        <v>0</v>
      </c>
      <c r="AE99">
        <v>0</v>
      </c>
      <c r="AF99">
        <v>0</v>
      </c>
      <c r="AG99">
        <v>0</v>
      </c>
      <c r="AH99">
        <v>0</v>
      </c>
      <c r="AI99">
        <v>0</v>
      </c>
      <c r="AJ99">
        <v>0</v>
      </c>
      <c r="AK99">
        <v>13.38</v>
      </c>
      <c r="AL99">
        <v>0</v>
      </c>
      <c r="AM99">
        <v>0</v>
      </c>
      <c r="AN99">
        <v>0</v>
      </c>
      <c r="AO99">
        <v>0</v>
      </c>
      <c r="AP99">
        <v>0</v>
      </c>
      <c r="AQ99">
        <v>0</v>
      </c>
      <c r="AR99">
        <v>0</v>
      </c>
      <c r="AS99">
        <v>0</v>
      </c>
      <c r="AT99">
        <v>0</v>
      </c>
      <c r="AU99">
        <v>0</v>
      </c>
      <c r="AV99">
        <v>0</v>
      </c>
      <c r="AW99">
        <v>0</v>
      </c>
      <c r="AX99">
        <v>0</v>
      </c>
      <c r="AY99">
        <v>0</v>
      </c>
      <c r="AZ99">
        <v>0</v>
      </c>
      <c r="BA99">
        <v>0</v>
      </c>
      <c r="BB99">
        <v>0</v>
      </c>
      <c r="BG99">
        <v>0</v>
      </c>
      <c r="BH99">
        <v>1</v>
      </c>
      <c r="BI99">
        <v>0.2</v>
      </c>
      <c r="BJ99">
        <v>1.8</v>
      </c>
      <c r="BK99">
        <v>2</v>
      </c>
      <c r="BL99">
        <v>94.5</v>
      </c>
      <c r="BM99">
        <v>14.18</v>
      </c>
      <c r="BN99">
        <v>108.68</v>
      </c>
      <c r="BO99">
        <v>108.68</v>
      </c>
      <c r="BQ99" t="s">
        <v>681</v>
      </c>
      <c r="BR99" t="s">
        <v>363</v>
      </c>
      <c r="BS99" s="2">
        <v>44232</v>
      </c>
      <c r="BT99" s="3">
        <v>0.45</v>
      </c>
      <c r="BU99" t="s">
        <v>682</v>
      </c>
      <c r="BV99" t="s">
        <v>82</v>
      </c>
      <c r="BY99">
        <v>8808.2099999999991</v>
      </c>
      <c r="CA99" t="s">
        <v>169</v>
      </c>
      <c r="CC99" t="s">
        <v>168</v>
      </c>
      <c r="CD99">
        <v>9700</v>
      </c>
      <c r="CE99" t="s">
        <v>443</v>
      </c>
      <c r="CF99" s="2">
        <v>44246</v>
      </c>
      <c r="CI99">
        <v>1</v>
      </c>
      <c r="CJ99">
        <v>1</v>
      </c>
      <c r="CK99">
        <v>23</v>
      </c>
      <c r="CL99" t="s">
        <v>82</v>
      </c>
    </row>
    <row r="100" spans="1:91" x14ac:dyDescent="0.25">
      <c r="A100" t="s">
        <v>358</v>
      </c>
      <c r="B100" t="s">
        <v>359</v>
      </c>
      <c r="C100" t="s">
        <v>72</v>
      </c>
      <c r="E100" t="str">
        <f>"GAB2001878"</f>
        <v>GAB2001878</v>
      </c>
      <c r="F100" s="2">
        <v>44231</v>
      </c>
      <c r="G100">
        <v>202108</v>
      </c>
      <c r="H100" t="s">
        <v>86</v>
      </c>
      <c r="I100" t="s">
        <v>87</v>
      </c>
      <c r="J100" t="s">
        <v>360</v>
      </c>
      <c r="K100" t="s">
        <v>75</v>
      </c>
      <c r="L100" t="s">
        <v>86</v>
      </c>
      <c r="M100" t="s">
        <v>87</v>
      </c>
      <c r="N100" t="s">
        <v>683</v>
      </c>
      <c r="O100" t="s">
        <v>249</v>
      </c>
      <c r="P100" t="str">
        <f>"CT064267 CT064268             "</f>
        <v xml:space="preserve">CT064267 CT064268             </v>
      </c>
      <c r="Q100">
        <v>0</v>
      </c>
      <c r="R100">
        <v>0</v>
      </c>
      <c r="S100">
        <v>0</v>
      </c>
      <c r="T100">
        <v>0</v>
      </c>
      <c r="U100">
        <v>0</v>
      </c>
      <c r="V100">
        <v>0</v>
      </c>
      <c r="W100">
        <v>0</v>
      </c>
      <c r="X100">
        <v>0</v>
      </c>
      <c r="Y100">
        <v>0</v>
      </c>
      <c r="Z100">
        <v>0</v>
      </c>
      <c r="AA100">
        <v>0</v>
      </c>
      <c r="AB100">
        <v>0</v>
      </c>
      <c r="AC100">
        <v>0</v>
      </c>
      <c r="AD100">
        <v>0</v>
      </c>
      <c r="AE100">
        <v>0</v>
      </c>
      <c r="AF100">
        <v>0</v>
      </c>
      <c r="AG100">
        <v>0</v>
      </c>
      <c r="AH100">
        <v>0</v>
      </c>
      <c r="AI100">
        <v>0</v>
      </c>
      <c r="AJ100">
        <v>0</v>
      </c>
      <c r="AK100">
        <v>5.4</v>
      </c>
      <c r="AL100">
        <v>0</v>
      </c>
      <c r="AM100">
        <v>0</v>
      </c>
      <c r="AN100">
        <v>0</v>
      </c>
      <c r="AO100">
        <v>0</v>
      </c>
      <c r="AP100">
        <v>0</v>
      </c>
      <c r="AQ100">
        <v>0</v>
      </c>
      <c r="AR100">
        <v>0</v>
      </c>
      <c r="AS100">
        <v>0</v>
      </c>
      <c r="AT100">
        <v>0</v>
      </c>
      <c r="AU100">
        <v>0</v>
      </c>
      <c r="AV100">
        <v>0</v>
      </c>
      <c r="AW100">
        <v>0</v>
      </c>
      <c r="AX100">
        <v>0</v>
      </c>
      <c r="AY100">
        <v>0</v>
      </c>
      <c r="AZ100">
        <v>0</v>
      </c>
      <c r="BA100">
        <v>0</v>
      </c>
      <c r="BB100">
        <v>0</v>
      </c>
      <c r="BG100">
        <v>0</v>
      </c>
      <c r="BH100">
        <v>2</v>
      </c>
      <c r="BI100">
        <v>3</v>
      </c>
      <c r="BJ100">
        <v>4.4000000000000004</v>
      </c>
      <c r="BK100">
        <v>5</v>
      </c>
      <c r="BL100">
        <v>38.11</v>
      </c>
      <c r="BM100">
        <v>5.72</v>
      </c>
      <c r="BN100">
        <v>43.83</v>
      </c>
      <c r="BO100">
        <v>43.83</v>
      </c>
      <c r="BQ100" t="s">
        <v>684</v>
      </c>
      <c r="BR100" t="s">
        <v>363</v>
      </c>
      <c r="BS100" s="2">
        <v>44232</v>
      </c>
      <c r="BT100" s="3">
        <v>0.58333333333333337</v>
      </c>
      <c r="BU100" t="s">
        <v>197</v>
      </c>
      <c r="BV100" t="s">
        <v>82</v>
      </c>
      <c r="BW100" t="s">
        <v>97</v>
      </c>
      <c r="BX100" t="s">
        <v>98</v>
      </c>
      <c r="BY100">
        <v>21792</v>
      </c>
      <c r="CA100" t="s">
        <v>350</v>
      </c>
      <c r="CC100" t="s">
        <v>87</v>
      </c>
      <c r="CD100">
        <v>8001</v>
      </c>
      <c r="CE100" t="s">
        <v>685</v>
      </c>
      <c r="CF100" s="2">
        <v>44235</v>
      </c>
      <c r="CI100">
        <v>1</v>
      </c>
      <c r="CJ100">
        <v>1</v>
      </c>
      <c r="CK100">
        <v>32</v>
      </c>
      <c r="CL100" t="s">
        <v>82</v>
      </c>
    </row>
    <row r="101" spans="1:91" x14ac:dyDescent="0.25">
      <c r="A101" t="s">
        <v>358</v>
      </c>
      <c r="B101" t="s">
        <v>359</v>
      </c>
      <c r="C101" t="s">
        <v>72</v>
      </c>
      <c r="E101" t="str">
        <f>"GAB2001881"</f>
        <v>GAB2001881</v>
      </c>
      <c r="F101" s="2">
        <v>44231</v>
      </c>
      <c r="G101">
        <v>202108</v>
      </c>
      <c r="H101" t="s">
        <v>86</v>
      </c>
      <c r="I101" t="s">
        <v>87</v>
      </c>
      <c r="J101" t="s">
        <v>360</v>
      </c>
      <c r="K101" t="s">
        <v>75</v>
      </c>
      <c r="L101" t="s">
        <v>92</v>
      </c>
      <c r="M101" t="s">
        <v>93</v>
      </c>
      <c r="N101" t="s">
        <v>504</v>
      </c>
      <c r="O101" t="s">
        <v>78</v>
      </c>
      <c r="P101" t="str">
        <f>"CT064276                      "</f>
        <v xml:space="preserve">CT064276                      </v>
      </c>
      <c r="Q101">
        <v>0</v>
      </c>
      <c r="R101">
        <v>0</v>
      </c>
      <c r="S101">
        <v>0</v>
      </c>
      <c r="T101">
        <v>0</v>
      </c>
      <c r="U101">
        <v>0</v>
      </c>
      <c r="V101">
        <v>0</v>
      </c>
      <c r="W101">
        <v>0</v>
      </c>
      <c r="X101">
        <v>0</v>
      </c>
      <c r="Y101">
        <v>0</v>
      </c>
      <c r="Z101">
        <v>0</v>
      </c>
      <c r="AA101">
        <v>0</v>
      </c>
      <c r="AB101">
        <v>0</v>
      </c>
      <c r="AC101">
        <v>0</v>
      </c>
      <c r="AD101">
        <v>0</v>
      </c>
      <c r="AE101">
        <v>0</v>
      </c>
      <c r="AF101">
        <v>0</v>
      </c>
      <c r="AG101">
        <v>0</v>
      </c>
      <c r="AH101">
        <v>0</v>
      </c>
      <c r="AI101">
        <v>0</v>
      </c>
      <c r="AJ101">
        <v>0</v>
      </c>
      <c r="AK101">
        <v>6.91</v>
      </c>
      <c r="AL101">
        <v>0</v>
      </c>
      <c r="AM101">
        <v>0</v>
      </c>
      <c r="AN101">
        <v>0</v>
      </c>
      <c r="AO101">
        <v>0</v>
      </c>
      <c r="AP101">
        <v>0</v>
      </c>
      <c r="AQ101">
        <v>0</v>
      </c>
      <c r="AR101">
        <v>0</v>
      </c>
      <c r="AS101">
        <v>0</v>
      </c>
      <c r="AT101">
        <v>0</v>
      </c>
      <c r="AU101">
        <v>0</v>
      </c>
      <c r="AV101">
        <v>0</v>
      </c>
      <c r="AW101">
        <v>0</v>
      </c>
      <c r="AX101">
        <v>0</v>
      </c>
      <c r="AY101">
        <v>0</v>
      </c>
      <c r="AZ101">
        <v>0</v>
      </c>
      <c r="BA101">
        <v>0</v>
      </c>
      <c r="BB101">
        <v>0</v>
      </c>
      <c r="BG101">
        <v>0</v>
      </c>
      <c r="BH101">
        <v>1</v>
      </c>
      <c r="BI101">
        <v>0.3</v>
      </c>
      <c r="BJ101">
        <v>2</v>
      </c>
      <c r="BK101">
        <v>2</v>
      </c>
      <c r="BL101">
        <v>48.78</v>
      </c>
      <c r="BM101">
        <v>7.32</v>
      </c>
      <c r="BN101">
        <v>56.1</v>
      </c>
      <c r="BO101">
        <v>56.1</v>
      </c>
      <c r="BQ101" t="s">
        <v>348</v>
      </c>
      <c r="BR101" t="s">
        <v>363</v>
      </c>
      <c r="BS101" s="2">
        <v>44232</v>
      </c>
      <c r="BT101" s="3">
        <v>0.3743055555555555</v>
      </c>
      <c r="BU101" t="s">
        <v>686</v>
      </c>
      <c r="BV101" t="s">
        <v>80</v>
      </c>
      <c r="BY101">
        <v>10245.959999999999</v>
      </c>
      <c r="BZ101" t="s">
        <v>30</v>
      </c>
      <c r="CA101" t="s">
        <v>356</v>
      </c>
      <c r="CC101" t="s">
        <v>93</v>
      </c>
      <c r="CD101">
        <v>1862</v>
      </c>
      <c r="CE101" t="s">
        <v>438</v>
      </c>
      <c r="CF101" s="2">
        <v>44232</v>
      </c>
      <c r="CI101">
        <v>1</v>
      </c>
      <c r="CJ101">
        <v>1</v>
      </c>
      <c r="CK101">
        <v>21</v>
      </c>
      <c r="CL101" t="s">
        <v>82</v>
      </c>
    </row>
    <row r="102" spans="1:91" x14ac:dyDescent="0.25">
      <c r="A102" t="s">
        <v>358</v>
      </c>
      <c r="B102" t="s">
        <v>359</v>
      </c>
      <c r="C102" t="s">
        <v>72</v>
      </c>
      <c r="E102" t="str">
        <f>"GAB2001888"</f>
        <v>GAB2001888</v>
      </c>
      <c r="F102" s="2">
        <v>44231</v>
      </c>
      <c r="G102">
        <v>202108</v>
      </c>
      <c r="H102" t="s">
        <v>86</v>
      </c>
      <c r="I102" t="s">
        <v>87</v>
      </c>
      <c r="J102" t="s">
        <v>360</v>
      </c>
      <c r="K102" t="s">
        <v>75</v>
      </c>
      <c r="L102" t="s">
        <v>607</v>
      </c>
      <c r="M102" t="s">
        <v>608</v>
      </c>
      <c r="N102" t="s">
        <v>609</v>
      </c>
      <c r="O102" t="s">
        <v>78</v>
      </c>
      <c r="P102" t="str">
        <f>"CT064280                      "</f>
        <v xml:space="preserve">CT064280                      </v>
      </c>
      <c r="Q102">
        <v>0</v>
      </c>
      <c r="R102">
        <v>0</v>
      </c>
      <c r="S102">
        <v>0</v>
      </c>
      <c r="T102">
        <v>0</v>
      </c>
      <c r="U102">
        <v>0</v>
      </c>
      <c r="V102">
        <v>0</v>
      </c>
      <c r="W102">
        <v>0</v>
      </c>
      <c r="X102">
        <v>0</v>
      </c>
      <c r="Y102">
        <v>0</v>
      </c>
      <c r="Z102">
        <v>0</v>
      </c>
      <c r="AA102">
        <v>0</v>
      </c>
      <c r="AB102">
        <v>0</v>
      </c>
      <c r="AC102">
        <v>0</v>
      </c>
      <c r="AD102">
        <v>0</v>
      </c>
      <c r="AE102">
        <v>0</v>
      </c>
      <c r="AF102">
        <v>0</v>
      </c>
      <c r="AG102">
        <v>0</v>
      </c>
      <c r="AH102">
        <v>0</v>
      </c>
      <c r="AI102">
        <v>0</v>
      </c>
      <c r="AJ102">
        <v>0</v>
      </c>
      <c r="AK102">
        <v>13.38</v>
      </c>
      <c r="AL102">
        <v>0</v>
      </c>
      <c r="AM102">
        <v>0</v>
      </c>
      <c r="AN102">
        <v>0</v>
      </c>
      <c r="AO102">
        <v>0</v>
      </c>
      <c r="AP102">
        <v>0</v>
      </c>
      <c r="AQ102">
        <v>0</v>
      </c>
      <c r="AR102">
        <v>0</v>
      </c>
      <c r="AS102">
        <v>0</v>
      </c>
      <c r="AT102">
        <v>0</v>
      </c>
      <c r="AU102">
        <v>0</v>
      </c>
      <c r="AV102">
        <v>0</v>
      </c>
      <c r="AW102">
        <v>0</v>
      </c>
      <c r="AX102">
        <v>0</v>
      </c>
      <c r="AY102">
        <v>0</v>
      </c>
      <c r="AZ102">
        <v>0</v>
      </c>
      <c r="BA102">
        <v>0</v>
      </c>
      <c r="BB102">
        <v>0</v>
      </c>
      <c r="BG102">
        <v>0</v>
      </c>
      <c r="BH102">
        <v>1</v>
      </c>
      <c r="BI102">
        <v>0.2</v>
      </c>
      <c r="BJ102">
        <v>1.8</v>
      </c>
      <c r="BK102">
        <v>2</v>
      </c>
      <c r="BL102">
        <v>94.5</v>
      </c>
      <c r="BM102">
        <v>14.18</v>
      </c>
      <c r="BN102">
        <v>108.68</v>
      </c>
      <c r="BO102">
        <v>108.68</v>
      </c>
      <c r="BQ102" t="s">
        <v>687</v>
      </c>
      <c r="BR102" t="s">
        <v>363</v>
      </c>
      <c r="BS102" s="2">
        <v>44232</v>
      </c>
      <c r="BT102" s="3">
        <v>0.39583333333333331</v>
      </c>
      <c r="BU102" t="s">
        <v>688</v>
      </c>
      <c r="BV102" t="s">
        <v>80</v>
      </c>
      <c r="BY102">
        <v>9016</v>
      </c>
      <c r="CA102" t="s">
        <v>306</v>
      </c>
      <c r="CC102" t="s">
        <v>608</v>
      </c>
      <c r="CD102">
        <v>2515</v>
      </c>
      <c r="CE102" t="s">
        <v>438</v>
      </c>
      <c r="CF102" s="2">
        <v>44232</v>
      </c>
      <c r="CI102">
        <v>1</v>
      </c>
      <c r="CJ102">
        <v>1</v>
      </c>
      <c r="CK102">
        <v>23</v>
      </c>
      <c r="CL102" t="s">
        <v>82</v>
      </c>
    </row>
    <row r="103" spans="1:91" x14ac:dyDescent="0.25">
      <c r="A103" t="s">
        <v>358</v>
      </c>
      <c r="B103" t="s">
        <v>359</v>
      </c>
      <c r="C103" t="s">
        <v>72</v>
      </c>
      <c r="E103" t="str">
        <f>"GAB2001877"</f>
        <v>GAB2001877</v>
      </c>
      <c r="F103" s="2">
        <v>44231</v>
      </c>
      <c r="G103">
        <v>202108</v>
      </c>
      <c r="H103" t="s">
        <v>86</v>
      </c>
      <c r="I103" t="s">
        <v>87</v>
      </c>
      <c r="J103" t="s">
        <v>360</v>
      </c>
      <c r="K103" t="s">
        <v>75</v>
      </c>
      <c r="L103" t="s">
        <v>86</v>
      </c>
      <c r="M103" t="s">
        <v>87</v>
      </c>
      <c r="N103" t="s">
        <v>689</v>
      </c>
      <c r="O103" t="s">
        <v>78</v>
      </c>
      <c r="P103" t="str">
        <f>"003049                        "</f>
        <v xml:space="preserve">003049                        </v>
      </c>
      <c r="Q103">
        <v>0</v>
      </c>
      <c r="R103">
        <v>0</v>
      </c>
      <c r="S103">
        <v>0</v>
      </c>
      <c r="T103">
        <v>0</v>
      </c>
      <c r="U103">
        <v>0</v>
      </c>
      <c r="V103">
        <v>0</v>
      </c>
      <c r="W103">
        <v>0</v>
      </c>
      <c r="X103">
        <v>0</v>
      </c>
      <c r="Y103">
        <v>0</v>
      </c>
      <c r="Z103">
        <v>0</v>
      </c>
      <c r="AA103">
        <v>0</v>
      </c>
      <c r="AB103">
        <v>0</v>
      </c>
      <c r="AC103">
        <v>0</v>
      </c>
      <c r="AD103">
        <v>0</v>
      </c>
      <c r="AE103">
        <v>0</v>
      </c>
      <c r="AF103">
        <v>0</v>
      </c>
      <c r="AG103">
        <v>0</v>
      </c>
      <c r="AH103">
        <v>0</v>
      </c>
      <c r="AI103">
        <v>0</v>
      </c>
      <c r="AJ103">
        <v>0</v>
      </c>
      <c r="AK103">
        <v>5.4</v>
      </c>
      <c r="AL103">
        <v>0</v>
      </c>
      <c r="AM103">
        <v>0</v>
      </c>
      <c r="AN103">
        <v>0</v>
      </c>
      <c r="AO103">
        <v>0</v>
      </c>
      <c r="AP103">
        <v>0</v>
      </c>
      <c r="AQ103">
        <v>0</v>
      </c>
      <c r="AR103">
        <v>0</v>
      </c>
      <c r="AS103">
        <v>0</v>
      </c>
      <c r="AT103">
        <v>0</v>
      </c>
      <c r="AU103">
        <v>0</v>
      </c>
      <c r="AV103">
        <v>0</v>
      </c>
      <c r="AW103">
        <v>0</v>
      </c>
      <c r="AX103">
        <v>0</v>
      </c>
      <c r="AY103">
        <v>0</v>
      </c>
      <c r="AZ103">
        <v>0</v>
      </c>
      <c r="BA103">
        <v>0</v>
      </c>
      <c r="BB103">
        <v>0</v>
      </c>
      <c r="BG103">
        <v>0</v>
      </c>
      <c r="BH103">
        <v>1</v>
      </c>
      <c r="BI103">
        <v>0.3</v>
      </c>
      <c r="BJ103">
        <v>1.9</v>
      </c>
      <c r="BK103">
        <v>2</v>
      </c>
      <c r="BL103">
        <v>38.11</v>
      </c>
      <c r="BM103">
        <v>5.72</v>
      </c>
      <c r="BN103">
        <v>43.83</v>
      </c>
      <c r="BO103">
        <v>43.83</v>
      </c>
      <c r="BQ103" t="s">
        <v>690</v>
      </c>
      <c r="BR103" t="s">
        <v>363</v>
      </c>
      <c r="BS103" s="2">
        <v>44232</v>
      </c>
      <c r="BT103" s="3">
        <v>0.42569444444444443</v>
      </c>
      <c r="BU103" t="s">
        <v>691</v>
      </c>
      <c r="BV103" t="s">
        <v>80</v>
      </c>
      <c r="BY103">
        <v>9447.48</v>
      </c>
      <c r="CA103" t="s">
        <v>239</v>
      </c>
      <c r="CC103" t="s">
        <v>87</v>
      </c>
      <c r="CD103">
        <v>7441</v>
      </c>
      <c r="CE103" t="s">
        <v>692</v>
      </c>
      <c r="CF103" s="2">
        <v>44235</v>
      </c>
      <c r="CI103">
        <v>1</v>
      </c>
      <c r="CJ103">
        <v>1</v>
      </c>
      <c r="CK103">
        <v>22</v>
      </c>
      <c r="CL103" t="s">
        <v>82</v>
      </c>
    </row>
    <row r="104" spans="1:91" x14ac:dyDescent="0.25">
      <c r="A104" t="s">
        <v>358</v>
      </c>
      <c r="B104" t="s">
        <v>359</v>
      </c>
      <c r="C104" t="s">
        <v>72</v>
      </c>
      <c r="E104" t="str">
        <f>"GAB2001987"</f>
        <v>GAB2001987</v>
      </c>
      <c r="F104" s="2">
        <v>44238</v>
      </c>
      <c r="G104">
        <v>202108</v>
      </c>
      <c r="H104" t="s">
        <v>86</v>
      </c>
      <c r="I104" t="s">
        <v>87</v>
      </c>
      <c r="J104" t="s">
        <v>360</v>
      </c>
      <c r="K104" t="s">
        <v>75</v>
      </c>
      <c r="L104" t="s">
        <v>73</v>
      </c>
      <c r="M104" t="s">
        <v>74</v>
      </c>
      <c r="N104" t="s">
        <v>693</v>
      </c>
      <c r="O104" t="s">
        <v>200</v>
      </c>
      <c r="P104" t="str">
        <f>"CT064423                      "</f>
        <v xml:space="preserve">CT064423                      </v>
      </c>
      <c r="Q104">
        <v>0</v>
      </c>
      <c r="R104">
        <v>0</v>
      </c>
      <c r="S104">
        <v>0</v>
      </c>
      <c r="T104">
        <v>0</v>
      </c>
      <c r="U104">
        <v>0</v>
      </c>
      <c r="V104">
        <v>0</v>
      </c>
      <c r="W104">
        <v>0</v>
      </c>
      <c r="X104">
        <v>0</v>
      </c>
      <c r="Y104">
        <v>0</v>
      </c>
      <c r="Z104">
        <v>0</v>
      </c>
      <c r="AA104">
        <v>0</v>
      </c>
      <c r="AB104">
        <v>0</v>
      </c>
      <c r="AC104">
        <v>0</v>
      </c>
      <c r="AD104">
        <v>0</v>
      </c>
      <c r="AE104">
        <v>0</v>
      </c>
      <c r="AF104">
        <v>0</v>
      </c>
      <c r="AG104">
        <v>0</v>
      </c>
      <c r="AH104">
        <v>0</v>
      </c>
      <c r="AI104">
        <v>0</v>
      </c>
      <c r="AJ104">
        <v>0</v>
      </c>
      <c r="AK104">
        <v>0</v>
      </c>
      <c r="AL104">
        <v>0</v>
      </c>
      <c r="AM104">
        <v>54.11</v>
      </c>
      <c r="AN104">
        <v>0</v>
      </c>
      <c r="AO104">
        <v>0</v>
      </c>
      <c r="AP104">
        <v>0</v>
      </c>
      <c r="AQ104">
        <v>0</v>
      </c>
      <c r="AR104">
        <v>0</v>
      </c>
      <c r="AS104">
        <v>0</v>
      </c>
      <c r="AT104">
        <v>0</v>
      </c>
      <c r="AU104">
        <v>0</v>
      </c>
      <c r="AV104">
        <v>0</v>
      </c>
      <c r="AW104">
        <v>0</v>
      </c>
      <c r="AX104">
        <v>0</v>
      </c>
      <c r="AY104">
        <v>0</v>
      </c>
      <c r="AZ104">
        <v>0</v>
      </c>
      <c r="BA104">
        <v>0</v>
      </c>
      <c r="BB104">
        <v>0</v>
      </c>
      <c r="BG104">
        <v>0</v>
      </c>
      <c r="BH104">
        <v>5</v>
      </c>
      <c r="BI104">
        <v>25.3</v>
      </c>
      <c r="BJ104">
        <v>80.5</v>
      </c>
      <c r="BK104">
        <v>81</v>
      </c>
      <c r="BL104">
        <v>387.04</v>
      </c>
      <c r="BM104">
        <v>58.06</v>
      </c>
      <c r="BN104">
        <v>445.1</v>
      </c>
      <c r="BO104">
        <v>445.1</v>
      </c>
      <c r="BQ104" t="s">
        <v>694</v>
      </c>
      <c r="BR104" t="s">
        <v>363</v>
      </c>
      <c r="BS104" s="2">
        <v>44242</v>
      </c>
      <c r="BT104" s="3">
        <v>0.33194444444444443</v>
      </c>
      <c r="BU104" t="s">
        <v>695</v>
      </c>
      <c r="BV104" t="s">
        <v>80</v>
      </c>
      <c r="BY104">
        <v>402406.98</v>
      </c>
      <c r="CA104" t="s">
        <v>270</v>
      </c>
      <c r="CC104" t="s">
        <v>74</v>
      </c>
      <c r="CD104">
        <v>1600</v>
      </c>
      <c r="CE104" t="s">
        <v>88</v>
      </c>
      <c r="CF104" s="2">
        <v>44242</v>
      </c>
      <c r="CI104">
        <v>2</v>
      </c>
      <c r="CJ104">
        <v>2</v>
      </c>
      <c r="CK104" t="s">
        <v>211</v>
      </c>
      <c r="CL104" t="s">
        <v>82</v>
      </c>
    </row>
    <row r="105" spans="1:91" x14ac:dyDescent="0.25">
      <c r="A105" t="s">
        <v>358</v>
      </c>
      <c r="B105" t="s">
        <v>359</v>
      </c>
      <c r="C105" t="s">
        <v>72</v>
      </c>
      <c r="E105" t="str">
        <f>"GAB2001913"</f>
        <v>GAB2001913</v>
      </c>
      <c r="F105" s="2">
        <v>44232</v>
      </c>
      <c r="G105">
        <v>202108</v>
      </c>
      <c r="H105" t="s">
        <v>86</v>
      </c>
      <c r="I105" t="s">
        <v>87</v>
      </c>
      <c r="J105" t="s">
        <v>360</v>
      </c>
      <c r="K105" t="s">
        <v>75</v>
      </c>
      <c r="L105" t="s">
        <v>696</v>
      </c>
      <c r="M105" t="s">
        <v>697</v>
      </c>
      <c r="N105" t="s">
        <v>698</v>
      </c>
      <c r="O105" t="s">
        <v>200</v>
      </c>
      <c r="P105" t="str">
        <f>"003058                        "</f>
        <v xml:space="preserve">003058                        </v>
      </c>
      <c r="Q105">
        <v>0</v>
      </c>
      <c r="R105">
        <v>0</v>
      </c>
      <c r="S105">
        <v>0</v>
      </c>
      <c r="T105">
        <v>0</v>
      </c>
      <c r="U105">
        <v>0</v>
      </c>
      <c r="V105">
        <v>0</v>
      </c>
      <c r="W105">
        <v>0</v>
      </c>
      <c r="X105">
        <v>0</v>
      </c>
      <c r="Y105">
        <v>0</v>
      </c>
      <c r="Z105">
        <v>0</v>
      </c>
      <c r="AA105">
        <v>0</v>
      </c>
      <c r="AB105">
        <v>0</v>
      </c>
      <c r="AC105">
        <v>0</v>
      </c>
      <c r="AD105">
        <v>0</v>
      </c>
      <c r="AE105">
        <v>0</v>
      </c>
      <c r="AF105">
        <v>0</v>
      </c>
      <c r="AG105">
        <v>0</v>
      </c>
      <c r="AH105">
        <v>0</v>
      </c>
      <c r="AI105">
        <v>0</v>
      </c>
      <c r="AJ105">
        <v>0</v>
      </c>
      <c r="AK105">
        <v>0</v>
      </c>
      <c r="AL105">
        <v>0</v>
      </c>
      <c r="AM105">
        <v>35.49</v>
      </c>
      <c r="AN105">
        <v>0</v>
      </c>
      <c r="AO105">
        <v>0</v>
      </c>
      <c r="AP105">
        <v>0</v>
      </c>
      <c r="AQ105">
        <v>0</v>
      </c>
      <c r="AR105">
        <v>0</v>
      </c>
      <c r="AS105">
        <v>0</v>
      </c>
      <c r="AT105">
        <v>0</v>
      </c>
      <c r="AU105">
        <v>0</v>
      </c>
      <c r="AV105">
        <v>0</v>
      </c>
      <c r="AW105">
        <v>0</v>
      </c>
      <c r="AX105">
        <v>0</v>
      </c>
      <c r="AY105">
        <v>0</v>
      </c>
      <c r="AZ105">
        <v>0</v>
      </c>
      <c r="BA105">
        <v>0</v>
      </c>
      <c r="BB105">
        <v>0</v>
      </c>
      <c r="BG105">
        <v>0</v>
      </c>
      <c r="BH105">
        <v>1</v>
      </c>
      <c r="BI105">
        <v>13.4</v>
      </c>
      <c r="BJ105">
        <v>27</v>
      </c>
      <c r="BK105">
        <v>27</v>
      </c>
      <c r="BL105">
        <v>255.57</v>
      </c>
      <c r="BM105">
        <v>38.340000000000003</v>
      </c>
      <c r="BN105">
        <v>293.91000000000003</v>
      </c>
      <c r="BO105">
        <v>293.91000000000003</v>
      </c>
      <c r="BQ105" t="s">
        <v>699</v>
      </c>
      <c r="BR105" t="s">
        <v>363</v>
      </c>
      <c r="BS105" s="2">
        <v>44235</v>
      </c>
      <c r="BT105" s="3">
        <v>0.42986111111111108</v>
      </c>
      <c r="BU105" t="s">
        <v>327</v>
      </c>
      <c r="BV105" t="s">
        <v>80</v>
      </c>
      <c r="BY105">
        <v>135166.85</v>
      </c>
      <c r="CA105" t="s">
        <v>194</v>
      </c>
      <c r="CC105" t="s">
        <v>697</v>
      </c>
      <c r="CD105">
        <v>3300</v>
      </c>
      <c r="CE105" t="s">
        <v>88</v>
      </c>
      <c r="CF105" s="2">
        <v>44235</v>
      </c>
      <c r="CI105">
        <v>3</v>
      </c>
      <c r="CJ105">
        <v>1</v>
      </c>
      <c r="CK105" t="s">
        <v>347</v>
      </c>
      <c r="CL105" t="s">
        <v>82</v>
      </c>
    </row>
    <row r="106" spans="1:91" x14ac:dyDescent="0.25">
      <c r="A106" t="s">
        <v>358</v>
      </c>
      <c r="B106" t="s">
        <v>359</v>
      </c>
      <c r="C106" t="s">
        <v>72</v>
      </c>
      <c r="E106" t="str">
        <f>"GAB2001915"</f>
        <v>GAB2001915</v>
      </c>
      <c r="F106" s="2">
        <v>44232</v>
      </c>
      <c r="G106">
        <v>202108</v>
      </c>
      <c r="H106" t="s">
        <v>86</v>
      </c>
      <c r="I106" t="s">
        <v>87</v>
      </c>
      <c r="J106" t="s">
        <v>360</v>
      </c>
      <c r="K106" t="s">
        <v>75</v>
      </c>
      <c r="L106" t="s">
        <v>205</v>
      </c>
      <c r="M106" t="s">
        <v>206</v>
      </c>
      <c r="N106" t="s">
        <v>406</v>
      </c>
      <c r="O106" t="s">
        <v>200</v>
      </c>
      <c r="P106" t="str">
        <f>"CT064082                      "</f>
        <v xml:space="preserve">CT064082                      </v>
      </c>
      <c r="Q106">
        <v>0</v>
      </c>
      <c r="R106">
        <v>0</v>
      </c>
      <c r="S106">
        <v>0</v>
      </c>
      <c r="T106">
        <v>0</v>
      </c>
      <c r="U106">
        <v>0</v>
      </c>
      <c r="V106">
        <v>0</v>
      </c>
      <c r="W106">
        <v>0</v>
      </c>
      <c r="X106">
        <v>0</v>
      </c>
      <c r="Y106">
        <v>0</v>
      </c>
      <c r="Z106">
        <v>0</v>
      </c>
      <c r="AA106">
        <v>0</v>
      </c>
      <c r="AB106">
        <v>0</v>
      </c>
      <c r="AC106">
        <v>0</v>
      </c>
      <c r="AD106">
        <v>0</v>
      </c>
      <c r="AE106">
        <v>0</v>
      </c>
      <c r="AF106">
        <v>0</v>
      </c>
      <c r="AG106">
        <v>0</v>
      </c>
      <c r="AH106">
        <v>0</v>
      </c>
      <c r="AI106">
        <v>0</v>
      </c>
      <c r="AJ106">
        <v>0</v>
      </c>
      <c r="AK106">
        <v>0</v>
      </c>
      <c r="AL106">
        <v>0</v>
      </c>
      <c r="AM106">
        <v>23.83</v>
      </c>
      <c r="AN106">
        <v>0</v>
      </c>
      <c r="AO106">
        <v>0</v>
      </c>
      <c r="AP106">
        <v>0</v>
      </c>
      <c r="AQ106">
        <v>0</v>
      </c>
      <c r="AR106">
        <v>0</v>
      </c>
      <c r="AS106">
        <v>0</v>
      </c>
      <c r="AT106">
        <v>0</v>
      </c>
      <c r="AU106">
        <v>0</v>
      </c>
      <c r="AV106">
        <v>0</v>
      </c>
      <c r="AW106">
        <v>0</v>
      </c>
      <c r="AX106">
        <v>0</v>
      </c>
      <c r="AY106">
        <v>0</v>
      </c>
      <c r="AZ106">
        <v>0</v>
      </c>
      <c r="BA106">
        <v>0</v>
      </c>
      <c r="BB106">
        <v>0</v>
      </c>
      <c r="BG106">
        <v>0</v>
      </c>
      <c r="BH106">
        <v>1</v>
      </c>
      <c r="BI106">
        <v>31</v>
      </c>
      <c r="BJ106">
        <v>8.3000000000000007</v>
      </c>
      <c r="BK106">
        <v>31</v>
      </c>
      <c r="BL106">
        <v>173.26</v>
      </c>
      <c r="BM106">
        <v>25.99</v>
      </c>
      <c r="BN106">
        <v>199.25</v>
      </c>
      <c r="BO106">
        <v>199.25</v>
      </c>
      <c r="BQ106" t="s">
        <v>459</v>
      </c>
      <c r="BR106" t="s">
        <v>363</v>
      </c>
      <c r="BS106" s="2">
        <v>44235</v>
      </c>
      <c r="BT106" s="3">
        <v>0.43541666666666662</v>
      </c>
      <c r="BU106" t="s">
        <v>408</v>
      </c>
      <c r="BV106" t="s">
        <v>80</v>
      </c>
      <c r="BY106">
        <v>41693.94</v>
      </c>
      <c r="CA106" t="s">
        <v>409</v>
      </c>
      <c r="CC106" t="s">
        <v>206</v>
      </c>
      <c r="CD106">
        <v>157</v>
      </c>
      <c r="CE106" t="s">
        <v>88</v>
      </c>
      <c r="CF106" s="2">
        <v>44235</v>
      </c>
      <c r="CI106">
        <v>2</v>
      </c>
      <c r="CJ106">
        <v>1</v>
      </c>
      <c r="CK106" t="s">
        <v>211</v>
      </c>
      <c r="CL106" t="s">
        <v>82</v>
      </c>
    </row>
    <row r="107" spans="1:91" x14ac:dyDescent="0.25">
      <c r="A107" t="s">
        <v>358</v>
      </c>
      <c r="B107" t="s">
        <v>359</v>
      </c>
      <c r="C107" t="s">
        <v>72</v>
      </c>
      <c r="E107" t="str">
        <f>"GAB2001906"</f>
        <v>GAB2001906</v>
      </c>
      <c r="F107" s="2">
        <v>44232</v>
      </c>
      <c r="G107">
        <v>202108</v>
      </c>
      <c r="H107" t="s">
        <v>86</v>
      </c>
      <c r="I107" t="s">
        <v>87</v>
      </c>
      <c r="J107" t="s">
        <v>360</v>
      </c>
      <c r="K107" t="s">
        <v>75</v>
      </c>
      <c r="L107" t="s">
        <v>136</v>
      </c>
      <c r="M107" t="s">
        <v>137</v>
      </c>
      <c r="N107" t="s">
        <v>700</v>
      </c>
      <c r="O107" t="s">
        <v>200</v>
      </c>
      <c r="P107" t="str">
        <f>"CT064309                      "</f>
        <v xml:space="preserve">CT064309                      </v>
      </c>
      <c r="Q107">
        <v>0</v>
      </c>
      <c r="R107">
        <v>0</v>
      </c>
      <c r="S107">
        <v>0</v>
      </c>
      <c r="T107">
        <v>0</v>
      </c>
      <c r="U107">
        <v>0</v>
      </c>
      <c r="V107">
        <v>0</v>
      </c>
      <c r="W107">
        <v>0</v>
      </c>
      <c r="X107">
        <v>0</v>
      </c>
      <c r="Y107">
        <v>0</v>
      </c>
      <c r="Z107">
        <v>0</v>
      </c>
      <c r="AA107">
        <v>0</v>
      </c>
      <c r="AB107">
        <v>0</v>
      </c>
      <c r="AC107">
        <v>0</v>
      </c>
      <c r="AD107">
        <v>0</v>
      </c>
      <c r="AE107">
        <v>0</v>
      </c>
      <c r="AF107">
        <v>0</v>
      </c>
      <c r="AG107">
        <v>0</v>
      </c>
      <c r="AH107">
        <v>0</v>
      </c>
      <c r="AI107">
        <v>0</v>
      </c>
      <c r="AJ107">
        <v>0</v>
      </c>
      <c r="AK107">
        <v>0</v>
      </c>
      <c r="AL107">
        <v>0</v>
      </c>
      <c r="AM107">
        <v>29.28</v>
      </c>
      <c r="AN107">
        <v>0</v>
      </c>
      <c r="AO107">
        <v>0</v>
      </c>
      <c r="AP107">
        <v>0</v>
      </c>
      <c r="AQ107">
        <v>0</v>
      </c>
      <c r="AR107">
        <v>0</v>
      </c>
      <c r="AS107">
        <v>0</v>
      </c>
      <c r="AT107">
        <v>0</v>
      </c>
      <c r="AU107">
        <v>0</v>
      </c>
      <c r="AV107">
        <v>0</v>
      </c>
      <c r="AW107">
        <v>0</v>
      </c>
      <c r="AX107">
        <v>0</v>
      </c>
      <c r="AY107">
        <v>0</v>
      </c>
      <c r="AZ107">
        <v>0</v>
      </c>
      <c r="BA107">
        <v>0</v>
      </c>
      <c r="BB107">
        <v>0</v>
      </c>
      <c r="BG107">
        <v>0</v>
      </c>
      <c r="BH107">
        <v>3</v>
      </c>
      <c r="BI107">
        <v>23.7</v>
      </c>
      <c r="BJ107">
        <v>39.4</v>
      </c>
      <c r="BK107">
        <v>40</v>
      </c>
      <c r="BL107">
        <v>211.74</v>
      </c>
      <c r="BM107">
        <v>31.76</v>
      </c>
      <c r="BN107">
        <v>243.5</v>
      </c>
      <c r="BO107">
        <v>243.5</v>
      </c>
      <c r="BQ107" t="s">
        <v>701</v>
      </c>
      <c r="BR107" t="s">
        <v>363</v>
      </c>
      <c r="BS107" s="2">
        <v>44236</v>
      </c>
      <c r="BT107" s="3">
        <v>0.4513888888888889</v>
      </c>
      <c r="BU107" t="s">
        <v>702</v>
      </c>
      <c r="BV107" t="s">
        <v>80</v>
      </c>
      <c r="BY107">
        <v>196783.18</v>
      </c>
      <c r="CA107" t="s">
        <v>303</v>
      </c>
      <c r="CC107" t="s">
        <v>137</v>
      </c>
      <c r="CD107">
        <v>2</v>
      </c>
      <c r="CE107" t="s">
        <v>88</v>
      </c>
      <c r="CF107" s="2">
        <v>44236</v>
      </c>
      <c r="CI107">
        <v>2</v>
      </c>
      <c r="CJ107">
        <v>2</v>
      </c>
      <c r="CK107" t="s">
        <v>211</v>
      </c>
      <c r="CL107" t="s">
        <v>82</v>
      </c>
    </row>
    <row r="108" spans="1:91" x14ac:dyDescent="0.25">
      <c r="A108" t="s">
        <v>358</v>
      </c>
      <c r="B108" t="s">
        <v>359</v>
      </c>
      <c r="C108" t="s">
        <v>72</v>
      </c>
      <c r="E108" t="str">
        <f>"GAB2001907"</f>
        <v>GAB2001907</v>
      </c>
      <c r="F108" s="2">
        <v>44232</v>
      </c>
      <c r="G108">
        <v>202108</v>
      </c>
      <c r="H108" t="s">
        <v>86</v>
      </c>
      <c r="I108" t="s">
        <v>87</v>
      </c>
      <c r="J108" t="s">
        <v>360</v>
      </c>
      <c r="K108" t="s">
        <v>75</v>
      </c>
      <c r="L108" t="s">
        <v>110</v>
      </c>
      <c r="M108" t="s">
        <v>111</v>
      </c>
      <c r="N108" t="s">
        <v>703</v>
      </c>
      <c r="O108" t="s">
        <v>200</v>
      </c>
      <c r="P108" t="str">
        <f>"CT064315                      "</f>
        <v xml:space="preserve">CT064315                      </v>
      </c>
      <c r="Q108">
        <v>0</v>
      </c>
      <c r="R108">
        <v>0</v>
      </c>
      <c r="S108">
        <v>0</v>
      </c>
      <c r="T108">
        <v>0</v>
      </c>
      <c r="U108">
        <v>0</v>
      </c>
      <c r="V108">
        <v>0</v>
      </c>
      <c r="W108">
        <v>0</v>
      </c>
      <c r="X108">
        <v>0</v>
      </c>
      <c r="Y108">
        <v>0</v>
      </c>
      <c r="Z108">
        <v>0</v>
      </c>
      <c r="AA108">
        <v>0</v>
      </c>
      <c r="AB108">
        <v>0</v>
      </c>
      <c r="AC108">
        <v>0</v>
      </c>
      <c r="AD108">
        <v>0</v>
      </c>
      <c r="AE108">
        <v>0</v>
      </c>
      <c r="AF108">
        <v>0</v>
      </c>
      <c r="AG108">
        <v>0</v>
      </c>
      <c r="AH108">
        <v>0</v>
      </c>
      <c r="AI108">
        <v>0</v>
      </c>
      <c r="AJ108">
        <v>0</v>
      </c>
      <c r="AK108">
        <v>0</v>
      </c>
      <c r="AL108">
        <v>0</v>
      </c>
      <c r="AM108">
        <v>14.14</v>
      </c>
      <c r="AN108">
        <v>0</v>
      </c>
      <c r="AO108">
        <v>0</v>
      </c>
      <c r="AP108">
        <v>0</v>
      </c>
      <c r="AQ108">
        <v>0</v>
      </c>
      <c r="AR108">
        <v>0</v>
      </c>
      <c r="AS108">
        <v>0</v>
      </c>
      <c r="AT108">
        <v>0</v>
      </c>
      <c r="AU108">
        <v>0</v>
      </c>
      <c r="AV108">
        <v>0</v>
      </c>
      <c r="AW108">
        <v>0</v>
      </c>
      <c r="AX108">
        <v>0</v>
      </c>
      <c r="AY108">
        <v>0</v>
      </c>
      <c r="AZ108">
        <v>0</v>
      </c>
      <c r="BA108">
        <v>0</v>
      </c>
      <c r="BB108">
        <v>0</v>
      </c>
      <c r="BG108">
        <v>0</v>
      </c>
      <c r="BH108">
        <v>1</v>
      </c>
      <c r="BI108">
        <v>1</v>
      </c>
      <c r="BJ108">
        <v>2</v>
      </c>
      <c r="BK108">
        <v>2</v>
      </c>
      <c r="BL108">
        <v>104.85</v>
      </c>
      <c r="BM108">
        <v>15.73</v>
      </c>
      <c r="BN108">
        <v>120.58</v>
      </c>
      <c r="BO108">
        <v>120.58</v>
      </c>
      <c r="BQ108" t="s">
        <v>704</v>
      </c>
      <c r="BR108" t="s">
        <v>363</v>
      </c>
      <c r="BS108" s="2">
        <v>44235</v>
      </c>
      <c r="BT108" s="3">
        <v>0.61111111111111105</v>
      </c>
      <c r="BU108" t="s">
        <v>705</v>
      </c>
      <c r="BV108" t="s">
        <v>80</v>
      </c>
      <c r="BY108">
        <v>10126.379999999999</v>
      </c>
      <c r="CC108" t="s">
        <v>111</v>
      </c>
      <c r="CD108">
        <v>9301</v>
      </c>
      <c r="CE108" t="s">
        <v>88</v>
      </c>
      <c r="CF108" s="2">
        <v>44235</v>
      </c>
      <c r="CI108">
        <v>2</v>
      </c>
      <c r="CJ108">
        <v>1</v>
      </c>
      <c r="CK108" t="s">
        <v>211</v>
      </c>
      <c r="CL108" t="s">
        <v>82</v>
      </c>
    </row>
    <row r="109" spans="1:91" x14ac:dyDescent="0.25">
      <c r="A109" t="s">
        <v>358</v>
      </c>
      <c r="B109" t="s">
        <v>359</v>
      </c>
      <c r="C109" t="s">
        <v>72</v>
      </c>
      <c r="E109" t="str">
        <f>"GAB2001919"</f>
        <v>GAB2001919</v>
      </c>
      <c r="F109" s="2">
        <v>44232</v>
      </c>
      <c r="G109">
        <v>202108</v>
      </c>
      <c r="H109" t="s">
        <v>86</v>
      </c>
      <c r="I109" t="s">
        <v>87</v>
      </c>
      <c r="J109" t="s">
        <v>360</v>
      </c>
      <c r="K109" t="s">
        <v>75</v>
      </c>
      <c r="L109" t="s">
        <v>706</v>
      </c>
      <c r="M109" t="s">
        <v>707</v>
      </c>
      <c r="N109" t="s">
        <v>708</v>
      </c>
      <c r="O109" t="s">
        <v>200</v>
      </c>
      <c r="P109" t="str">
        <f>"CT064314                      "</f>
        <v xml:space="preserve">CT064314                      </v>
      </c>
      <c r="Q109">
        <v>0</v>
      </c>
      <c r="R109">
        <v>0</v>
      </c>
      <c r="S109">
        <v>0</v>
      </c>
      <c r="T109">
        <v>0</v>
      </c>
      <c r="U109">
        <v>0</v>
      </c>
      <c r="V109">
        <v>0</v>
      </c>
      <c r="W109">
        <v>0</v>
      </c>
      <c r="X109">
        <v>0</v>
      </c>
      <c r="Y109">
        <v>0</v>
      </c>
      <c r="Z109">
        <v>0</v>
      </c>
      <c r="AA109">
        <v>0</v>
      </c>
      <c r="AB109">
        <v>0</v>
      </c>
      <c r="AC109">
        <v>0</v>
      </c>
      <c r="AD109">
        <v>0</v>
      </c>
      <c r="AE109">
        <v>0</v>
      </c>
      <c r="AF109">
        <v>0</v>
      </c>
      <c r="AG109">
        <v>0</v>
      </c>
      <c r="AH109">
        <v>0</v>
      </c>
      <c r="AI109">
        <v>0</v>
      </c>
      <c r="AJ109">
        <v>0</v>
      </c>
      <c r="AK109">
        <v>0</v>
      </c>
      <c r="AL109">
        <v>0</v>
      </c>
      <c r="AM109">
        <v>11.87</v>
      </c>
      <c r="AN109">
        <v>0</v>
      </c>
      <c r="AO109">
        <v>0</v>
      </c>
      <c r="AP109">
        <v>0</v>
      </c>
      <c r="AQ109">
        <v>0</v>
      </c>
      <c r="AR109">
        <v>0</v>
      </c>
      <c r="AS109">
        <v>0</v>
      </c>
      <c r="AT109">
        <v>0</v>
      </c>
      <c r="AU109">
        <v>0</v>
      </c>
      <c r="AV109">
        <v>0</v>
      </c>
      <c r="AW109">
        <v>0</v>
      </c>
      <c r="AX109">
        <v>0</v>
      </c>
      <c r="AY109">
        <v>0</v>
      </c>
      <c r="AZ109">
        <v>0</v>
      </c>
      <c r="BA109">
        <v>0</v>
      </c>
      <c r="BB109">
        <v>0</v>
      </c>
      <c r="BG109">
        <v>0</v>
      </c>
      <c r="BH109">
        <v>2</v>
      </c>
      <c r="BI109">
        <v>0.8</v>
      </c>
      <c r="BJ109">
        <v>1.8</v>
      </c>
      <c r="BK109">
        <v>2</v>
      </c>
      <c r="BL109">
        <v>88.83</v>
      </c>
      <c r="BM109">
        <v>13.32</v>
      </c>
      <c r="BN109">
        <v>102.15</v>
      </c>
      <c r="BO109">
        <v>102.15</v>
      </c>
      <c r="BQ109" t="s">
        <v>709</v>
      </c>
      <c r="BR109" t="s">
        <v>363</v>
      </c>
      <c r="BS109" s="2">
        <v>44235</v>
      </c>
      <c r="BT109" s="3">
        <v>0.49583333333333335</v>
      </c>
      <c r="BU109" t="s">
        <v>710</v>
      </c>
      <c r="BY109">
        <v>9225.32</v>
      </c>
      <c r="CC109" t="s">
        <v>707</v>
      </c>
      <c r="CD109">
        <v>8247</v>
      </c>
      <c r="CE109" t="s">
        <v>88</v>
      </c>
      <c r="CF109" s="2">
        <v>44249</v>
      </c>
      <c r="CI109">
        <v>2</v>
      </c>
      <c r="CJ109">
        <v>1</v>
      </c>
      <c r="CK109" t="s">
        <v>202</v>
      </c>
      <c r="CL109" t="s">
        <v>82</v>
      </c>
    </row>
    <row r="110" spans="1:91" x14ac:dyDescent="0.25">
      <c r="A110" t="s">
        <v>358</v>
      </c>
      <c r="B110" t="s">
        <v>359</v>
      </c>
      <c r="C110" t="s">
        <v>72</v>
      </c>
      <c r="E110" t="str">
        <f>"009940543495"</f>
        <v>009940543495</v>
      </c>
      <c r="F110" s="2">
        <v>44232</v>
      </c>
      <c r="G110">
        <v>202108</v>
      </c>
      <c r="H110" t="s">
        <v>205</v>
      </c>
      <c r="I110" t="s">
        <v>206</v>
      </c>
      <c r="J110" t="s">
        <v>406</v>
      </c>
      <c r="K110" t="s">
        <v>75</v>
      </c>
      <c r="L110" t="s">
        <v>86</v>
      </c>
      <c r="M110" t="s">
        <v>87</v>
      </c>
      <c r="N110" t="s">
        <v>406</v>
      </c>
      <c r="O110" t="s">
        <v>78</v>
      </c>
      <c r="P110" t="str">
        <f>"NO REF                        "</f>
        <v xml:space="preserve">NO REF                        </v>
      </c>
      <c r="Q110">
        <v>0</v>
      </c>
      <c r="R110">
        <v>0</v>
      </c>
      <c r="S110">
        <v>0</v>
      </c>
      <c r="T110">
        <v>0</v>
      </c>
      <c r="U110">
        <v>0</v>
      </c>
      <c r="V110">
        <v>0</v>
      </c>
      <c r="W110">
        <v>0</v>
      </c>
      <c r="X110">
        <v>0</v>
      </c>
      <c r="Y110">
        <v>0</v>
      </c>
      <c r="Z110">
        <v>0</v>
      </c>
      <c r="AA110">
        <v>0</v>
      </c>
      <c r="AB110">
        <v>0</v>
      </c>
      <c r="AC110">
        <v>0</v>
      </c>
      <c r="AD110">
        <v>0</v>
      </c>
      <c r="AE110">
        <v>0</v>
      </c>
      <c r="AF110">
        <v>0</v>
      </c>
      <c r="AG110">
        <v>164.07</v>
      </c>
      <c r="AH110">
        <v>0</v>
      </c>
      <c r="AI110">
        <v>0</v>
      </c>
      <c r="AJ110">
        <v>0</v>
      </c>
      <c r="AK110">
        <v>6.91</v>
      </c>
      <c r="AL110">
        <v>0</v>
      </c>
      <c r="AM110">
        <v>0</v>
      </c>
      <c r="AN110">
        <v>0</v>
      </c>
      <c r="AO110">
        <v>0</v>
      </c>
      <c r="AP110">
        <v>0</v>
      </c>
      <c r="AQ110">
        <v>0</v>
      </c>
      <c r="AR110">
        <v>0</v>
      </c>
      <c r="AS110">
        <v>0</v>
      </c>
      <c r="AT110">
        <v>0</v>
      </c>
      <c r="AU110">
        <v>0</v>
      </c>
      <c r="AV110">
        <v>0</v>
      </c>
      <c r="AW110">
        <v>0</v>
      </c>
      <c r="AX110">
        <v>0</v>
      </c>
      <c r="AY110">
        <v>0</v>
      </c>
      <c r="AZ110">
        <v>0</v>
      </c>
      <c r="BA110">
        <v>0</v>
      </c>
      <c r="BB110">
        <v>0</v>
      </c>
      <c r="BG110">
        <v>0</v>
      </c>
      <c r="BH110">
        <v>1</v>
      </c>
      <c r="BI110">
        <v>1</v>
      </c>
      <c r="BJ110">
        <v>0.2</v>
      </c>
      <c r="BK110">
        <v>1</v>
      </c>
      <c r="BL110">
        <v>212.85</v>
      </c>
      <c r="BM110">
        <v>31.93</v>
      </c>
      <c r="BN110">
        <v>244.78</v>
      </c>
      <c r="BO110">
        <v>244.78</v>
      </c>
      <c r="BQ110" t="s">
        <v>711</v>
      </c>
      <c r="BR110" t="s">
        <v>533</v>
      </c>
      <c r="BS110" s="2">
        <v>44235</v>
      </c>
      <c r="BT110" s="3">
        <v>0.35416666666666669</v>
      </c>
      <c r="BU110" t="s">
        <v>712</v>
      </c>
      <c r="BV110" t="s">
        <v>80</v>
      </c>
      <c r="BY110">
        <v>1200</v>
      </c>
      <c r="BZ110" t="s">
        <v>713</v>
      </c>
      <c r="CA110" t="s">
        <v>102</v>
      </c>
      <c r="CC110" t="s">
        <v>87</v>
      </c>
      <c r="CD110">
        <v>8000</v>
      </c>
      <c r="CE110" t="s">
        <v>88</v>
      </c>
      <c r="CF110" s="2">
        <v>44236</v>
      </c>
      <c r="CI110">
        <v>1</v>
      </c>
      <c r="CJ110">
        <v>1</v>
      </c>
      <c r="CK110">
        <v>21</v>
      </c>
      <c r="CL110" t="s">
        <v>80</v>
      </c>
      <c r="CM110" s="3">
        <v>0.35416666666666669</v>
      </c>
    </row>
    <row r="111" spans="1:91" x14ac:dyDescent="0.25">
      <c r="A111" t="s">
        <v>358</v>
      </c>
      <c r="B111" t="s">
        <v>359</v>
      </c>
      <c r="C111" t="s">
        <v>72</v>
      </c>
      <c r="E111" t="str">
        <f>"GAB2001916"</f>
        <v>GAB2001916</v>
      </c>
      <c r="F111" s="2">
        <v>44232</v>
      </c>
      <c r="G111">
        <v>202108</v>
      </c>
      <c r="H111" t="s">
        <v>86</v>
      </c>
      <c r="I111" t="s">
        <v>87</v>
      </c>
      <c r="J111" t="s">
        <v>360</v>
      </c>
      <c r="K111" t="s">
        <v>75</v>
      </c>
      <c r="L111" t="s">
        <v>141</v>
      </c>
      <c r="M111" t="s">
        <v>142</v>
      </c>
      <c r="N111" t="s">
        <v>714</v>
      </c>
      <c r="O111" t="s">
        <v>78</v>
      </c>
      <c r="P111" t="str">
        <f>"CT064329                      "</f>
        <v xml:space="preserve">CT064329                      </v>
      </c>
      <c r="Q111">
        <v>0</v>
      </c>
      <c r="R111">
        <v>0</v>
      </c>
      <c r="S111">
        <v>0</v>
      </c>
      <c r="T111">
        <v>0</v>
      </c>
      <c r="U111">
        <v>0</v>
      </c>
      <c r="V111">
        <v>0</v>
      </c>
      <c r="W111">
        <v>0</v>
      </c>
      <c r="X111">
        <v>0</v>
      </c>
      <c r="Y111">
        <v>0</v>
      </c>
      <c r="Z111">
        <v>0</v>
      </c>
      <c r="AA111">
        <v>0</v>
      </c>
      <c r="AB111">
        <v>0</v>
      </c>
      <c r="AC111">
        <v>0</v>
      </c>
      <c r="AD111">
        <v>0</v>
      </c>
      <c r="AE111">
        <v>0</v>
      </c>
      <c r="AF111">
        <v>0</v>
      </c>
      <c r="AG111">
        <v>0</v>
      </c>
      <c r="AH111">
        <v>0</v>
      </c>
      <c r="AI111">
        <v>0</v>
      </c>
      <c r="AJ111">
        <v>0</v>
      </c>
      <c r="AK111">
        <v>8.6300000000000008</v>
      </c>
      <c r="AL111">
        <v>0</v>
      </c>
      <c r="AM111">
        <v>0</v>
      </c>
      <c r="AN111">
        <v>0</v>
      </c>
      <c r="AO111">
        <v>0</v>
      </c>
      <c r="AP111">
        <v>0</v>
      </c>
      <c r="AQ111">
        <v>0</v>
      </c>
      <c r="AR111">
        <v>0</v>
      </c>
      <c r="AS111">
        <v>0</v>
      </c>
      <c r="AT111">
        <v>0</v>
      </c>
      <c r="AU111">
        <v>0</v>
      </c>
      <c r="AV111">
        <v>0</v>
      </c>
      <c r="AW111">
        <v>0</v>
      </c>
      <c r="AX111">
        <v>0</v>
      </c>
      <c r="AY111">
        <v>0</v>
      </c>
      <c r="AZ111">
        <v>0</v>
      </c>
      <c r="BA111">
        <v>0</v>
      </c>
      <c r="BB111">
        <v>0</v>
      </c>
      <c r="BG111">
        <v>0</v>
      </c>
      <c r="BH111">
        <v>1</v>
      </c>
      <c r="BI111">
        <v>0.2</v>
      </c>
      <c r="BJ111">
        <v>2.2999999999999998</v>
      </c>
      <c r="BK111">
        <v>2.5</v>
      </c>
      <c r="BL111">
        <v>60.96</v>
      </c>
      <c r="BM111">
        <v>9.14</v>
      </c>
      <c r="BN111">
        <v>70.099999999999994</v>
      </c>
      <c r="BO111">
        <v>70.099999999999994</v>
      </c>
      <c r="BQ111" t="s">
        <v>715</v>
      </c>
      <c r="BR111" t="s">
        <v>363</v>
      </c>
      <c r="BS111" s="2">
        <v>44235</v>
      </c>
      <c r="BT111" s="3">
        <v>0.41875000000000001</v>
      </c>
      <c r="BU111" t="s">
        <v>192</v>
      </c>
      <c r="BV111" t="s">
        <v>80</v>
      </c>
      <c r="BY111">
        <v>11500.25</v>
      </c>
      <c r="BZ111" t="s">
        <v>30</v>
      </c>
      <c r="CA111" t="s">
        <v>133</v>
      </c>
      <c r="CC111" t="s">
        <v>142</v>
      </c>
      <c r="CD111">
        <v>1475</v>
      </c>
      <c r="CE111" t="s">
        <v>443</v>
      </c>
      <c r="CF111" s="2">
        <v>44236</v>
      </c>
      <c r="CI111">
        <v>1</v>
      </c>
      <c r="CJ111">
        <v>1</v>
      </c>
      <c r="CK111">
        <v>21</v>
      </c>
      <c r="CL111" t="s">
        <v>82</v>
      </c>
    </row>
    <row r="112" spans="1:91" x14ac:dyDescent="0.25">
      <c r="A112" t="s">
        <v>358</v>
      </c>
      <c r="B112" t="s">
        <v>359</v>
      </c>
      <c r="C112" t="s">
        <v>72</v>
      </c>
      <c r="E112" t="str">
        <f>"GAB2001912"</f>
        <v>GAB2001912</v>
      </c>
      <c r="F112" s="2">
        <v>44232</v>
      </c>
      <c r="G112">
        <v>202108</v>
      </c>
      <c r="H112" t="s">
        <v>86</v>
      </c>
      <c r="I112" t="s">
        <v>87</v>
      </c>
      <c r="J112" t="s">
        <v>360</v>
      </c>
      <c r="K112" t="s">
        <v>75</v>
      </c>
      <c r="L112" t="s">
        <v>86</v>
      </c>
      <c r="M112" t="s">
        <v>87</v>
      </c>
      <c r="N112" t="s">
        <v>499</v>
      </c>
      <c r="O112" t="s">
        <v>78</v>
      </c>
      <c r="P112" t="str">
        <f>"CT064319                      "</f>
        <v xml:space="preserve">CT064319                      </v>
      </c>
      <c r="Q112">
        <v>0</v>
      </c>
      <c r="R112">
        <v>0</v>
      </c>
      <c r="S112">
        <v>0</v>
      </c>
      <c r="T112">
        <v>0</v>
      </c>
      <c r="U112">
        <v>0</v>
      </c>
      <c r="V112">
        <v>0</v>
      </c>
      <c r="W112">
        <v>0</v>
      </c>
      <c r="X112">
        <v>0</v>
      </c>
      <c r="Y112">
        <v>0</v>
      </c>
      <c r="Z112">
        <v>0</v>
      </c>
      <c r="AA112">
        <v>0</v>
      </c>
      <c r="AB112">
        <v>0</v>
      </c>
      <c r="AC112">
        <v>0</v>
      </c>
      <c r="AD112">
        <v>0</v>
      </c>
      <c r="AE112">
        <v>0</v>
      </c>
      <c r="AF112">
        <v>0</v>
      </c>
      <c r="AG112">
        <v>0</v>
      </c>
      <c r="AH112">
        <v>0</v>
      </c>
      <c r="AI112">
        <v>0</v>
      </c>
      <c r="AJ112">
        <v>0</v>
      </c>
      <c r="AK112">
        <v>5.4</v>
      </c>
      <c r="AL112">
        <v>0</v>
      </c>
      <c r="AM112">
        <v>0</v>
      </c>
      <c r="AN112">
        <v>0</v>
      </c>
      <c r="AO112">
        <v>0</v>
      </c>
      <c r="AP112">
        <v>0</v>
      </c>
      <c r="AQ112">
        <v>0</v>
      </c>
      <c r="AR112">
        <v>0</v>
      </c>
      <c r="AS112">
        <v>0</v>
      </c>
      <c r="AT112">
        <v>0</v>
      </c>
      <c r="AU112">
        <v>0</v>
      </c>
      <c r="AV112">
        <v>0</v>
      </c>
      <c r="AW112">
        <v>0</v>
      </c>
      <c r="AX112">
        <v>0</v>
      </c>
      <c r="AY112">
        <v>0</v>
      </c>
      <c r="AZ112">
        <v>0</v>
      </c>
      <c r="BA112">
        <v>0</v>
      </c>
      <c r="BB112">
        <v>0</v>
      </c>
      <c r="BG112">
        <v>0</v>
      </c>
      <c r="BH112">
        <v>1</v>
      </c>
      <c r="BI112">
        <v>0.2</v>
      </c>
      <c r="BJ112">
        <v>2.1</v>
      </c>
      <c r="BK112">
        <v>3</v>
      </c>
      <c r="BL112">
        <v>38.11</v>
      </c>
      <c r="BM112">
        <v>5.72</v>
      </c>
      <c r="BN112">
        <v>43.83</v>
      </c>
      <c r="BO112">
        <v>43.83</v>
      </c>
      <c r="BQ112" t="s">
        <v>500</v>
      </c>
      <c r="BR112" t="s">
        <v>363</v>
      </c>
      <c r="BS112" s="2">
        <v>44235</v>
      </c>
      <c r="BT112" s="3">
        <v>0.60833333333333328</v>
      </c>
      <c r="BU112" t="s">
        <v>716</v>
      </c>
      <c r="BV112" t="s">
        <v>82</v>
      </c>
      <c r="BY112">
        <v>10408.5</v>
      </c>
      <c r="CA112" t="s">
        <v>119</v>
      </c>
      <c r="CC112" t="s">
        <v>87</v>
      </c>
      <c r="CD112">
        <v>7800</v>
      </c>
      <c r="CE112" t="s">
        <v>443</v>
      </c>
      <c r="CF112" s="2">
        <v>44236</v>
      </c>
      <c r="CI112">
        <v>1</v>
      </c>
      <c r="CJ112">
        <v>1</v>
      </c>
      <c r="CK112">
        <v>22</v>
      </c>
      <c r="CL112" t="s">
        <v>82</v>
      </c>
    </row>
    <row r="113" spans="1:90" x14ac:dyDescent="0.25">
      <c r="A113" t="s">
        <v>358</v>
      </c>
      <c r="B113" t="s">
        <v>359</v>
      </c>
      <c r="C113" t="s">
        <v>72</v>
      </c>
      <c r="E113" t="str">
        <f>"GAB2001922"</f>
        <v>GAB2001922</v>
      </c>
      <c r="F113" s="2">
        <v>44232</v>
      </c>
      <c r="G113">
        <v>202108</v>
      </c>
      <c r="H113" t="s">
        <v>86</v>
      </c>
      <c r="I113" t="s">
        <v>87</v>
      </c>
      <c r="J113" t="s">
        <v>360</v>
      </c>
      <c r="K113" t="s">
        <v>75</v>
      </c>
      <c r="L113" t="s">
        <v>167</v>
      </c>
      <c r="M113" t="s">
        <v>168</v>
      </c>
      <c r="N113" t="s">
        <v>680</v>
      </c>
      <c r="O113" t="s">
        <v>78</v>
      </c>
      <c r="P113" t="str">
        <f>"CT064331                      "</f>
        <v xml:space="preserve">CT064331                      </v>
      </c>
      <c r="Q113">
        <v>0</v>
      </c>
      <c r="R113">
        <v>0</v>
      </c>
      <c r="S113">
        <v>0</v>
      </c>
      <c r="T113">
        <v>0</v>
      </c>
      <c r="U113">
        <v>0</v>
      </c>
      <c r="V113">
        <v>0</v>
      </c>
      <c r="W113">
        <v>0</v>
      </c>
      <c r="X113">
        <v>0</v>
      </c>
      <c r="Y113">
        <v>0</v>
      </c>
      <c r="Z113">
        <v>0</v>
      </c>
      <c r="AA113">
        <v>0</v>
      </c>
      <c r="AB113">
        <v>0</v>
      </c>
      <c r="AC113">
        <v>0</v>
      </c>
      <c r="AD113">
        <v>0</v>
      </c>
      <c r="AE113">
        <v>0</v>
      </c>
      <c r="AF113">
        <v>0</v>
      </c>
      <c r="AG113">
        <v>0</v>
      </c>
      <c r="AH113">
        <v>0</v>
      </c>
      <c r="AI113">
        <v>0</v>
      </c>
      <c r="AJ113">
        <v>0</v>
      </c>
      <c r="AK113">
        <v>13.38</v>
      </c>
      <c r="AL113">
        <v>0</v>
      </c>
      <c r="AM113">
        <v>0</v>
      </c>
      <c r="AN113">
        <v>0</v>
      </c>
      <c r="AO113">
        <v>0</v>
      </c>
      <c r="AP113">
        <v>0</v>
      </c>
      <c r="AQ113">
        <v>0</v>
      </c>
      <c r="AR113">
        <v>0</v>
      </c>
      <c r="AS113">
        <v>0</v>
      </c>
      <c r="AT113">
        <v>0</v>
      </c>
      <c r="AU113">
        <v>0</v>
      </c>
      <c r="AV113">
        <v>0</v>
      </c>
      <c r="AW113">
        <v>0</v>
      </c>
      <c r="AX113">
        <v>0</v>
      </c>
      <c r="AY113">
        <v>0</v>
      </c>
      <c r="AZ113">
        <v>0</v>
      </c>
      <c r="BA113">
        <v>0</v>
      </c>
      <c r="BB113">
        <v>0</v>
      </c>
      <c r="BG113">
        <v>0</v>
      </c>
      <c r="BH113">
        <v>1</v>
      </c>
      <c r="BI113">
        <v>0.7</v>
      </c>
      <c r="BJ113">
        <v>1.8</v>
      </c>
      <c r="BK113">
        <v>2</v>
      </c>
      <c r="BL113">
        <v>94.5</v>
      </c>
      <c r="BM113">
        <v>14.18</v>
      </c>
      <c r="BN113">
        <v>108.68</v>
      </c>
      <c r="BO113">
        <v>108.68</v>
      </c>
      <c r="BQ113" t="s">
        <v>681</v>
      </c>
      <c r="BR113" t="s">
        <v>363</v>
      </c>
      <c r="BS113" s="2">
        <v>44235</v>
      </c>
      <c r="BT113" s="3">
        <v>0.39999999999999997</v>
      </c>
      <c r="BU113" t="s">
        <v>161</v>
      </c>
      <c r="BV113" t="s">
        <v>80</v>
      </c>
      <c r="BY113">
        <v>9087.52</v>
      </c>
      <c r="CA113" t="s">
        <v>169</v>
      </c>
      <c r="CC113" t="s">
        <v>168</v>
      </c>
      <c r="CD113">
        <v>9700</v>
      </c>
      <c r="CE113" t="s">
        <v>478</v>
      </c>
      <c r="CF113" s="2">
        <v>44235</v>
      </c>
      <c r="CI113">
        <v>1</v>
      </c>
      <c r="CJ113">
        <v>1</v>
      </c>
      <c r="CK113">
        <v>23</v>
      </c>
      <c r="CL113" t="s">
        <v>82</v>
      </c>
    </row>
    <row r="114" spans="1:90" x14ac:dyDescent="0.25">
      <c r="A114" t="s">
        <v>358</v>
      </c>
      <c r="B114" t="s">
        <v>359</v>
      </c>
      <c r="C114" t="s">
        <v>72</v>
      </c>
      <c r="E114" t="str">
        <f>"GAB2001923"</f>
        <v>GAB2001923</v>
      </c>
      <c r="F114" s="2">
        <v>44232</v>
      </c>
      <c r="G114">
        <v>202108</v>
      </c>
      <c r="H114" t="s">
        <v>86</v>
      </c>
      <c r="I114" t="s">
        <v>87</v>
      </c>
      <c r="J114" t="s">
        <v>360</v>
      </c>
      <c r="K114" t="s">
        <v>75</v>
      </c>
      <c r="L114" t="s">
        <v>86</v>
      </c>
      <c r="M114" t="s">
        <v>87</v>
      </c>
      <c r="N114" t="s">
        <v>717</v>
      </c>
      <c r="O114" t="s">
        <v>78</v>
      </c>
      <c r="P114" t="str">
        <f>"ct064332                      "</f>
        <v xml:space="preserve">ct064332                      </v>
      </c>
      <c r="Q114">
        <v>0</v>
      </c>
      <c r="R114">
        <v>0</v>
      </c>
      <c r="S114">
        <v>0</v>
      </c>
      <c r="T114">
        <v>0</v>
      </c>
      <c r="U114">
        <v>0</v>
      </c>
      <c r="V114">
        <v>0</v>
      </c>
      <c r="W114">
        <v>0</v>
      </c>
      <c r="X114">
        <v>0</v>
      </c>
      <c r="Y114">
        <v>0</v>
      </c>
      <c r="Z114">
        <v>0</v>
      </c>
      <c r="AA114">
        <v>0</v>
      </c>
      <c r="AB114">
        <v>0</v>
      </c>
      <c r="AC114">
        <v>0</v>
      </c>
      <c r="AD114">
        <v>0</v>
      </c>
      <c r="AE114">
        <v>0</v>
      </c>
      <c r="AF114">
        <v>0</v>
      </c>
      <c r="AG114">
        <v>0</v>
      </c>
      <c r="AH114">
        <v>0</v>
      </c>
      <c r="AI114">
        <v>0</v>
      </c>
      <c r="AJ114">
        <v>0</v>
      </c>
      <c r="AK114">
        <v>5.4</v>
      </c>
      <c r="AL114">
        <v>0</v>
      </c>
      <c r="AM114">
        <v>0</v>
      </c>
      <c r="AN114">
        <v>0</v>
      </c>
      <c r="AO114">
        <v>0</v>
      </c>
      <c r="AP114">
        <v>0</v>
      </c>
      <c r="AQ114">
        <v>0</v>
      </c>
      <c r="AR114">
        <v>0</v>
      </c>
      <c r="AS114">
        <v>0</v>
      </c>
      <c r="AT114">
        <v>0</v>
      </c>
      <c r="AU114">
        <v>0</v>
      </c>
      <c r="AV114">
        <v>0</v>
      </c>
      <c r="AW114">
        <v>0</v>
      </c>
      <c r="AX114">
        <v>0</v>
      </c>
      <c r="AY114">
        <v>0</v>
      </c>
      <c r="AZ114">
        <v>0</v>
      </c>
      <c r="BA114">
        <v>0</v>
      </c>
      <c r="BB114">
        <v>0</v>
      </c>
      <c r="BG114">
        <v>0</v>
      </c>
      <c r="BH114">
        <v>1</v>
      </c>
      <c r="BI114">
        <v>0.7</v>
      </c>
      <c r="BJ114">
        <v>1.8</v>
      </c>
      <c r="BK114">
        <v>2</v>
      </c>
      <c r="BL114">
        <v>38.11</v>
      </c>
      <c r="BM114">
        <v>5.72</v>
      </c>
      <c r="BN114">
        <v>43.83</v>
      </c>
      <c r="BO114">
        <v>43.83</v>
      </c>
      <c r="BQ114" t="s">
        <v>718</v>
      </c>
      <c r="BR114" t="s">
        <v>363</v>
      </c>
      <c r="BS114" s="2">
        <v>44235</v>
      </c>
      <c r="BT114" s="3">
        <v>0.68541666666666667</v>
      </c>
      <c r="BU114" t="s">
        <v>719</v>
      </c>
      <c r="BV114" t="s">
        <v>82</v>
      </c>
      <c r="BW114" t="s">
        <v>122</v>
      </c>
      <c r="BX114" t="s">
        <v>98</v>
      </c>
      <c r="BY114">
        <v>9069.84</v>
      </c>
      <c r="CA114" t="s">
        <v>119</v>
      </c>
      <c r="CC114" t="s">
        <v>87</v>
      </c>
      <c r="CD114">
        <v>7806</v>
      </c>
      <c r="CE114" t="s">
        <v>720</v>
      </c>
      <c r="CF114" s="2">
        <v>44236</v>
      </c>
      <c r="CI114">
        <v>1</v>
      </c>
      <c r="CJ114">
        <v>1</v>
      </c>
      <c r="CK114">
        <v>22</v>
      </c>
      <c r="CL114" t="s">
        <v>82</v>
      </c>
    </row>
    <row r="115" spans="1:90" x14ac:dyDescent="0.25">
      <c r="A115" t="s">
        <v>358</v>
      </c>
      <c r="B115" t="s">
        <v>359</v>
      </c>
      <c r="C115" t="s">
        <v>72</v>
      </c>
      <c r="E115" t="str">
        <f>"GAB2001905"</f>
        <v>GAB2001905</v>
      </c>
      <c r="F115" s="2">
        <v>44232</v>
      </c>
      <c r="G115">
        <v>202108</v>
      </c>
      <c r="H115" t="s">
        <v>86</v>
      </c>
      <c r="I115" t="s">
        <v>87</v>
      </c>
      <c r="J115" t="s">
        <v>360</v>
      </c>
      <c r="K115" t="s">
        <v>75</v>
      </c>
      <c r="L115" t="s">
        <v>155</v>
      </c>
      <c r="M115" t="s">
        <v>156</v>
      </c>
      <c r="N115" t="s">
        <v>721</v>
      </c>
      <c r="O115" t="s">
        <v>78</v>
      </c>
      <c r="P115" t="str">
        <f>"003056                        "</f>
        <v xml:space="preserve">003056                        </v>
      </c>
      <c r="Q115">
        <v>0</v>
      </c>
      <c r="R115">
        <v>0</v>
      </c>
      <c r="S115">
        <v>0</v>
      </c>
      <c r="T115">
        <v>0</v>
      </c>
      <c r="U115">
        <v>0</v>
      </c>
      <c r="V115">
        <v>0</v>
      </c>
      <c r="W115">
        <v>0</v>
      </c>
      <c r="X115">
        <v>0</v>
      </c>
      <c r="Y115">
        <v>0</v>
      </c>
      <c r="Z115">
        <v>0</v>
      </c>
      <c r="AA115">
        <v>0</v>
      </c>
      <c r="AB115">
        <v>0</v>
      </c>
      <c r="AC115">
        <v>0</v>
      </c>
      <c r="AD115">
        <v>0</v>
      </c>
      <c r="AE115">
        <v>0</v>
      </c>
      <c r="AF115">
        <v>0</v>
      </c>
      <c r="AG115">
        <v>0</v>
      </c>
      <c r="AH115">
        <v>0</v>
      </c>
      <c r="AI115">
        <v>0</v>
      </c>
      <c r="AJ115">
        <v>0</v>
      </c>
      <c r="AK115">
        <v>6.91</v>
      </c>
      <c r="AL115">
        <v>0</v>
      </c>
      <c r="AM115">
        <v>0</v>
      </c>
      <c r="AN115">
        <v>0</v>
      </c>
      <c r="AO115">
        <v>0</v>
      </c>
      <c r="AP115">
        <v>0</v>
      </c>
      <c r="AQ115">
        <v>0</v>
      </c>
      <c r="AR115">
        <v>0</v>
      </c>
      <c r="AS115">
        <v>0</v>
      </c>
      <c r="AT115">
        <v>0</v>
      </c>
      <c r="AU115">
        <v>0</v>
      </c>
      <c r="AV115">
        <v>0</v>
      </c>
      <c r="AW115">
        <v>0</v>
      </c>
      <c r="AX115">
        <v>0</v>
      </c>
      <c r="AY115">
        <v>0</v>
      </c>
      <c r="AZ115">
        <v>0</v>
      </c>
      <c r="BA115">
        <v>0</v>
      </c>
      <c r="BB115">
        <v>0</v>
      </c>
      <c r="BG115">
        <v>0</v>
      </c>
      <c r="BH115">
        <v>1</v>
      </c>
      <c r="BI115">
        <v>0.2</v>
      </c>
      <c r="BJ115">
        <v>1.4</v>
      </c>
      <c r="BK115">
        <v>1.5</v>
      </c>
      <c r="BL115">
        <v>48.78</v>
      </c>
      <c r="BM115">
        <v>7.32</v>
      </c>
      <c r="BN115">
        <v>56.1</v>
      </c>
      <c r="BO115">
        <v>56.1</v>
      </c>
      <c r="BQ115" t="s">
        <v>435</v>
      </c>
      <c r="BR115" t="s">
        <v>363</v>
      </c>
      <c r="BS115" s="2">
        <v>44235</v>
      </c>
      <c r="BT115" s="3">
        <v>0.35069444444444442</v>
      </c>
      <c r="BU115" t="s">
        <v>326</v>
      </c>
      <c r="BV115" t="s">
        <v>80</v>
      </c>
      <c r="BY115">
        <v>6951.29</v>
      </c>
      <c r="CA115" t="s">
        <v>300</v>
      </c>
      <c r="CC115" t="s">
        <v>156</v>
      </c>
      <c r="CD115">
        <v>1449</v>
      </c>
      <c r="CE115" t="s">
        <v>443</v>
      </c>
      <c r="CF115" s="2">
        <v>44236</v>
      </c>
      <c r="CI115">
        <v>1</v>
      </c>
      <c r="CJ115">
        <v>1</v>
      </c>
      <c r="CK115">
        <v>21</v>
      </c>
      <c r="CL115" t="s">
        <v>82</v>
      </c>
    </row>
    <row r="116" spans="1:90" x14ac:dyDescent="0.25">
      <c r="A116" t="s">
        <v>358</v>
      </c>
      <c r="B116" t="s">
        <v>359</v>
      </c>
      <c r="C116" t="s">
        <v>72</v>
      </c>
      <c r="E116" t="str">
        <f>"GAB2001918"</f>
        <v>GAB2001918</v>
      </c>
      <c r="F116" s="2">
        <v>44232</v>
      </c>
      <c r="G116">
        <v>202108</v>
      </c>
      <c r="H116" t="s">
        <v>86</v>
      </c>
      <c r="I116" t="s">
        <v>87</v>
      </c>
      <c r="J116" t="s">
        <v>360</v>
      </c>
      <c r="K116" t="s">
        <v>75</v>
      </c>
      <c r="L116" t="s">
        <v>92</v>
      </c>
      <c r="M116" t="s">
        <v>93</v>
      </c>
      <c r="N116" t="s">
        <v>722</v>
      </c>
      <c r="O116" t="s">
        <v>78</v>
      </c>
      <c r="P116" t="str">
        <f>"CT064311                      "</f>
        <v xml:space="preserve">CT064311                      </v>
      </c>
      <c r="Q116">
        <v>0</v>
      </c>
      <c r="R116">
        <v>0</v>
      </c>
      <c r="S116">
        <v>0</v>
      </c>
      <c r="T116">
        <v>0</v>
      </c>
      <c r="U116">
        <v>0</v>
      </c>
      <c r="V116">
        <v>0</v>
      </c>
      <c r="W116">
        <v>0</v>
      </c>
      <c r="X116">
        <v>0</v>
      </c>
      <c r="Y116">
        <v>0</v>
      </c>
      <c r="Z116">
        <v>0</v>
      </c>
      <c r="AA116">
        <v>0</v>
      </c>
      <c r="AB116">
        <v>0</v>
      </c>
      <c r="AC116">
        <v>0</v>
      </c>
      <c r="AD116">
        <v>0</v>
      </c>
      <c r="AE116">
        <v>0</v>
      </c>
      <c r="AF116">
        <v>0</v>
      </c>
      <c r="AG116">
        <v>0</v>
      </c>
      <c r="AH116">
        <v>0</v>
      </c>
      <c r="AI116">
        <v>0</v>
      </c>
      <c r="AJ116">
        <v>0</v>
      </c>
      <c r="AK116">
        <v>22.44</v>
      </c>
      <c r="AL116">
        <v>0</v>
      </c>
      <c r="AM116">
        <v>0</v>
      </c>
      <c r="AN116">
        <v>0</v>
      </c>
      <c r="AO116">
        <v>0</v>
      </c>
      <c r="AP116">
        <v>0</v>
      </c>
      <c r="AQ116">
        <v>0</v>
      </c>
      <c r="AR116">
        <v>0</v>
      </c>
      <c r="AS116">
        <v>0</v>
      </c>
      <c r="AT116">
        <v>0</v>
      </c>
      <c r="AU116">
        <v>0</v>
      </c>
      <c r="AV116">
        <v>0</v>
      </c>
      <c r="AW116">
        <v>0</v>
      </c>
      <c r="AX116">
        <v>0</v>
      </c>
      <c r="AY116">
        <v>0</v>
      </c>
      <c r="AZ116">
        <v>0</v>
      </c>
      <c r="BA116">
        <v>0</v>
      </c>
      <c r="BB116">
        <v>0</v>
      </c>
      <c r="BG116">
        <v>0</v>
      </c>
      <c r="BH116">
        <v>1</v>
      </c>
      <c r="BI116">
        <v>1.3</v>
      </c>
      <c r="BJ116">
        <v>6.2</v>
      </c>
      <c r="BK116">
        <v>6.5</v>
      </c>
      <c r="BL116">
        <v>158.44999999999999</v>
      </c>
      <c r="BM116">
        <v>23.77</v>
      </c>
      <c r="BN116">
        <v>182.22</v>
      </c>
      <c r="BO116">
        <v>182.22</v>
      </c>
      <c r="BQ116" t="s">
        <v>723</v>
      </c>
      <c r="BR116" t="s">
        <v>363</v>
      </c>
      <c r="BS116" s="2">
        <v>44235</v>
      </c>
      <c r="BT116" s="3">
        <v>0.37083333333333335</v>
      </c>
      <c r="BU116" t="s">
        <v>230</v>
      </c>
      <c r="BV116" t="s">
        <v>80</v>
      </c>
      <c r="BY116">
        <v>31200</v>
      </c>
      <c r="CA116" t="s">
        <v>313</v>
      </c>
      <c r="CC116" t="s">
        <v>93</v>
      </c>
      <c r="CD116">
        <v>2000</v>
      </c>
      <c r="CE116" t="s">
        <v>478</v>
      </c>
      <c r="CF116" s="2">
        <v>44236</v>
      </c>
      <c r="CI116">
        <v>1</v>
      </c>
      <c r="CJ116">
        <v>1</v>
      </c>
      <c r="CK116">
        <v>21</v>
      </c>
      <c r="CL116" t="s">
        <v>82</v>
      </c>
    </row>
    <row r="117" spans="1:90" x14ac:dyDescent="0.25">
      <c r="A117" t="s">
        <v>358</v>
      </c>
      <c r="B117" t="s">
        <v>359</v>
      </c>
      <c r="C117" t="s">
        <v>72</v>
      </c>
      <c r="E117" t="str">
        <f>"GAB2001908"</f>
        <v>GAB2001908</v>
      </c>
      <c r="F117" s="2">
        <v>44232</v>
      </c>
      <c r="G117">
        <v>202108</v>
      </c>
      <c r="H117" t="s">
        <v>86</v>
      </c>
      <c r="I117" t="s">
        <v>87</v>
      </c>
      <c r="J117" t="s">
        <v>360</v>
      </c>
      <c r="K117" t="s">
        <v>75</v>
      </c>
      <c r="L117" t="s">
        <v>86</v>
      </c>
      <c r="M117" t="s">
        <v>87</v>
      </c>
      <c r="N117" t="s">
        <v>519</v>
      </c>
      <c r="O117" t="s">
        <v>249</v>
      </c>
      <c r="P117" t="str">
        <f>"CT064316 CT064317             "</f>
        <v xml:space="preserve">CT064316 CT064317             </v>
      </c>
      <c r="Q117">
        <v>0</v>
      </c>
      <c r="R117">
        <v>0</v>
      </c>
      <c r="S117">
        <v>0</v>
      </c>
      <c r="T117">
        <v>0</v>
      </c>
      <c r="U117">
        <v>0</v>
      </c>
      <c r="V117">
        <v>0</v>
      </c>
      <c r="W117">
        <v>0</v>
      </c>
      <c r="X117">
        <v>0</v>
      </c>
      <c r="Y117">
        <v>0</v>
      </c>
      <c r="Z117">
        <v>0</v>
      </c>
      <c r="AA117">
        <v>0</v>
      </c>
      <c r="AB117">
        <v>0</v>
      </c>
      <c r="AC117">
        <v>0</v>
      </c>
      <c r="AD117">
        <v>0</v>
      </c>
      <c r="AE117">
        <v>0</v>
      </c>
      <c r="AF117">
        <v>0</v>
      </c>
      <c r="AG117">
        <v>0</v>
      </c>
      <c r="AH117">
        <v>0</v>
      </c>
      <c r="AI117">
        <v>0</v>
      </c>
      <c r="AJ117">
        <v>0</v>
      </c>
      <c r="AK117">
        <v>5.4</v>
      </c>
      <c r="AL117">
        <v>0</v>
      </c>
      <c r="AM117">
        <v>0</v>
      </c>
      <c r="AN117">
        <v>0</v>
      </c>
      <c r="AO117">
        <v>0</v>
      </c>
      <c r="AP117">
        <v>0</v>
      </c>
      <c r="AQ117">
        <v>0</v>
      </c>
      <c r="AR117">
        <v>0</v>
      </c>
      <c r="AS117">
        <v>0</v>
      </c>
      <c r="AT117">
        <v>0</v>
      </c>
      <c r="AU117">
        <v>0</v>
      </c>
      <c r="AV117">
        <v>0</v>
      </c>
      <c r="AW117">
        <v>0</v>
      </c>
      <c r="AX117">
        <v>0</v>
      </c>
      <c r="AY117">
        <v>0</v>
      </c>
      <c r="AZ117">
        <v>0</v>
      </c>
      <c r="BA117">
        <v>0</v>
      </c>
      <c r="BB117">
        <v>0</v>
      </c>
      <c r="BG117">
        <v>0</v>
      </c>
      <c r="BH117">
        <v>1</v>
      </c>
      <c r="BI117">
        <v>2.2999999999999998</v>
      </c>
      <c r="BJ117">
        <v>6.7</v>
      </c>
      <c r="BK117">
        <v>7</v>
      </c>
      <c r="BL117">
        <v>38.11</v>
      </c>
      <c r="BM117">
        <v>5.72</v>
      </c>
      <c r="BN117">
        <v>43.83</v>
      </c>
      <c r="BO117">
        <v>43.83</v>
      </c>
      <c r="BQ117" t="s">
        <v>597</v>
      </c>
      <c r="BR117" t="s">
        <v>363</v>
      </c>
      <c r="BS117" s="2">
        <v>44235</v>
      </c>
      <c r="BT117" s="3">
        <v>0.36874999999999997</v>
      </c>
      <c r="BU117" t="s">
        <v>520</v>
      </c>
      <c r="BV117" t="s">
        <v>80</v>
      </c>
      <c r="BY117">
        <v>33504.25</v>
      </c>
      <c r="CA117" t="s">
        <v>101</v>
      </c>
      <c r="CC117" t="s">
        <v>87</v>
      </c>
      <c r="CD117">
        <v>7441</v>
      </c>
      <c r="CE117" t="s">
        <v>724</v>
      </c>
      <c r="CF117" s="2">
        <v>44236</v>
      </c>
      <c r="CI117">
        <v>1</v>
      </c>
      <c r="CJ117">
        <v>1</v>
      </c>
      <c r="CK117">
        <v>32</v>
      </c>
      <c r="CL117" t="s">
        <v>82</v>
      </c>
    </row>
    <row r="118" spans="1:90" x14ac:dyDescent="0.25">
      <c r="A118" t="s">
        <v>358</v>
      </c>
      <c r="B118" t="s">
        <v>359</v>
      </c>
      <c r="C118" t="s">
        <v>72</v>
      </c>
      <c r="E118" t="str">
        <f>"GAB2001914"</f>
        <v>GAB2001914</v>
      </c>
      <c r="F118" s="2">
        <v>44232</v>
      </c>
      <c r="G118">
        <v>202108</v>
      </c>
      <c r="H118" t="s">
        <v>86</v>
      </c>
      <c r="I118" t="s">
        <v>87</v>
      </c>
      <c r="J118" t="s">
        <v>360</v>
      </c>
      <c r="K118" t="s">
        <v>75</v>
      </c>
      <c r="L118" t="s">
        <v>92</v>
      </c>
      <c r="M118" t="s">
        <v>93</v>
      </c>
      <c r="N118" t="s">
        <v>489</v>
      </c>
      <c r="O118" t="s">
        <v>78</v>
      </c>
      <c r="P118" t="str">
        <f>"CT064325                      "</f>
        <v xml:space="preserve">CT064325                      </v>
      </c>
      <c r="Q118">
        <v>0</v>
      </c>
      <c r="R118">
        <v>0</v>
      </c>
      <c r="S118">
        <v>0</v>
      </c>
      <c r="T118">
        <v>0</v>
      </c>
      <c r="U118">
        <v>0</v>
      </c>
      <c r="V118">
        <v>0</v>
      </c>
      <c r="W118">
        <v>0</v>
      </c>
      <c r="X118">
        <v>0</v>
      </c>
      <c r="Y118">
        <v>0</v>
      </c>
      <c r="Z118">
        <v>0</v>
      </c>
      <c r="AA118">
        <v>0</v>
      </c>
      <c r="AB118">
        <v>0</v>
      </c>
      <c r="AC118">
        <v>0</v>
      </c>
      <c r="AD118">
        <v>0</v>
      </c>
      <c r="AE118">
        <v>0</v>
      </c>
      <c r="AF118">
        <v>0</v>
      </c>
      <c r="AG118">
        <v>0</v>
      </c>
      <c r="AH118">
        <v>0</v>
      </c>
      <c r="AI118">
        <v>0</v>
      </c>
      <c r="AJ118">
        <v>0</v>
      </c>
      <c r="AK118">
        <v>6.91</v>
      </c>
      <c r="AL118">
        <v>0</v>
      </c>
      <c r="AM118">
        <v>0</v>
      </c>
      <c r="AN118">
        <v>0</v>
      </c>
      <c r="AO118">
        <v>0</v>
      </c>
      <c r="AP118">
        <v>0</v>
      </c>
      <c r="AQ118">
        <v>0</v>
      </c>
      <c r="AR118">
        <v>0</v>
      </c>
      <c r="AS118">
        <v>0</v>
      </c>
      <c r="AT118">
        <v>0</v>
      </c>
      <c r="AU118">
        <v>0</v>
      </c>
      <c r="AV118">
        <v>0</v>
      </c>
      <c r="AW118">
        <v>0</v>
      </c>
      <c r="AX118">
        <v>0</v>
      </c>
      <c r="AY118">
        <v>0</v>
      </c>
      <c r="AZ118">
        <v>0</v>
      </c>
      <c r="BA118">
        <v>0</v>
      </c>
      <c r="BB118">
        <v>0</v>
      </c>
      <c r="BG118">
        <v>0</v>
      </c>
      <c r="BH118">
        <v>1</v>
      </c>
      <c r="BI118">
        <v>0.2</v>
      </c>
      <c r="BJ118">
        <v>1.6</v>
      </c>
      <c r="BK118">
        <v>2</v>
      </c>
      <c r="BL118">
        <v>48.78</v>
      </c>
      <c r="BM118">
        <v>7.32</v>
      </c>
      <c r="BN118">
        <v>56.1</v>
      </c>
      <c r="BO118">
        <v>56.1</v>
      </c>
      <c r="BQ118" t="s">
        <v>725</v>
      </c>
      <c r="BR118" t="s">
        <v>363</v>
      </c>
      <c r="BS118" s="2">
        <v>44235</v>
      </c>
      <c r="BT118" s="3">
        <v>0.4375</v>
      </c>
      <c r="BU118" t="s">
        <v>726</v>
      </c>
      <c r="BV118" t="s">
        <v>80</v>
      </c>
      <c r="BY118">
        <v>8234.6</v>
      </c>
      <c r="CA118" t="s">
        <v>727</v>
      </c>
      <c r="CC118" t="s">
        <v>93</v>
      </c>
      <c r="CD118">
        <v>2021</v>
      </c>
      <c r="CE118" t="s">
        <v>443</v>
      </c>
      <c r="CF118" s="2">
        <v>44236</v>
      </c>
      <c r="CI118">
        <v>1</v>
      </c>
      <c r="CJ118">
        <v>1</v>
      </c>
      <c r="CK118">
        <v>21</v>
      </c>
      <c r="CL118" t="s">
        <v>82</v>
      </c>
    </row>
    <row r="119" spans="1:90" x14ac:dyDescent="0.25">
      <c r="A119" t="s">
        <v>358</v>
      </c>
      <c r="B119" t="s">
        <v>359</v>
      </c>
      <c r="C119" t="s">
        <v>72</v>
      </c>
      <c r="E119" t="str">
        <f>"GAB2001917"</f>
        <v>GAB2001917</v>
      </c>
      <c r="F119" s="2">
        <v>44232</v>
      </c>
      <c r="G119">
        <v>202108</v>
      </c>
      <c r="H119" t="s">
        <v>86</v>
      </c>
      <c r="I119" t="s">
        <v>87</v>
      </c>
      <c r="J119" t="s">
        <v>360</v>
      </c>
      <c r="K119" t="s">
        <v>75</v>
      </c>
      <c r="L119" t="s">
        <v>444</v>
      </c>
      <c r="M119" t="s">
        <v>445</v>
      </c>
      <c r="N119" t="s">
        <v>446</v>
      </c>
      <c r="O119" t="s">
        <v>78</v>
      </c>
      <c r="P119" t="str">
        <f>"CT064328                      "</f>
        <v xml:space="preserve">CT064328                      </v>
      </c>
      <c r="Q119">
        <v>0</v>
      </c>
      <c r="R119">
        <v>0</v>
      </c>
      <c r="S119">
        <v>0</v>
      </c>
      <c r="T119">
        <v>0</v>
      </c>
      <c r="U119">
        <v>0</v>
      </c>
      <c r="V119">
        <v>0</v>
      </c>
      <c r="W119">
        <v>0</v>
      </c>
      <c r="X119">
        <v>0</v>
      </c>
      <c r="Y119">
        <v>0</v>
      </c>
      <c r="Z119">
        <v>0</v>
      </c>
      <c r="AA119">
        <v>0</v>
      </c>
      <c r="AB119">
        <v>0</v>
      </c>
      <c r="AC119">
        <v>0</v>
      </c>
      <c r="AD119">
        <v>0</v>
      </c>
      <c r="AE119">
        <v>0</v>
      </c>
      <c r="AF119">
        <v>0</v>
      </c>
      <c r="AG119">
        <v>0</v>
      </c>
      <c r="AH119">
        <v>0</v>
      </c>
      <c r="AI119">
        <v>0</v>
      </c>
      <c r="AJ119">
        <v>0</v>
      </c>
      <c r="AK119">
        <v>22.45</v>
      </c>
      <c r="AL119">
        <v>0</v>
      </c>
      <c r="AM119">
        <v>0</v>
      </c>
      <c r="AN119">
        <v>0</v>
      </c>
      <c r="AO119">
        <v>0</v>
      </c>
      <c r="AP119">
        <v>0</v>
      </c>
      <c r="AQ119">
        <v>0</v>
      </c>
      <c r="AR119">
        <v>0</v>
      </c>
      <c r="AS119">
        <v>0</v>
      </c>
      <c r="AT119">
        <v>0</v>
      </c>
      <c r="AU119">
        <v>0</v>
      </c>
      <c r="AV119">
        <v>0</v>
      </c>
      <c r="AW119">
        <v>0</v>
      </c>
      <c r="AX119">
        <v>0</v>
      </c>
      <c r="AY119">
        <v>0</v>
      </c>
      <c r="AZ119">
        <v>0</v>
      </c>
      <c r="BA119">
        <v>0</v>
      </c>
      <c r="BB119">
        <v>0</v>
      </c>
      <c r="BG119">
        <v>0</v>
      </c>
      <c r="BH119">
        <v>1</v>
      </c>
      <c r="BI119">
        <v>0.4</v>
      </c>
      <c r="BJ119">
        <v>3.1</v>
      </c>
      <c r="BK119">
        <v>3.5</v>
      </c>
      <c r="BL119">
        <v>158.53</v>
      </c>
      <c r="BM119">
        <v>23.78</v>
      </c>
      <c r="BN119">
        <v>182.31</v>
      </c>
      <c r="BO119">
        <v>182.31</v>
      </c>
      <c r="BQ119" t="s">
        <v>447</v>
      </c>
      <c r="BR119" t="s">
        <v>363</v>
      </c>
      <c r="BS119" s="2">
        <v>44235</v>
      </c>
      <c r="BT119" s="3">
        <v>0.4375</v>
      </c>
      <c r="BU119" t="s">
        <v>728</v>
      </c>
      <c r="BV119" t="s">
        <v>80</v>
      </c>
      <c r="BY119">
        <v>15571.08</v>
      </c>
      <c r="BZ119" t="s">
        <v>30</v>
      </c>
      <c r="CA119" t="s">
        <v>729</v>
      </c>
      <c r="CC119" t="s">
        <v>445</v>
      </c>
      <c r="CD119">
        <v>2745</v>
      </c>
      <c r="CE119" t="s">
        <v>482</v>
      </c>
      <c r="CF119" s="2">
        <v>44235</v>
      </c>
      <c r="CI119">
        <v>1</v>
      </c>
      <c r="CJ119">
        <v>1</v>
      </c>
      <c r="CK119">
        <v>23</v>
      </c>
      <c r="CL119" t="s">
        <v>82</v>
      </c>
    </row>
    <row r="120" spans="1:90" x14ac:dyDescent="0.25">
      <c r="A120" t="s">
        <v>358</v>
      </c>
      <c r="B120" t="s">
        <v>359</v>
      </c>
      <c r="C120" t="s">
        <v>72</v>
      </c>
      <c r="E120" t="str">
        <f>"009940970033"</f>
        <v>009940970033</v>
      </c>
      <c r="F120" s="2">
        <v>44236</v>
      </c>
      <c r="G120">
        <v>202108</v>
      </c>
      <c r="H120" t="s">
        <v>262</v>
      </c>
      <c r="I120" t="s">
        <v>263</v>
      </c>
      <c r="J120" t="s">
        <v>730</v>
      </c>
      <c r="K120" t="s">
        <v>75</v>
      </c>
      <c r="L120" t="s">
        <v>210</v>
      </c>
      <c r="M120" t="s">
        <v>87</v>
      </c>
      <c r="N120" t="s">
        <v>731</v>
      </c>
      <c r="O120" t="s">
        <v>200</v>
      </c>
      <c r="P120" t="str">
        <f>"                              "</f>
        <v xml:space="preserve">                              </v>
      </c>
      <c r="Q120">
        <v>0</v>
      </c>
      <c r="R120">
        <v>0</v>
      </c>
      <c r="S120">
        <v>0</v>
      </c>
      <c r="T120">
        <v>0</v>
      </c>
      <c r="U120">
        <v>0</v>
      </c>
      <c r="V120">
        <v>0</v>
      </c>
      <c r="W120">
        <v>0</v>
      </c>
      <c r="X120">
        <v>0</v>
      </c>
      <c r="Y120">
        <v>0</v>
      </c>
      <c r="Z120">
        <v>0</v>
      </c>
      <c r="AA120">
        <v>0</v>
      </c>
      <c r="AB120">
        <v>0</v>
      </c>
      <c r="AC120">
        <v>0</v>
      </c>
      <c r="AD120">
        <v>0</v>
      </c>
      <c r="AE120">
        <v>0</v>
      </c>
      <c r="AF120">
        <v>0</v>
      </c>
      <c r="AG120">
        <v>0</v>
      </c>
      <c r="AH120">
        <v>0</v>
      </c>
      <c r="AI120">
        <v>0</v>
      </c>
      <c r="AJ120">
        <v>0</v>
      </c>
      <c r="AK120">
        <v>0</v>
      </c>
      <c r="AL120">
        <v>0</v>
      </c>
      <c r="AM120">
        <v>26.77</v>
      </c>
      <c r="AN120">
        <v>0</v>
      </c>
      <c r="AO120">
        <v>0</v>
      </c>
      <c r="AP120">
        <v>0</v>
      </c>
      <c r="AQ120">
        <v>0</v>
      </c>
      <c r="AR120">
        <v>0</v>
      </c>
      <c r="AS120">
        <v>0</v>
      </c>
      <c r="AT120">
        <v>0</v>
      </c>
      <c r="AU120">
        <v>0</v>
      </c>
      <c r="AV120">
        <v>0</v>
      </c>
      <c r="AW120">
        <v>0</v>
      </c>
      <c r="AX120">
        <v>0</v>
      </c>
      <c r="AY120">
        <v>0</v>
      </c>
      <c r="AZ120">
        <v>0</v>
      </c>
      <c r="BA120">
        <v>0</v>
      </c>
      <c r="BB120">
        <v>0</v>
      </c>
      <c r="BG120">
        <v>0</v>
      </c>
      <c r="BH120">
        <v>1</v>
      </c>
      <c r="BI120">
        <v>15.5</v>
      </c>
      <c r="BJ120">
        <v>24.8</v>
      </c>
      <c r="BK120">
        <v>25</v>
      </c>
      <c r="BL120">
        <v>194.03</v>
      </c>
      <c r="BM120">
        <v>29.1</v>
      </c>
      <c r="BN120">
        <v>223.13</v>
      </c>
      <c r="BO120">
        <v>223.13</v>
      </c>
      <c r="BQ120" t="s">
        <v>732</v>
      </c>
      <c r="BR120" t="s">
        <v>279</v>
      </c>
      <c r="BS120" s="2">
        <v>44238</v>
      </c>
      <c r="BT120" s="3">
        <v>0.36736111111111108</v>
      </c>
      <c r="BU120" t="s">
        <v>732</v>
      </c>
      <c r="BV120" t="s">
        <v>80</v>
      </c>
      <c r="BY120">
        <v>124200</v>
      </c>
      <c r="CA120" t="s">
        <v>102</v>
      </c>
      <c r="CC120" t="s">
        <v>87</v>
      </c>
      <c r="CD120">
        <v>8000</v>
      </c>
      <c r="CE120" t="s">
        <v>733</v>
      </c>
      <c r="CF120" s="2">
        <v>44239</v>
      </c>
      <c r="CI120">
        <v>3</v>
      </c>
      <c r="CJ120">
        <v>2</v>
      </c>
      <c r="CK120" t="s">
        <v>378</v>
      </c>
      <c r="CL120" t="s">
        <v>82</v>
      </c>
    </row>
    <row r="121" spans="1:90" x14ac:dyDescent="0.25">
      <c r="A121" t="s">
        <v>358</v>
      </c>
      <c r="B121" t="s">
        <v>359</v>
      </c>
      <c r="C121" t="s">
        <v>72</v>
      </c>
      <c r="E121" t="str">
        <f>"GAB2001928"</f>
        <v>GAB2001928</v>
      </c>
      <c r="F121" s="2">
        <v>44235</v>
      </c>
      <c r="G121">
        <v>202108</v>
      </c>
      <c r="H121" t="s">
        <v>86</v>
      </c>
      <c r="I121" t="s">
        <v>87</v>
      </c>
      <c r="J121" t="s">
        <v>360</v>
      </c>
      <c r="K121" t="s">
        <v>75</v>
      </c>
      <c r="L121" t="s">
        <v>205</v>
      </c>
      <c r="M121" t="s">
        <v>206</v>
      </c>
      <c r="N121" t="s">
        <v>734</v>
      </c>
      <c r="O121" t="s">
        <v>200</v>
      </c>
      <c r="P121" t="str">
        <f>"CT064093                      "</f>
        <v xml:space="preserve">CT064093                      </v>
      </c>
      <c r="Q121">
        <v>0</v>
      </c>
      <c r="R121">
        <v>0</v>
      </c>
      <c r="S121">
        <v>0</v>
      </c>
      <c r="T121">
        <v>0</v>
      </c>
      <c r="U121">
        <v>0</v>
      </c>
      <c r="V121">
        <v>0</v>
      </c>
      <c r="W121">
        <v>0</v>
      </c>
      <c r="X121">
        <v>0</v>
      </c>
      <c r="Y121">
        <v>0</v>
      </c>
      <c r="Z121">
        <v>0</v>
      </c>
      <c r="AA121">
        <v>0</v>
      </c>
      <c r="AB121">
        <v>0</v>
      </c>
      <c r="AC121">
        <v>0</v>
      </c>
      <c r="AD121">
        <v>0</v>
      </c>
      <c r="AE121">
        <v>0</v>
      </c>
      <c r="AF121">
        <v>0</v>
      </c>
      <c r="AG121">
        <v>0</v>
      </c>
      <c r="AH121">
        <v>0</v>
      </c>
      <c r="AI121">
        <v>0</v>
      </c>
      <c r="AJ121">
        <v>0</v>
      </c>
      <c r="AK121">
        <v>0</v>
      </c>
      <c r="AL121">
        <v>0</v>
      </c>
      <c r="AM121">
        <v>14.14</v>
      </c>
      <c r="AN121">
        <v>0</v>
      </c>
      <c r="AO121">
        <v>0</v>
      </c>
      <c r="AP121">
        <v>0</v>
      </c>
      <c r="AQ121">
        <v>0</v>
      </c>
      <c r="AR121">
        <v>0</v>
      </c>
      <c r="AS121">
        <v>0</v>
      </c>
      <c r="AT121">
        <v>0</v>
      </c>
      <c r="AU121">
        <v>0</v>
      </c>
      <c r="AV121">
        <v>0</v>
      </c>
      <c r="AW121">
        <v>0</v>
      </c>
      <c r="AX121">
        <v>0</v>
      </c>
      <c r="AY121">
        <v>0</v>
      </c>
      <c r="AZ121">
        <v>0</v>
      </c>
      <c r="BA121">
        <v>0</v>
      </c>
      <c r="BB121">
        <v>0</v>
      </c>
      <c r="BG121">
        <v>0</v>
      </c>
      <c r="BH121">
        <v>1</v>
      </c>
      <c r="BI121">
        <v>10</v>
      </c>
      <c r="BJ121">
        <v>12.3</v>
      </c>
      <c r="BK121">
        <v>13</v>
      </c>
      <c r="BL121">
        <v>104.85</v>
      </c>
      <c r="BM121">
        <v>15.73</v>
      </c>
      <c r="BN121">
        <v>120.58</v>
      </c>
      <c r="BO121">
        <v>120.58</v>
      </c>
      <c r="BQ121" t="s">
        <v>735</v>
      </c>
      <c r="BR121" t="s">
        <v>363</v>
      </c>
      <c r="BS121" s="2">
        <v>44237</v>
      </c>
      <c r="BT121" s="3">
        <v>0.3923611111111111</v>
      </c>
      <c r="BU121" t="s">
        <v>736</v>
      </c>
      <c r="BV121" t="s">
        <v>80</v>
      </c>
      <c r="BY121">
        <v>61547.31</v>
      </c>
      <c r="CA121" t="s">
        <v>737</v>
      </c>
      <c r="CC121" t="s">
        <v>206</v>
      </c>
      <c r="CD121">
        <v>157</v>
      </c>
      <c r="CE121" t="s">
        <v>88</v>
      </c>
      <c r="CF121" s="2">
        <v>44237</v>
      </c>
      <c r="CI121">
        <v>2</v>
      </c>
      <c r="CJ121">
        <v>2</v>
      </c>
      <c r="CK121" t="s">
        <v>211</v>
      </c>
      <c r="CL121" t="s">
        <v>82</v>
      </c>
    </row>
    <row r="122" spans="1:90" x14ac:dyDescent="0.25">
      <c r="A122" t="s">
        <v>358</v>
      </c>
      <c r="B122" t="s">
        <v>359</v>
      </c>
      <c r="C122" t="s">
        <v>72</v>
      </c>
      <c r="E122" t="str">
        <f>"GAB2001929"</f>
        <v>GAB2001929</v>
      </c>
      <c r="F122" s="2">
        <v>44235</v>
      </c>
      <c r="G122">
        <v>202108</v>
      </c>
      <c r="H122" t="s">
        <v>86</v>
      </c>
      <c r="I122" t="s">
        <v>87</v>
      </c>
      <c r="J122" t="s">
        <v>360</v>
      </c>
      <c r="K122" t="s">
        <v>75</v>
      </c>
      <c r="L122" t="s">
        <v>262</v>
      </c>
      <c r="M122" t="s">
        <v>263</v>
      </c>
      <c r="N122" t="s">
        <v>738</v>
      </c>
      <c r="O122" t="s">
        <v>200</v>
      </c>
      <c r="P122" t="str">
        <f>"CT064322                      "</f>
        <v xml:space="preserve">CT064322                      </v>
      </c>
      <c r="Q122">
        <v>0</v>
      </c>
      <c r="R122">
        <v>0</v>
      </c>
      <c r="S122">
        <v>0</v>
      </c>
      <c r="T122">
        <v>0</v>
      </c>
      <c r="U122">
        <v>0</v>
      </c>
      <c r="V122">
        <v>0</v>
      </c>
      <c r="W122">
        <v>0</v>
      </c>
      <c r="X122">
        <v>0</v>
      </c>
      <c r="Y122">
        <v>0</v>
      </c>
      <c r="Z122">
        <v>0</v>
      </c>
      <c r="AA122">
        <v>0</v>
      </c>
      <c r="AB122">
        <v>0</v>
      </c>
      <c r="AC122">
        <v>0</v>
      </c>
      <c r="AD122">
        <v>0</v>
      </c>
      <c r="AE122">
        <v>0</v>
      </c>
      <c r="AF122">
        <v>0</v>
      </c>
      <c r="AG122">
        <v>0</v>
      </c>
      <c r="AH122">
        <v>0</v>
      </c>
      <c r="AI122">
        <v>0</v>
      </c>
      <c r="AJ122">
        <v>0</v>
      </c>
      <c r="AK122">
        <v>0</v>
      </c>
      <c r="AL122">
        <v>0</v>
      </c>
      <c r="AM122">
        <v>16.84</v>
      </c>
      <c r="AN122">
        <v>0</v>
      </c>
      <c r="AO122">
        <v>0</v>
      </c>
      <c r="AP122">
        <v>0</v>
      </c>
      <c r="AQ122">
        <v>0</v>
      </c>
      <c r="AR122">
        <v>0</v>
      </c>
      <c r="AS122">
        <v>0</v>
      </c>
      <c r="AT122">
        <v>0</v>
      </c>
      <c r="AU122">
        <v>0</v>
      </c>
      <c r="AV122">
        <v>0</v>
      </c>
      <c r="AW122">
        <v>0</v>
      </c>
      <c r="AX122">
        <v>0</v>
      </c>
      <c r="AY122">
        <v>0</v>
      </c>
      <c r="AZ122">
        <v>0</v>
      </c>
      <c r="BA122">
        <v>0</v>
      </c>
      <c r="BB122">
        <v>0</v>
      </c>
      <c r="BG122">
        <v>0</v>
      </c>
      <c r="BH122">
        <v>1</v>
      </c>
      <c r="BI122">
        <v>1.5</v>
      </c>
      <c r="BJ122">
        <v>6</v>
      </c>
      <c r="BK122">
        <v>6</v>
      </c>
      <c r="BL122">
        <v>123.9</v>
      </c>
      <c r="BM122">
        <v>18.59</v>
      </c>
      <c r="BN122">
        <v>142.49</v>
      </c>
      <c r="BO122">
        <v>142.49</v>
      </c>
      <c r="BQ122" t="s">
        <v>739</v>
      </c>
      <c r="BR122" t="s">
        <v>363</v>
      </c>
      <c r="BS122" s="2">
        <v>44238</v>
      </c>
      <c r="BT122" s="3">
        <v>0.4069444444444445</v>
      </c>
      <c r="BU122" t="s">
        <v>376</v>
      </c>
      <c r="BV122" t="s">
        <v>80</v>
      </c>
      <c r="BY122">
        <v>30158.400000000001</v>
      </c>
      <c r="CA122" t="s">
        <v>377</v>
      </c>
      <c r="CC122" t="s">
        <v>263</v>
      </c>
      <c r="CD122">
        <v>3900</v>
      </c>
      <c r="CE122" t="s">
        <v>88</v>
      </c>
      <c r="CF122" s="2">
        <v>44239</v>
      </c>
      <c r="CI122">
        <v>3</v>
      </c>
      <c r="CJ122">
        <v>3</v>
      </c>
      <c r="CK122" t="s">
        <v>378</v>
      </c>
      <c r="CL122" t="s">
        <v>82</v>
      </c>
    </row>
    <row r="123" spans="1:90" x14ac:dyDescent="0.25">
      <c r="A123" t="s">
        <v>358</v>
      </c>
      <c r="B123" t="s">
        <v>359</v>
      </c>
      <c r="C123" t="s">
        <v>72</v>
      </c>
      <c r="E123" t="str">
        <f>"GAB2001930"</f>
        <v>GAB2001930</v>
      </c>
      <c r="F123" s="2">
        <v>44235</v>
      </c>
      <c r="G123">
        <v>202108</v>
      </c>
      <c r="H123" t="s">
        <v>86</v>
      </c>
      <c r="I123" t="s">
        <v>87</v>
      </c>
      <c r="J123" t="s">
        <v>360</v>
      </c>
      <c r="K123" t="s">
        <v>75</v>
      </c>
      <c r="L123" t="s">
        <v>136</v>
      </c>
      <c r="M123" t="s">
        <v>137</v>
      </c>
      <c r="N123" t="s">
        <v>740</v>
      </c>
      <c r="O123" t="s">
        <v>200</v>
      </c>
      <c r="P123" t="str">
        <f>"CT064088                      "</f>
        <v xml:space="preserve">CT064088                      </v>
      </c>
      <c r="Q123">
        <v>0</v>
      </c>
      <c r="R123">
        <v>0</v>
      </c>
      <c r="S123">
        <v>0</v>
      </c>
      <c r="T123">
        <v>0</v>
      </c>
      <c r="U123">
        <v>0</v>
      </c>
      <c r="V123">
        <v>0</v>
      </c>
      <c r="W123">
        <v>0</v>
      </c>
      <c r="X123">
        <v>0</v>
      </c>
      <c r="Y123">
        <v>0</v>
      </c>
      <c r="Z123">
        <v>0</v>
      </c>
      <c r="AA123">
        <v>0</v>
      </c>
      <c r="AB123">
        <v>0</v>
      </c>
      <c r="AC123">
        <v>0</v>
      </c>
      <c r="AD123">
        <v>0</v>
      </c>
      <c r="AE123">
        <v>0</v>
      </c>
      <c r="AF123">
        <v>0</v>
      </c>
      <c r="AG123">
        <v>0</v>
      </c>
      <c r="AH123">
        <v>0</v>
      </c>
      <c r="AI123">
        <v>0</v>
      </c>
      <c r="AJ123">
        <v>0</v>
      </c>
      <c r="AK123">
        <v>0</v>
      </c>
      <c r="AL123">
        <v>0</v>
      </c>
      <c r="AM123">
        <v>16.559999999999999</v>
      </c>
      <c r="AN123">
        <v>0</v>
      </c>
      <c r="AO123">
        <v>0</v>
      </c>
      <c r="AP123">
        <v>0</v>
      </c>
      <c r="AQ123">
        <v>0</v>
      </c>
      <c r="AR123">
        <v>0</v>
      </c>
      <c r="AS123">
        <v>0</v>
      </c>
      <c r="AT123">
        <v>0</v>
      </c>
      <c r="AU123">
        <v>0</v>
      </c>
      <c r="AV123">
        <v>0</v>
      </c>
      <c r="AW123">
        <v>0</v>
      </c>
      <c r="AX123">
        <v>0</v>
      </c>
      <c r="AY123">
        <v>0</v>
      </c>
      <c r="AZ123">
        <v>0</v>
      </c>
      <c r="BA123">
        <v>0</v>
      </c>
      <c r="BB123">
        <v>0</v>
      </c>
      <c r="BG123">
        <v>0</v>
      </c>
      <c r="BH123">
        <v>1</v>
      </c>
      <c r="BI123">
        <v>14.2</v>
      </c>
      <c r="BJ123">
        <v>19</v>
      </c>
      <c r="BK123">
        <v>19</v>
      </c>
      <c r="BL123">
        <v>121.95</v>
      </c>
      <c r="BM123">
        <v>18.29</v>
      </c>
      <c r="BN123">
        <v>140.24</v>
      </c>
      <c r="BO123">
        <v>140.24</v>
      </c>
      <c r="BQ123" t="s">
        <v>741</v>
      </c>
      <c r="BR123" t="s">
        <v>363</v>
      </c>
      <c r="BS123" s="2">
        <v>44237</v>
      </c>
      <c r="BT123" s="3">
        <v>0.39999999999999997</v>
      </c>
      <c r="BU123" t="s">
        <v>742</v>
      </c>
      <c r="BV123" t="s">
        <v>80</v>
      </c>
      <c r="BY123">
        <v>94890.25</v>
      </c>
      <c r="CA123" t="s">
        <v>235</v>
      </c>
      <c r="CC123" t="s">
        <v>137</v>
      </c>
      <c r="CD123">
        <v>2</v>
      </c>
      <c r="CE123" t="s">
        <v>88</v>
      </c>
      <c r="CF123" s="2">
        <v>44237</v>
      </c>
      <c r="CI123">
        <v>2</v>
      </c>
      <c r="CJ123">
        <v>2</v>
      </c>
      <c r="CK123" t="s">
        <v>211</v>
      </c>
      <c r="CL123" t="s">
        <v>82</v>
      </c>
    </row>
    <row r="124" spans="1:90" x14ac:dyDescent="0.25">
      <c r="A124" t="s">
        <v>358</v>
      </c>
      <c r="B124" t="s">
        <v>359</v>
      </c>
      <c r="C124" t="s">
        <v>72</v>
      </c>
      <c r="E124" t="str">
        <f>"GAB2001946"</f>
        <v>GAB2001946</v>
      </c>
      <c r="F124" s="2">
        <v>44235</v>
      </c>
      <c r="G124">
        <v>202108</v>
      </c>
      <c r="H124" t="s">
        <v>86</v>
      </c>
      <c r="I124" t="s">
        <v>87</v>
      </c>
      <c r="J124" t="s">
        <v>360</v>
      </c>
      <c r="K124" t="s">
        <v>75</v>
      </c>
      <c r="L124" t="s">
        <v>83</v>
      </c>
      <c r="M124" t="s">
        <v>84</v>
      </c>
      <c r="N124" t="s">
        <v>743</v>
      </c>
      <c r="O124" t="s">
        <v>200</v>
      </c>
      <c r="P124" t="str">
        <f>"CT064360                      "</f>
        <v xml:space="preserve">CT064360                      </v>
      </c>
      <c r="Q124">
        <v>0</v>
      </c>
      <c r="R124">
        <v>0</v>
      </c>
      <c r="S124">
        <v>0</v>
      </c>
      <c r="T124">
        <v>0</v>
      </c>
      <c r="U124">
        <v>0</v>
      </c>
      <c r="V124">
        <v>0</v>
      </c>
      <c r="W124">
        <v>0</v>
      </c>
      <c r="X124">
        <v>0</v>
      </c>
      <c r="Y124">
        <v>0</v>
      </c>
      <c r="Z124">
        <v>0</v>
      </c>
      <c r="AA124">
        <v>0</v>
      </c>
      <c r="AB124">
        <v>0</v>
      </c>
      <c r="AC124">
        <v>0</v>
      </c>
      <c r="AD124">
        <v>0</v>
      </c>
      <c r="AE124">
        <v>0</v>
      </c>
      <c r="AF124">
        <v>0</v>
      </c>
      <c r="AG124">
        <v>0</v>
      </c>
      <c r="AH124">
        <v>0</v>
      </c>
      <c r="AI124">
        <v>0</v>
      </c>
      <c r="AJ124">
        <v>0</v>
      </c>
      <c r="AK124">
        <v>0</v>
      </c>
      <c r="AL124">
        <v>0</v>
      </c>
      <c r="AM124">
        <v>18.989999999999998</v>
      </c>
      <c r="AN124">
        <v>0</v>
      </c>
      <c r="AO124">
        <v>0</v>
      </c>
      <c r="AP124">
        <v>0</v>
      </c>
      <c r="AQ124">
        <v>0</v>
      </c>
      <c r="AR124">
        <v>0</v>
      </c>
      <c r="AS124">
        <v>0</v>
      </c>
      <c r="AT124">
        <v>0</v>
      </c>
      <c r="AU124">
        <v>0</v>
      </c>
      <c r="AV124">
        <v>0</v>
      </c>
      <c r="AW124">
        <v>0</v>
      </c>
      <c r="AX124">
        <v>0</v>
      </c>
      <c r="AY124">
        <v>0</v>
      </c>
      <c r="AZ124">
        <v>0</v>
      </c>
      <c r="BA124">
        <v>0</v>
      </c>
      <c r="BB124">
        <v>0</v>
      </c>
      <c r="BG124">
        <v>0</v>
      </c>
      <c r="BH124">
        <v>4</v>
      </c>
      <c r="BI124">
        <v>12.5</v>
      </c>
      <c r="BJ124">
        <v>22.5</v>
      </c>
      <c r="BK124">
        <v>23</v>
      </c>
      <c r="BL124">
        <v>139.06</v>
      </c>
      <c r="BM124">
        <v>20.86</v>
      </c>
      <c r="BN124">
        <v>159.91999999999999</v>
      </c>
      <c r="BO124">
        <v>159.91999999999999</v>
      </c>
      <c r="BQ124" t="s">
        <v>704</v>
      </c>
      <c r="BR124" t="s">
        <v>363</v>
      </c>
      <c r="BS124" s="2">
        <v>44237</v>
      </c>
      <c r="BT124" s="3">
        <v>0.46180555555555558</v>
      </c>
      <c r="BU124" t="s">
        <v>744</v>
      </c>
      <c r="BV124" t="s">
        <v>80</v>
      </c>
      <c r="BY124">
        <v>112708.21</v>
      </c>
      <c r="CA124" t="s">
        <v>346</v>
      </c>
      <c r="CC124" t="s">
        <v>84</v>
      </c>
      <c r="CD124">
        <v>3610</v>
      </c>
      <c r="CE124" t="s">
        <v>88</v>
      </c>
      <c r="CF124" s="2">
        <v>44238</v>
      </c>
      <c r="CI124">
        <v>2</v>
      </c>
      <c r="CJ124">
        <v>2</v>
      </c>
      <c r="CK124" t="s">
        <v>211</v>
      </c>
      <c r="CL124" t="s">
        <v>82</v>
      </c>
    </row>
    <row r="125" spans="1:90" x14ac:dyDescent="0.25">
      <c r="A125" t="s">
        <v>358</v>
      </c>
      <c r="B125" t="s">
        <v>359</v>
      </c>
      <c r="C125" t="s">
        <v>72</v>
      </c>
      <c r="E125" t="str">
        <f>"GAB2001945"</f>
        <v>GAB2001945</v>
      </c>
      <c r="F125" s="2">
        <v>44235</v>
      </c>
      <c r="G125">
        <v>202108</v>
      </c>
      <c r="H125" t="s">
        <v>86</v>
      </c>
      <c r="I125" t="s">
        <v>87</v>
      </c>
      <c r="J125" t="s">
        <v>360</v>
      </c>
      <c r="K125" t="s">
        <v>75</v>
      </c>
      <c r="L125" t="s">
        <v>136</v>
      </c>
      <c r="M125" t="s">
        <v>137</v>
      </c>
      <c r="N125" t="s">
        <v>740</v>
      </c>
      <c r="O125" t="s">
        <v>200</v>
      </c>
      <c r="P125" t="str">
        <f>"CT064345                      "</f>
        <v xml:space="preserve">CT064345                      </v>
      </c>
      <c r="Q125">
        <v>0</v>
      </c>
      <c r="R125">
        <v>0</v>
      </c>
      <c r="S125">
        <v>0</v>
      </c>
      <c r="T125">
        <v>0</v>
      </c>
      <c r="U125">
        <v>0</v>
      </c>
      <c r="V125">
        <v>0</v>
      </c>
      <c r="W125">
        <v>0</v>
      </c>
      <c r="X125">
        <v>0</v>
      </c>
      <c r="Y125">
        <v>0</v>
      </c>
      <c r="Z125">
        <v>0</v>
      </c>
      <c r="AA125">
        <v>0</v>
      </c>
      <c r="AB125">
        <v>0</v>
      </c>
      <c r="AC125">
        <v>0</v>
      </c>
      <c r="AD125">
        <v>0</v>
      </c>
      <c r="AE125">
        <v>0</v>
      </c>
      <c r="AF125">
        <v>0</v>
      </c>
      <c r="AG125">
        <v>0</v>
      </c>
      <c r="AH125">
        <v>0</v>
      </c>
      <c r="AI125">
        <v>0</v>
      </c>
      <c r="AJ125">
        <v>0</v>
      </c>
      <c r="AK125">
        <v>0</v>
      </c>
      <c r="AL125">
        <v>0</v>
      </c>
      <c r="AM125">
        <v>14.14</v>
      </c>
      <c r="AN125">
        <v>0</v>
      </c>
      <c r="AO125">
        <v>0</v>
      </c>
      <c r="AP125">
        <v>0</v>
      </c>
      <c r="AQ125">
        <v>0</v>
      </c>
      <c r="AR125">
        <v>0</v>
      </c>
      <c r="AS125">
        <v>0</v>
      </c>
      <c r="AT125">
        <v>0</v>
      </c>
      <c r="AU125">
        <v>0</v>
      </c>
      <c r="AV125">
        <v>0</v>
      </c>
      <c r="AW125">
        <v>0</v>
      </c>
      <c r="AX125">
        <v>0</v>
      </c>
      <c r="AY125">
        <v>0</v>
      </c>
      <c r="AZ125">
        <v>0</v>
      </c>
      <c r="BA125">
        <v>0</v>
      </c>
      <c r="BB125">
        <v>0</v>
      </c>
      <c r="BG125">
        <v>0</v>
      </c>
      <c r="BH125">
        <v>1</v>
      </c>
      <c r="BI125">
        <v>2.4</v>
      </c>
      <c r="BJ125">
        <v>7.7</v>
      </c>
      <c r="BK125">
        <v>8</v>
      </c>
      <c r="BL125">
        <v>104.85</v>
      </c>
      <c r="BM125">
        <v>15.73</v>
      </c>
      <c r="BN125">
        <v>120.58</v>
      </c>
      <c r="BO125">
        <v>120.58</v>
      </c>
      <c r="BQ125" t="s">
        <v>741</v>
      </c>
      <c r="BR125" t="s">
        <v>363</v>
      </c>
      <c r="BS125" s="2">
        <v>44237</v>
      </c>
      <c r="BT125" s="3">
        <v>0.39999999999999997</v>
      </c>
      <c r="BU125" t="s">
        <v>742</v>
      </c>
      <c r="BV125" t="s">
        <v>80</v>
      </c>
      <c r="BY125">
        <v>38746.400000000001</v>
      </c>
      <c r="CA125" t="s">
        <v>235</v>
      </c>
      <c r="CC125" t="s">
        <v>137</v>
      </c>
      <c r="CD125">
        <v>2</v>
      </c>
      <c r="CE125" t="s">
        <v>88</v>
      </c>
      <c r="CF125" s="2">
        <v>44237</v>
      </c>
      <c r="CI125">
        <v>2</v>
      </c>
      <c r="CJ125">
        <v>2</v>
      </c>
      <c r="CK125" t="s">
        <v>211</v>
      </c>
      <c r="CL125" t="s">
        <v>82</v>
      </c>
    </row>
    <row r="126" spans="1:90" x14ac:dyDescent="0.25">
      <c r="A126" t="s">
        <v>358</v>
      </c>
      <c r="B126" t="s">
        <v>359</v>
      </c>
      <c r="C126" t="s">
        <v>72</v>
      </c>
      <c r="E126" t="str">
        <f>"GAB2001944"</f>
        <v>GAB2001944</v>
      </c>
      <c r="F126" s="2">
        <v>44235</v>
      </c>
      <c r="G126">
        <v>202108</v>
      </c>
      <c r="H126" t="s">
        <v>86</v>
      </c>
      <c r="I126" t="s">
        <v>87</v>
      </c>
      <c r="J126" t="s">
        <v>360</v>
      </c>
      <c r="K126" t="s">
        <v>75</v>
      </c>
      <c r="L126" t="s">
        <v>745</v>
      </c>
      <c r="M126" t="s">
        <v>746</v>
      </c>
      <c r="N126" t="s">
        <v>747</v>
      </c>
      <c r="O126" t="s">
        <v>200</v>
      </c>
      <c r="P126" t="str">
        <f>"003065                        "</f>
        <v xml:space="preserve">003065                        </v>
      </c>
      <c r="Q126">
        <v>0</v>
      </c>
      <c r="R126">
        <v>0</v>
      </c>
      <c r="S126">
        <v>0</v>
      </c>
      <c r="T126">
        <v>0</v>
      </c>
      <c r="U126">
        <v>0</v>
      </c>
      <c r="V126">
        <v>0</v>
      </c>
      <c r="W126">
        <v>0</v>
      </c>
      <c r="X126">
        <v>0</v>
      </c>
      <c r="Y126">
        <v>0</v>
      </c>
      <c r="Z126">
        <v>0</v>
      </c>
      <c r="AA126">
        <v>0</v>
      </c>
      <c r="AB126">
        <v>0</v>
      </c>
      <c r="AC126">
        <v>0</v>
      </c>
      <c r="AD126">
        <v>0</v>
      </c>
      <c r="AE126">
        <v>0</v>
      </c>
      <c r="AF126">
        <v>0</v>
      </c>
      <c r="AG126">
        <v>0</v>
      </c>
      <c r="AH126">
        <v>0</v>
      </c>
      <c r="AI126">
        <v>0</v>
      </c>
      <c r="AJ126">
        <v>0</v>
      </c>
      <c r="AK126">
        <v>0</v>
      </c>
      <c r="AL126">
        <v>0</v>
      </c>
      <c r="AM126">
        <v>9.7200000000000006</v>
      </c>
      <c r="AN126">
        <v>0</v>
      </c>
      <c r="AO126">
        <v>0</v>
      </c>
      <c r="AP126">
        <v>0</v>
      </c>
      <c r="AQ126">
        <v>0</v>
      </c>
      <c r="AR126">
        <v>0</v>
      </c>
      <c r="AS126">
        <v>0</v>
      </c>
      <c r="AT126">
        <v>0</v>
      </c>
      <c r="AU126">
        <v>0</v>
      </c>
      <c r="AV126">
        <v>0</v>
      </c>
      <c r="AW126">
        <v>0</v>
      </c>
      <c r="AX126">
        <v>0</v>
      </c>
      <c r="AY126">
        <v>0</v>
      </c>
      <c r="AZ126">
        <v>0</v>
      </c>
      <c r="BA126">
        <v>0</v>
      </c>
      <c r="BB126">
        <v>0</v>
      </c>
      <c r="BG126">
        <v>0</v>
      </c>
      <c r="BH126">
        <v>1</v>
      </c>
      <c r="BI126">
        <v>1.3</v>
      </c>
      <c r="BJ126">
        <v>2.6</v>
      </c>
      <c r="BK126">
        <v>3</v>
      </c>
      <c r="BL126">
        <v>73.599999999999994</v>
      </c>
      <c r="BM126">
        <v>11.04</v>
      </c>
      <c r="BN126">
        <v>84.64</v>
      </c>
      <c r="BO126">
        <v>84.64</v>
      </c>
      <c r="BQ126" t="s">
        <v>748</v>
      </c>
      <c r="BR126" t="s">
        <v>363</v>
      </c>
      <c r="BS126" s="2">
        <v>44236</v>
      </c>
      <c r="BT126" s="3">
        <v>0.62083333333333335</v>
      </c>
      <c r="BU126" t="s">
        <v>749</v>
      </c>
      <c r="BV126" t="s">
        <v>80</v>
      </c>
      <c r="BY126">
        <v>13075.13</v>
      </c>
      <c r="CC126" t="s">
        <v>746</v>
      </c>
      <c r="CD126">
        <v>6620</v>
      </c>
      <c r="CE126" t="s">
        <v>88</v>
      </c>
      <c r="CF126" s="2">
        <v>44237</v>
      </c>
      <c r="CI126">
        <v>1</v>
      </c>
      <c r="CJ126">
        <v>1</v>
      </c>
      <c r="CK126" t="s">
        <v>332</v>
      </c>
      <c r="CL126" t="s">
        <v>82</v>
      </c>
    </row>
    <row r="127" spans="1:90" x14ac:dyDescent="0.25">
      <c r="A127" t="s">
        <v>358</v>
      </c>
      <c r="B127" t="s">
        <v>359</v>
      </c>
      <c r="C127" t="s">
        <v>72</v>
      </c>
      <c r="E127" t="str">
        <f>"GAB2001939"</f>
        <v>GAB2001939</v>
      </c>
      <c r="F127" s="2">
        <v>44235</v>
      </c>
      <c r="G127">
        <v>202108</v>
      </c>
      <c r="H127" t="s">
        <v>86</v>
      </c>
      <c r="I127" t="s">
        <v>87</v>
      </c>
      <c r="J127" t="s">
        <v>360</v>
      </c>
      <c r="K127" t="s">
        <v>75</v>
      </c>
      <c r="L127" t="s">
        <v>116</v>
      </c>
      <c r="M127" t="s">
        <v>117</v>
      </c>
      <c r="N127" t="s">
        <v>750</v>
      </c>
      <c r="O127" t="s">
        <v>200</v>
      </c>
      <c r="P127" t="str">
        <f>"CT064356                      "</f>
        <v xml:space="preserve">CT064356                      </v>
      </c>
      <c r="Q127">
        <v>0</v>
      </c>
      <c r="R127">
        <v>0</v>
      </c>
      <c r="S127">
        <v>0</v>
      </c>
      <c r="T127">
        <v>0</v>
      </c>
      <c r="U127">
        <v>0</v>
      </c>
      <c r="V127">
        <v>0</v>
      </c>
      <c r="W127">
        <v>0</v>
      </c>
      <c r="X127">
        <v>0</v>
      </c>
      <c r="Y127">
        <v>0</v>
      </c>
      <c r="Z127">
        <v>0</v>
      </c>
      <c r="AA127">
        <v>0</v>
      </c>
      <c r="AB127">
        <v>0</v>
      </c>
      <c r="AC127">
        <v>0</v>
      </c>
      <c r="AD127">
        <v>0</v>
      </c>
      <c r="AE127">
        <v>0</v>
      </c>
      <c r="AF127">
        <v>0</v>
      </c>
      <c r="AG127">
        <v>0</v>
      </c>
      <c r="AH127">
        <v>0</v>
      </c>
      <c r="AI127">
        <v>0</v>
      </c>
      <c r="AJ127">
        <v>0</v>
      </c>
      <c r="AK127">
        <v>0</v>
      </c>
      <c r="AL127">
        <v>0</v>
      </c>
      <c r="AM127">
        <v>14.14</v>
      </c>
      <c r="AN127">
        <v>0</v>
      </c>
      <c r="AO127">
        <v>0</v>
      </c>
      <c r="AP127">
        <v>0</v>
      </c>
      <c r="AQ127">
        <v>0</v>
      </c>
      <c r="AR127">
        <v>0</v>
      </c>
      <c r="AS127">
        <v>0</v>
      </c>
      <c r="AT127">
        <v>0</v>
      </c>
      <c r="AU127">
        <v>0</v>
      </c>
      <c r="AV127">
        <v>0</v>
      </c>
      <c r="AW127">
        <v>0</v>
      </c>
      <c r="AX127">
        <v>0</v>
      </c>
      <c r="AY127">
        <v>0</v>
      </c>
      <c r="AZ127">
        <v>0</v>
      </c>
      <c r="BA127">
        <v>0</v>
      </c>
      <c r="BB127">
        <v>0</v>
      </c>
      <c r="BG127">
        <v>0</v>
      </c>
      <c r="BH127">
        <v>1</v>
      </c>
      <c r="BI127">
        <v>0.7</v>
      </c>
      <c r="BJ127">
        <v>1.7</v>
      </c>
      <c r="BK127">
        <v>2</v>
      </c>
      <c r="BL127">
        <v>104.85</v>
      </c>
      <c r="BM127">
        <v>15.73</v>
      </c>
      <c r="BN127">
        <v>120.58</v>
      </c>
      <c r="BO127">
        <v>120.58</v>
      </c>
      <c r="BQ127" t="s">
        <v>751</v>
      </c>
      <c r="BR127" t="s">
        <v>363</v>
      </c>
      <c r="BS127" s="2">
        <v>44237</v>
      </c>
      <c r="BT127" s="3">
        <v>0.52777777777777779</v>
      </c>
      <c r="BU127" t="s">
        <v>752</v>
      </c>
      <c r="BV127" t="s">
        <v>80</v>
      </c>
      <c r="BY127">
        <v>8505.42</v>
      </c>
      <c r="CA127" t="s">
        <v>265</v>
      </c>
      <c r="CC127" t="s">
        <v>117</v>
      </c>
      <c r="CD127">
        <v>1684</v>
      </c>
      <c r="CE127" t="s">
        <v>88</v>
      </c>
      <c r="CF127" s="2">
        <v>44238</v>
      </c>
      <c r="CI127">
        <v>2</v>
      </c>
      <c r="CJ127">
        <v>2</v>
      </c>
      <c r="CK127" t="s">
        <v>211</v>
      </c>
      <c r="CL127" t="s">
        <v>82</v>
      </c>
    </row>
    <row r="128" spans="1:90" x14ac:dyDescent="0.25">
      <c r="A128" t="s">
        <v>358</v>
      </c>
      <c r="B128" t="s">
        <v>359</v>
      </c>
      <c r="C128" t="s">
        <v>72</v>
      </c>
      <c r="E128" t="str">
        <f>"GAB2001936"</f>
        <v>GAB2001936</v>
      </c>
      <c r="F128" s="2">
        <v>44235</v>
      </c>
      <c r="G128">
        <v>202108</v>
      </c>
      <c r="H128" t="s">
        <v>86</v>
      </c>
      <c r="I128" t="s">
        <v>87</v>
      </c>
      <c r="J128" t="s">
        <v>360</v>
      </c>
      <c r="K128" t="s">
        <v>75</v>
      </c>
      <c r="L128" t="s">
        <v>86</v>
      </c>
      <c r="M128" t="s">
        <v>87</v>
      </c>
      <c r="N128" t="s">
        <v>753</v>
      </c>
      <c r="O128" t="s">
        <v>200</v>
      </c>
      <c r="P128" t="str">
        <f>"CT064294                      "</f>
        <v xml:space="preserve">CT064294                      </v>
      </c>
      <c r="Q128">
        <v>0</v>
      </c>
      <c r="R128">
        <v>0</v>
      </c>
      <c r="S128">
        <v>0</v>
      </c>
      <c r="T128">
        <v>0</v>
      </c>
      <c r="U128">
        <v>0</v>
      </c>
      <c r="V128">
        <v>0</v>
      </c>
      <c r="W128">
        <v>0</v>
      </c>
      <c r="X128">
        <v>0</v>
      </c>
      <c r="Y128">
        <v>0</v>
      </c>
      <c r="Z128">
        <v>0</v>
      </c>
      <c r="AA128">
        <v>0</v>
      </c>
      <c r="AB128">
        <v>0</v>
      </c>
      <c r="AC128">
        <v>0</v>
      </c>
      <c r="AD128">
        <v>0</v>
      </c>
      <c r="AE128">
        <v>0</v>
      </c>
      <c r="AF128">
        <v>0</v>
      </c>
      <c r="AG128">
        <v>0</v>
      </c>
      <c r="AH128">
        <v>0</v>
      </c>
      <c r="AI128">
        <v>0</v>
      </c>
      <c r="AJ128">
        <v>0</v>
      </c>
      <c r="AK128">
        <v>0</v>
      </c>
      <c r="AL128">
        <v>0</v>
      </c>
      <c r="AM128">
        <v>11.67</v>
      </c>
      <c r="AN128">
        <v>0</v>
      </c>
      <c r="AO128">
        <v>0</v>
      </c>
      <c r="AP128">
        <v>0</v>
      </c>
      <c r="AQ128">
        <v>0</v>
      </c>
      <c r="AR128">
        <v>0</v>
      </c>
      <c r="AS128">
        <v>0</v>
      </c>
      <c r="AT128">
        <v>0</v>
      </c>
      <c r="AU128">
        <v>0</v>
      </c>
      <c r="AV128">
        <v>0</v>
      </c>
      <c r="AW128">
        <v>0</v>
      </c>
      <c r="AX128">
        <v>0</v>
      </c>
      <c r="AY128">
        <v>0</v>
      </c>
      <c r="AZ128">
        <v>0</v>
      </c>
      <c r="BA128">
        <v>0</v>
      </c>
      <c r="BB128">
        <v>0</v>
      </c>
      <c r="BG128">
        <v>0</v>
      </c>
      <c r="BH128">
        <v>1</v>
      </c>
      <c r="BI128">
        <v>10.4</v>
      </c>
      <c r="BJ128">
        <v>20.399999999999999</v>
      </c>
      <c r="BK128">
        <v>21</v>
      </c>
      <c r="BL128">
        <v>87.37</v>
      </c>
      <c r="BM128">
        <v>13.11</v>
      </c>
      <c r="BN128">
        <v>100.48</v>
      </c>
      <c r="BO128">
        <v>100.48</v>
      </c>
      <c r="BQ128" t="s">
        <v>754</v>
      </c>
      <c r="BR128" t="s">
        <v>363</v>
      </c>
      <c r="BS128" s="2">
        <v>44236</v>
      </c>
      <c r="BT128" s="3">
        <v>0.3743055555555555</v>
      </c>
      <c r="BU128" t="s">
        <v>755</v>
      </c>
      <c r="BV128" t="s">
        <v>80</v>
      </c>
      <c r="BY128">
        <v>102212</v>
      </c>
      <c r="CA128" t="s">
        <v>257</v>
      </c>
      <c r="CC128" t="s">
        <v>87</v>
      </c>
      <c r="CD128">
        <v>7579</v>
      </c>
      <c r="CE128" t="s">
        <v>88</v>
      </c>
      <c r="CF128" s="2">
        <v>44237</v>
      </c>
      <c r="CI128">
        <v>1</v>
      </c>
      <c r="CJ128">
        <v>1</v>
      </c>
      <c r="CK128" t="s">
        <v>209</v>
      </c>
      <c r="CL128" t="s">
        <v>82</v>
      </c>
    </row>
    <row r="129" spans="1:90" x14ac:dyDescent="0.25">
      <c r="A129" t="s">
        <v>358</v>
      </c>
      <c r="B129" t="s">
        <v>359</v>
      </c>
      <c r="C129" t="s">
        <v>72</v>
      </c>
      <c r="E129" t="str">
        <f>"GAB2001935"</f>
        <v>GAB2001935</v>
      </c>
      <c r="F129" s="2">
        <v>44235</v>
      </c>
      <c r="G129">
        <v>202108</v>
      </c>
      <c r="H129" t="s">
        <v>86</v>
      </c>
      <c r="I129" t="s">
        <v>87</v>
      </c>
      <c r="J129" t="s">
        <v>360</v>
      </c>
      <c r="K129" t="s">
        <v>75</v>
      </c>
      <c r="L129" t="s">
        <v>92</v>
      </c>
      <c r="M129" t="s">
        <v>93</v>
      </c>
      <c r="N129" t="s">
        <v>542</v>
      </c>
      <c r="O129" t="s">
        <v>200</v>
      </c>
      <c r="P129" t="str">
        <f>"CT064349 CT064350             "</f>
        <v xml:space="preserve">CT064349 CT064350             </v>
      </c>
      <c r="Q129">
        <v>0</v>
      </c>
      <c r="R129">
        <v>0</v>
      </c>
      <c r="S129">
        <v>0</v>
      </c>
      <c r="T129">
        <v>0</v>
      </c>
      <c r="U129">
        <v>0</v>
      </c>
      <c r="V129">
        <v>0</v>
      </c>
      <c r="W129">
        <v>0</v>
      </c>
      <c r="X129">
        <v>0</v>
      </c>
      <c r="Y129">
        <v>0</v>
      </c>
      <c r="Z129">
        <v>0</v>
      </c>
      <c r="AA129">
        <v>0</v>
      </c>
      <c r="AB129">
        <v>0</v>
      </c>
      <c r="AC129">
        <v>0</v>
      </c>
      <c r="AD129">
        <v>0</v>
      </c>
      <c r="AE129">
        <v>0</v>
      </c>
      <c r="AF129">
        <v>0</v>
      </c>
      <c r="AG129">
        <v>0</v>
      </c>
      <c r="AH129">
        <v>0</v>
      </c>
      <c r="AI129">
        <v>0</v>
      </c>
      <c r="AJ129">
        <v>0</v>
      </c>
      <c r="AK129">
        <v>0</v>
      </c>
      <c r="AL129">
        <v>0</v>
      </c>
      <c r="AM129">
        <v>14.14</v>
      </c>
      <c r="AN129">
        <v>0</v>
      </c>
      <c r="AO129">
        <v>0</v>
      </c>
      <c r="AP129">
        <v>0</v>
      </c>
      <c r="AQ129">
        <v>0</v>
      </c>
      <c r="AR129">
        <v>0</v>
      </c>
      <c r="AS129">
        <v>0</v>
      </c>
      <c r="AT129">
        <v>0</v>
      </c>
      <c r="AU129">
        <v>0</v>
      </c>
      <c r="AV129">
        <v>0</v>
      </c>
      <c r="AW129">
        <v>0</v>
      </c>
      <c r="AX129">
        <v>0</v>
      </c>
      <c r="AY129">
        <v>0</v>
      </c>
      <c r="AZ129">
        <v>0</v>
      </c>
      <c r="BA129">
        <v>0</v>
      </c>
      <c r="BB129">
        <v>0</v>
      </c>
      <c r="BG129">
        <v>0</v>
      </c>
      <c r="BH129">
        <v>1</v>
      </c>
      <c r="BI129">
        <v>1.9</v>
      </c>
      <c r="BJ129">
        <v>6.8</v>
      </c>
      <c r="BK129">
        <v>7</v>
      </c>
      <c r="BL129">
        <v>104.85</v>
      </c>
      <c r="BM129">
        <v>15.73</v>
      </c>
      <c r="BN129">
        <v>120.58</v>
      </c>
      <c r="BO129">
        <v>120.58</v>
      </c>
      <c r="BQ129" t="s">
        <v>756</v>
      </c>
      <c r="BR129" t="s">
        <v>363</v>
      </c>
      <c r="BS129" s="2">
        <v>44237</v>
      </c>
      <c r="BT129" s="3">
        <v>0.33333333333333331</v>
      </c>
      <c r="BU129" t="s">
        <v>757</v>
      </c>
      <c r="BV129" t="s">
        <v>80</v>
      </c>
      <c r="BY129">
        <v>33759.050000000003</v>
      </c>
      <c r="CA129" t="s">
        <v>563</v>
      </c>
      <c r="CC129" t="s">
        <v>93</v>
      </c>
      <c r="CD129">
        <v>2193</v>
      </c>
      <c r="CE129" t="s">
        <v>88</v>
      </c>
      <c r="CF129" s="2">
        <v>44237</v>
      </c>
      <c r="CI129">
        <v>2</v>
      </c>
      <c r="CJ129">
        <v>2</v>
      </c>
      <c r="CK129" t="s">
        <v>211</v>
      </c>
      <c r="CL129" t="s">
        <v>82</v>
      </c>
    </row>
    <row r="130" spans="1:90" x14ac:dyDescent="0.25">
      <c r="A130" t="s">
        <v>358</v>
      </c>
      <c r="B130" t="s">
        <v>359</v>
      </c>
      <c r="C130" t="s">
        <v>72</v>
      </c>
      <c r="E130" t="str">
        <f>"GAB2001927"</f>
        <v>GAB2001927</v>
      </c>
      <c r="F130" s="2">
        <v>44235</v>
      </c>
      <c r="G130">
        <v>202108</v>
      </c>
      <c r="H130" t="s">
        <v>86</v>
      </c>
      <c r="I130" t="s">
        <v>87</v>
      </c>
      <c r="J130" t="s">
        <v>360</v>
      </c>
      <c r="K130" t="s">
        <v>75</v>
      </c>
      <c r="L130" t="s">
        <v>86</v>
      </c>
      <c r="M130" t="s">
        <v>87</v>
      </c>
      <c r="N130" t="s">
        <v>758</v>
      </c>
      <c r="O130" t="s">
        <v>200</v>
      </c>
      <c r="P130" t="str">
        <f>"CT064246                      "</f>
        <v xml:space="preserve">CT064246                      </v>
      </c>
      <c r="Q130">
        <v>0</v>
      </c>
      <c r="R130">
        <v>0</v>
      </c>
      <c r="S130">
        <v>0</v>
      </c>
      <c r="T130">
        <v>0</v>
      </c>
      <c r="U130">
        <v>0</v>
      </c>
      <c r="V130">
        <v>0</v>
      </c>
      <c r="W130">
        <v>0</v>
      </c>
      <c r="X130">
        <v>0</v>
      </c>
      <c r="Y130">
        <v>0</v>
      </c>
      <c r="Z130">
        <v>0</v>
      </c>
      <c r="AA130">
        <v>0</v>
      </c>
      <c r="AB130">
        <v>0</v>
      </c>
      <c r="AC130">
        <v>0</v>
      </c>
      <c r="AD130">
        <v>0</v>
      </c>
      <c r="AE130">
        <v>0</v>
      </c>
      <c r="AF130">
        <v>0</v>
      </c>
      <c r="AG130">
        <v>0</v>
      </c>
      <c r="AH130">
        <v>0</v>
      </c>
      <c r="AI130">
        <v>0</v>
      </c>
      <c r="AJ130">
        <v>0</v>
      </c>
      <c r="AK130">
        <v>0</v>
      </c>
      <c r="AL130">
        <v>0</v>
      </c>
      <c r="AM130">
        <v>9.7200000000000006</v>
      </c>
      <c r="AN130">
        <v>0</v>
      </c>
      <c r="AO130">
        <v>0</v>
      </c>
      <c r="AP130">
        <v>0</v>
      </c>
      <c r="AQ130">
        <v>0</v>
      </c>
      <c r="AR130">
        <v>0</v>
      </c>
      <c r="AS130">
        <v>0</v>
      </c>
      <c r="AT130">
        <v>0</v>
      </c>
      <c r="AU130">
        <v>0</v>
      </c>
      <c r="AV130">
        <v>0</v>
      </c>
      <c r="AW130">
        <v>0</v>
      </c>
      <c r="AX130">
        <v>0</v>
      </c>
      <c r="AY130">
        <v>0</v>
      </c>
      <c r="AZ130">
        <v>0</v>
      </c>
      <c r="BA130">
        <v>0</v>
      </c>
      <c r="BB130">
        <v>0</v>
      </c>
      <c r="BG130">
        <v>0</v>
      </c>
      <c r="BH130">
        <v>1</v>
      </c>
      <c r="BI130">
        <v>5.6</v>
      </c>
      <c r="BJ130">
        <v>4</v>
      </c>
      <c r="BK130">
        <v>6</v>
      </c>
      <c r="BL130">
        <v>73.599999999999994</v>
      </c>
      <c r="BM130">
        <v>11.04</v>
      </c>
      <c r="BN130">
        <v>84.64</v>
      </c>
      <c r="BO130">
        <v>84.64</v>
      </c>
      <c r="BQ130" t="s">
        <v>759</v>
      </c>
      <c r="BR130" t="s">
        <v>363</v>
      </c>
      <c r="BS130" s="2">
        <v>44236</v>
      </c>
      <c r="BT130" s="3">
        <v>0.4916666666666667</v>
      </c>
      <c r="BU130" t="s">
        <v>760</v>
      </c>
      <c r="BV130" t="s">
        <v>80</v>
      </c>
      <c r="BY130">
        <v>20240.400000000001</v>
      </c>
      <c r="CA130" t="s">
        <v>761</v>
      </c>
      <c r="CC130" t="s">
        <v>87</v>
      </c>
      <c r="CD130">
        <v>7708</v>
      </c>
      <c r="CE130" t="s">
        <v>88</v>
      </c>
      <c r="CF130" s="2">
        <v>44237</v>
      </c>
      <c r="CI130">
        <v>1</v>
      </c>
      <c r="CJ130">
        <v>1</v>
      </c>
      <c r="CK130" t="s">
        <v>209</v>
      </c>
      <c r="CL130" t="s">
        <v>82</v>
      </c>
    </row>
    <row r="131" spans="1:90" x14ac:dyDescent="0.25">
      <c r="A131" t="s">
        <v>358</v>
      </c>
      <c r="B131" t="s">
        <v>359</v>
      </c>
      <c r="C131" t="s">
        <v>72</v>
      </c>
      <c r="E131" t="str">
        <f>"GAB2001940"</f>
        <v>GAB2001940</v>
      </c>
      <c r="F131" s="2">
        <v>44235</v>
      </c>
      <c r="G131">
        <v>202108</v>
      </c>
      <c r="H131" t="s">
        <v>86</v>
      </c>
      <c r="I131" t="s">
        <v>87</v>
      </c>
      <c r="J131" t="s">
        <v>360</v>
      </c>
      <c r="K131" t="s">
        <v>75</v>
      </c>
      <c r="L131" t="s">
        <v>86</v>
      </c>
      <c r="M131" t="s">
        <v>87</v>
      </c>
      <c r="N131" t="s">
        <v>499</v>
      </c>
      <c r="O131" t="s">
        <v>78</v>
      </c>
      <c r="P131" t="str">
        <f>"CT064355                      "</f>
        <v xml:space="preserve">CT064355                      </v>
      </c>
      <c r="Q131">
        <v>0</v>
      </c>
      <c r="R131">
        <v>0</v>
      </c>
      <c r="S131">
        <v>0</v>
      </c>
      <c r="T131">
        <v>0</v>
      </c>
      <c r="U131">
        <v>0</v>
      </c>
      <c r="V131">
        <v>0</v>
      </c>
      <c r="W131">
        <v>0</v>
      </c>
      <c r="X131">
        <v>0</v>
      </c>
      <c r="Y131">
        <v>0</v>
      </c>
      <c r="Z131">
        <v>0</v>
      </c>
      <c r="AA131">
        <v>0</v>
      </c>
      <c r="AB131">
        <v>0</v>
      </c>
      <c r="AC131">
        <v>0</v>
      </c>
      <c r="AD131">
        <v>0</v>
      </c>
      <c r="AE131">
        <v>0</v>
      </c>
      <c r="AF131">
        <v>0</v>
      </c>
      <c r="AG131">
        <v>0</v>
      </c>
      <c r="AH131">
        <v>0</v>
      </c>
      <c r="AI131">
        <v>0</v>
      </c>
      <c r="AJ131">
        <v>0</v>
      </c>
      <c r="AK131">
        <v>5.4</v>
      </c>
      <c r="AL131">
        <v>0</v>
      </c>
      <c r="AM131">
        <v>0</v>
      </c>
      <c r="AN131">
        <v>0</v>
      </c>
      <c r="AO131">
        <v>0</v>
      </c>
      <c r="AP131">
        <v>0</v>
      </c>
      <c r="AQ131">
        <v>0</v>
      </c>
      <c r="AR131">
        <v>0</v>
      </c>
      <c r="AS131">
        <v>0</v>
      </c>
      <c r="AT131">
        <v>0</v>
      </c>
      <c r="AU131">
        <v>0</v>
      </c>
      <c r="AV131">
        <v>0</v>
      </c>
      <c r="AW131">
        <v>0</v>
      </c>
      <c r="AX131">
        <v>0</v>
      </c>
      <c r="AY131">
        <v>0</v>
      </c>
      <c r="AZ131">
        <v>0</v>
      </c>
      <c r="BA131">
        <v>0</v>
      </c>
      <c r="BB131">
        <v>0</v>
      </c>
      <c r="BG131">
        <v>0</v>
      </c>
      <c r="BH131">
        <v>1</v>
      </c>
      <c r="BI131">
        <v>0.2</v>
      </c>
      <c r="BJ131">
        <v>1.7</v>
      </c>
      <c r="BK131">
        <v>2</v>
      </c>
      <c r="BL131">
        <v>38.11</v>
      </c>
      <c r="BM131">
        <v>5.72</v>
      </c>
      <c r="BN131">
        <v>43.83</v>
      </c>
      <c r="BO131">
        <v>43.83</v>
      </c>
      <c r="BQ131" t="s">
        <v>500</v>
      </c>
      <c r="BR131" t="s">
        <v>363</v>
      </c>
      <c r="BS131" s="2">
        <v>44236</v>
      </c>
      <c r="BT131" s="3">
        <v>0.3666666666666667</v>
      </c>
      <c r="BU131" t="s">
        <v>716</v>
      </c>
      <c r="BV131" t="s">
        <v>80</v>
      </c>
      <c r="BY131">
        <v>8650.7999999999993</v>
      </c>
      <c r="CA131" t="s">
        <v>234</v>
      </c>
      <c r="CC131" t="s">
        <v>87</v>
      </c>
      <c r="CD131">
        <v>7800</v>
      </c>
      <c r="CE131" t="s">
        <v>443</v>
      </c>
      <c r="CF131" s="2">
        <v>44237</v>
      </c>
      <c r="CI131">
        <v>1</v>
      </c>
      <c r="CJ131">
        <v>1</v>
      </c>
      <c r="CK131">
        <v>22</v>
      </c>
      <c r="CL131" t="s">
        <v>82</v>
      </c>
    </row>
    <row r="132" spans="1:90" x14ac:dyDescent="0.25">
      <c r="A132" t="s">
        <v>358</v>
      </c>
      <c r="B132" t="s">
        <v>359</v>
      </c>
      <c r="C132" t="s">
        <v>72</v>
      </c>
      <c r="E132" t="str">
        <f>"GAB2001941"</f>
        <v>GAB2001941</v>
      </c>
      <c r="F132" s="2">
        <v>44235</v>
      </c>
      <c r="G132">
        <v>202108</v>
      </c>
      <c r="H132" t="s">
        <v>86</v>
      </c>
      <c r="I132" t="s">
        <v>87</v>
      </c>
      <c r="J132" t="s">
        <v>360</v>
      </c>
      <c r="K132" t="s">
        <v>75</v>
      </c>
      <c r="L132" t="s">
        <v>113</v>
      </c>
      <c r="M132" t="s">
        <v>114</v>
      </c>
      <c r="N132" t="s">
        <v>762</v>
      </c>
      <c r="O132" t="s">
        <v>78</v>
      </c>
      <c r="P132" t="str">
        <f>"CT064338                      "</f>
        <v xml:space="preserve">CT064338                      </v>
      </c>
      <c r="Q132">
        <v>0</v>
      </c>
      <c r="R132">
        <v>0</v>
      </c>
      <c r="S132">
        <v>0</v>
      </c>
      <c r="T132">
        <v>0</v>
      </c>
      <c r="U132">
        <v>0</v>
      </c>
      <c r="V132">
        <v>0</v>
      </c>
      <c r="W132">
        <v>0</v>
      </c>
      <c r="X132">
        <v>0</v>
      </c>
      <c r="Y132">
        <v>0</v>
      </c>
      <c r="Z132">
        <v>0</v>
      </c>
      <c r="AA132">
        <v>0</v>
      </c>
      <c r="AB132">
        <v>0</v>
      </c>
      <c r="AC132">
        <v>0</v>
      </c>
      <c r="AD132">
        <v>0</v>
      </c>
      <c r="AE132">
        <v>0</v>
      </c>
      <c r="AF132">
        <v>0</v>
      </c>
      <c r="AG132">
        <v>0</v>
      </c>
      <c r="AH132">
        <v>0</v>
      </c>
      <c r="AI132">
        <v>0</v>
      </c>
      <c r="AJ132">
        <v>0</v>
      </c>
      <c r="AK132">
        <v>25.89</v>
      </c>
      <c r="AL132">
        <v>0</v>
      </c>
      <c r="AM132">
        <v>0</v>
      </c>
      <c r="AN132">
        <v>0</v>
      </c>
      <c r="AO132">
        <v>0</v>
      </c>
      <c r="AP132">
        <v>0</v>
      </c>
      <c r="AQ132">
        <v>0</v>
      </c>
      <c r="AR132">
        <v>0</v>
      </c>
      <c r="AS132">
        <v>0</v>
      </c>
      <c r="AT132">
        <v>0</v>
      </c>
      <c r="AU132">
        <v>0</v>
      </c>
      <c r="AV132">
        <v>0</v>
      </c>
      <c r="AW132">
        <v>0</v>
      </c>
      <c r="AX132">
        <v>0</v>
      </c>
      <c r="AY132">
        <v>0</v>
      </c>
      <c r="AZ132">
        <v>0</v>
      </c>
      <c r="BA132">
        <v>0</v>
      </c>
      <c r="BB132">
        <v>0</v>
      </c>
      <c r="BG132">
        <v>0</v>
      </c>
      <c r="BH132">
        <v>1</v>
      </c>
      <c r="BI132">
        <v>2.2000000000000002</v>
      </c>
      <c r="BJ132">
        <v>7.4</v>
      </c>
      <c r="BK132">
        <v>7.5</v>
      </c>
      <c r="BL132">
        <v>182.82</v>
      </c>
      <c r="BM132">
        <v>27.42</v>
      </c>
      <c r="BN132">
        <v>210.24</v>
      </c>
      <c r="BO132">
        <v>210.24</v>
      </c>
      <c r="BQ132" t="s">
        <v>435</v>
      </c>
      <c r="BR132" t="s">
        <v>363</v>
      </c>
      <c r="BS132" s="2">
        <v>44236</v>
      </c>
      <c r="BT132" s="3">
        <v>0.41666666666666669</v>
      </c>
      <c r="BU132" t="s">
        <v>763</v>
      </c>
      <c r="BV132" t="s">
        <v>80</v>
      </c>
      <c r="BY132">
        <v>37218.559999999998</v>
      </c>
      <c r="CA132" t="s">
        <v>115</v>
      </c>
      <c r="CC132" t="s">
        <v>114</v>
      </c>
      <c r="CD132">
        <v>2158</v>
      </c>
      <c r="CE132" t="s">
        <v>478</v>
      </c>
      <c r="CF132" s="2">
        <v>44237</v>
      </c>
      <c r="CI132">
        <v>1</v>
      </c>
      <c r="CJ132">
        <v>1</v>
      </c>
      <c r="CK132">
        <v>21</v>
      </c>
      <c r="CL132" t="s">
        <v>82</v>
      </c>
    </row>
    <row r="133" spans="1:90" x14ac:dyDescent="0.25">
      <c r="A133" t="s">
        <v>358</v>
      </c>
      <c r="B133" t="s">
        <v>359</v>
      </c>
      <c r="C133" t="s">
        <v>72</v>
      </c>
      <c r="E133" t="str">
        <f>"GAB2001942"</f>
        <v>GAB2001942</v>
      </c>
      <c r="F133" s="2">
        <v>44235</v>
      </c>
      <c r="G133">
        <v>202108</v>
      </c>
      <c r="H133" t="s">
        <v>86</v>
      </c>
      <c r="I133" t="s">
        <v>87</v>
      </c>
      <c r="J133" t="s">
        <v>360</v>
      </c>
      <c r="K133" t="s">
        <v>75</v>
      </c>
      <c r="L133" t="s">
        <v>607</v>
      </c>
      <c r="M133" t="s">
        <v>608</v>
      </c>
      <c r="N133" t="s">
        <v>609</v>
      </c>
      <c r="O133" t="s">
        <v>78</v>
      </c>
      <c r="P133" t="str">
        <f>"CT064352 CT064358             "</f>
        <v xml:space="preserve">CT064352 CT064358             </v>
      </c>
      <c r="Q133">
        <v>0</v>
      </c>
      <c r="R133">
        <v>0</v>
      </c>
      <c r="S133">
        <v>0</v>
      </c>
      <c r="T133">
        <v>0</v>
      </c>
      <c r="U133">
        <v>0</v>
      </c>
      <c r="V133">
        <v>0</v>
      </c>
      <c r="W133">
        <v>0</v>
      </c>
      <c r="X133">
        <v>0</v>
      </c>
      <c r="Y133">
        <v>0</v>
      </c>
      <c r="Z133">
        <v>0</v>
      </c>
      <c r="AA133">
        <v>0</v>
      </c>
      <c r="AB133">
        <v>0</v>
      </c>
      <c r="AC133">
        <v>0</v>
      </c>
      <c r="AD133">
        <v>0</v>
      </c>
      <c r="AE133">
        <v>0</v>
      </c>
      <c r="AF133">
        <v>0</v>
      </c>
      <c r="AG133">
        <v>0</v>
      </c>
      <c r="AH133">
        <v>0</v>
      </c>
      <c r="AI133">
        <v>0</v>
      </c>
      <c r="AJ133">
        <v>0</v>
      </c>
      <c r="AK133">
        <v>13.38</v>
      </c>
      <c r="AL133">
        <v>0</v>
      </c>
      <c r="AM133">
        <v>0</v>
      </c>
      <c r="AN133">
        <v>0</v>
      </c>
      <c r="AO133">
        <v>0</v>
      </c>
      <c r="AP133">
        <v>0</v>
      </c>
      <c r="AQ133">
        <v>0</v>
      </c>
      <c r="AR133">
        <v>0</v>
      </c>
      <c r="AS133">
        <v>0</v>
      </c>
      <c r="AT133">
        <v>0</v>
      </c>
      <c r="AU133">
        <v>0</v>
      </c>
      <c r="AV133">
        <v>0</v>
      </c>
      <c r="AW133">
        <v>0</v>
      </c>
      <c r="AX133">
        <v>0</v>
      </c>
      <c r="AY133">
        <v>0</v>
      </c>
      <c r="AZ133">
        <v>0</v>
      </c>
      <c r="BA133">
        <v>0</v>
      </c>
      <c r="BB133">
        <v>0</v>
      </c>
      <c r="BG133">
        <v>0</v>
      </c>
      <c r="BH133">
        <v>1</v>
      </c>
      <c r="BI133">
        <v>0.7</v>
      </c>
      <c r="BJ133">
        <v>2</v>
      </c>
      <c r="BK133">
        <v>2</v>
      </c>
      <c r="BL133">
        <v>94.5</v>
      </c>
      <c r="BM133">
        <v>14.18</v>
      </c>
      <c r="BN133">
        <v>108.68</v>
      </c>
      <c r="BO133">
        <v>108.68</v>
      </c>
      <c r="BQ133" t="s">
        <v>687</v>
      </c>
      <c r="BR133" t="s">
        <v>363</v>
      </c>
      <c r="BS133" s="2">
        <v>44236</v>
      </c>
      <c r="BT133" s="3">
        <v>0.33333333333333331</v>
      </c>
      <c r="BU133" t="s">
        <v>764</v>
      </c>
      <c r="BV133" t="s">
        <v>80</v>
      </c>
      <c r="BY133">
        <v>9860</v>
      </c>
      <c r="CC133" t="s">
        <v>608</v>
      </c>
      <c r="CD133">
        <v>2515</v>
      </c>
      <c r="CE133" t="s">
        <v>617</v>
      </c>
      <c r="CF133" s="2">
        <v>44236</v>
      </c>
      <c r="CI133">
        <v>1</v>
      </c>
      <c r="CJ133">
        <v>1</v>
      </c>
      <c r="CK133">
        <v>23</v>
      </c>
      <c r="CL133" t="s">
        <v>82</v>
      </c>
    </row>
    <row r="134" spans="1:90" x14ac:dyDescent="0.25">
      <c r="A134" t="s">
        <v>358</v>
      </c>
      <c r="B134" t="s">
        <v>359</v>
      </c>
      <c r="C134" t="s">
        <v>72</v>
      </c>
      <c r="E134" t="str">
        <f>"GAB2001943"</f>
        <v>GAB2001943</v>
      </c>
      <c r="F134" s="2">
        <v>44235</v>
      </c>
      <c r="G134">
        <v>202108</v>
      </c>
      <c r="H134" t="s">
        <v>86</v>
      </c>
      <c r="I134" t="s">
        <v>87</v>
      </c>
      <c r="J134" t="s">
        <v>360</v>
      </c>
      <c r="K134" t="s">
        <v>75</v>
      </c>
      <c r="L134" t="s">
        <v>86</v>
      </c>
      <c r="M134" t="s">
        <v>87</v>
      </c>
      <c r="N134" t="s">
        <v>765</v>
      </c>
      <c r="O134" t="s">
        <v>78</v>
      </c>
      <c r="P134" t="str">
        <f>"CT064359                      "</f>
        <v xml:space="preserve">CT064359                      </v>
      </c>
      <c r="Q134">
        <v>0</v>
      </c>
      <c r="R134">
        <v>0</v>
      </c>
      <c r="S134">
        <v>0</v>
      </c>
      <c r="T134">
        <v>0</v>
      </c>
      <c r="U134">
        <v>0</v>
      </c>
      <c r="V134">
        <v>0</v>
      </c>
      <c r="W134">
        <v>0</v>
      </c>
      <c r="X134">
        <v>0</v>
      </c>
      <c r="Y134">
        <v>0</v>
      </c>
      <c r="Z134">
        <v>0</v>
      </c>
      <c r="AA134">
        <v>0</v>
      </c>
      <c r="AB134">
        <v>0</v>
      </c>
      <c r="AC134">
        <v>0</v>
      </c>
      <c r="AD134">
        <v>0</v>
      </c>
      <c r="AE134">
        <v>0</v>
      </c>
      <c r="AF134">
        <v>0</v>
      </c>
      <c r="AG134">
        <v>0</v>
      </c>
      <c r="AH134">
        <v>0</v>
      </c>
      <c r="AI134">
        <v>0</v>
      </c>
      <c r="AJ134">
        <v>0</v>
      </c>
      <c r="AK134">
        <v>5.4</v>
      </c>
      <c r="AL134">
        <v>0</v>
      </c>
      <c r="AM134">
        <v>0</v>
      </c>
      <c r="AN134">
        <v>0</v>
      </c>
      <c r="AO134">
        <v>0</v>
      </c>
      <c r="AP134">
        <v>0</v>
      </c>
      <c r="AQ134">
        <v>0</v>
      </c>
      <c r="AR134">
        <v>0</v>
      </c>
      <c r="AS134">
        <v>0</v>
      </c>
      <c r="AT134">
        <v>0</v>
      </c>
      <c r="AU134">
        <v>0</v>
      </c>
      <c r="AV134">
        <v>0</v>
      </c>
      <c r="AW134">
        <v>0</v>
      </c>
      <c r="AX134">
        <v>0</v>
      </c>
      <c r="AY134">
        <v>0</v>
      </c>
      <c r="AZ134">
        <v>0</v>
      </c>
      <c r="BA134">
        <v>0</v>
      </c>
      <c r="BB134">
        <v>0</v>
      </c>
      <c r="BG134">
        <v>0</v>
      </c>
      <c r="BH134">
        <v>1</v>
      </c>
      <c r="BI134">
        <v>0.2</v>
      </c>
      <c r="BJ134">
        <v>2</v>
      </c>
      <c r="BK134">
        <v>2</v>
      </c>
      <c r="BL134">
        <v>38.11</v>
      </c>
      <c r="BM134">
        <v>5.72</v>
      </c>
      <c r="BN134">
        <v>43.83</v>
      </c>
      <c r="BO134">
        <v>43.83</v>
      </c>
      <c r="BQ134" t="s">
        <v>766</v>
      </c>
      <c r="BR134" t="s">
        <v>363</v>
      </c>
      <c r="BS134" s="2">
        <v>44236</v>
      </c>
      <c r="BT134" s="3">
        <v>0.3833333333333333</v>
      </c>
      <c r="BU134" t="s">
        <v>767</v>
      </c>
      <c r="BV134" t="s">
        <v>80</v>
      </c>
      <c r="BY134">
        <v>9871.8799999999992</v>
      </c>
      <c r="CA134" t="s">
        <v>119</v>
      </c>
      <c r="CC134" t="s">
        <v>87</v>
      </c>
      <c r="CD134">
        <v>7975</v>
      </c>
      <c r="CE134" t="s">
        <v>438</v>
      </c>
      <c r="CF134" s="2">
        <v>44237</v>
      </c>
      <c r="CI134">
        <v>1</v>
      </c>
      <c r="CJ134">
        <v>1</v>
      </c>
      <c r="CK134">
        <v>22</v>
      </c>
      <c r="CL134" t="s">
        <v>82</v>
      </c>
    </row>
    <row r="135" spans="1:90" x14ac:dyDescent="0.25">
      <c r="A135" t="s">
        <v>358</v>
      </c>
      <c r="B135" t="s">
        <v>359</v>
      </c>
      <c r="C135" t="s">
        <v>72</v>
      </c>
      <c r="E135" t="str">
        <f>"GAB2001931"</f>
        <v>GAB2001931</v>
      </c>
      <c r="F135" s="2">
        <v>44235</v>
      </c>
      <c r="G135">
        <v>202108</v>
      </c>
      <c r="H135" t="s">
        <v>86</v>
      </c>
      <c r="I135" t="s">
        <v>87</v>
      </c>
      <c r="J135" t="s">
        <v>360</v>
      </c>
      <c r="K135" t="s">
        <v>75</v>
      </c>
      <c r="L135" t="s">
        <v>127</v>
      </c>
      <c r="M135" t="s">
        <v>128</v>
      </c>
      <c r="N135" t="s">
        <v>768</v>
      </c>
      <c r="O135" t="s">
        <v>78</v>
      </c>
      <c r="P135" t="str">
        <f>"CT064340                      "</f>
        <v xml:space="preserve">CT064340                      </v>
      </c>
      <c r="Q135">
        <v>0</v>
      </c>
      <c r="R135">
        <v>0</v>
      </c>
      <c r="S135">
        <v>0</v>
      </c>
      <c r="T135">
        <v>0</v>
      </c>
      <c r="U135">
        <v>0</v>
      </c>
      <c r="V135">
        <v>0</v>
      </c>
      <c r="W135">
        <v>0</v>
      </c>
      <c r="X135">
        <v>0</v>
      </c>
      <c r="Y135">
        <v>0</v>
      </c>
      <c r="Z135">
        <v>0</v>
      </c>
      <c r="AA135">
        <v>0</v>
      </c>
      <c r="AB135">
        <v>0</v>
      </c>
      <c r="AC135">
        <v>0</v>
      </c>
      <c r="AD135">
        <v>0</v>
      </c>
      <c r="AE135">
        <v>0</v>
      </c>
      <c r="AF135">
        <v>0</v>
      </c>
      <c r="AG135">
        <v>0</v>
      </c>
      <c r="AH135">
        <v>0</v>
      </c>
      <c r="AI135">
        <v>0</v>
      </c>
      <c r="AJ135">
        <v>0</v>
      </c>
      <c r="AK135">
        <v>10.36</v>
      </c>
      <c r="AL135">
        <v>0</v>
      </c>
      <c r="AM135">
        <v>0</v>
      </c>
      <c r="AN135">
        <v>0</v>
      </c>
      <c r="AO135">
        <v>0</v>
      </c>
      <c r="AP135">
        <v>0</v>
      </c>
      <c r="AQ135">
        <v>0</v>
      </c>
      <c r="AR135">
        <v>0</v>
      </c>
      <c r="AS135">
        <v>0</v>
      </c>
      <c r="AT135">
        <v>0</v>
      </c>
      <c r="AU135">
        <v>0</v>
      </c>
      <c r="AV135">
        <v>0</v>
      </c>
      <c r="AW135">
        <v>0</v>
      </c>
      <c r="AX135">
        <v>0</v>
      </c>
      <c r="AY135">
        <v>0</v>
      </c>
      <c r="AZ135">
        <v>0</v>
      </c>
      <c r="BA135">
        <v>0</v>
      </c>
      <c r="BB135">
        <v>0</v>
      </c>
      <c r="BG135">
        <v>0</v>
      </c>
      <c r="BH135">
        <v>1</v>
      </c>
      <c r="BI135">
        <v>0.2</v>
      </c>
      <c r="BJ135">
        <v>3</v>
      </c>
      <c r="BK135">
        <v>3</v>
      </c>
      <c r="BL135">
        <v>73.150000000000006</v>
      </c>
      <c r="BM135">
        <v>10.97</v>
      </c>
      <c r="BN135">
        <v>84.12</v>
      </c>
      <c r="BO135">
        <v>84.12</v>
      </c>
      <c r="BQ135" t="s">
        <v>769</v>
      </c>
      <c r="BR135" t="s">
        <v>363</v>
      </c>
      <c r="BS135" s="2">
        <v>44237</v>
      </c>
      <c r="BT135" s="3">
        <v>0.4368055555555555</v>
      </c>
      <c r="BU135" t="s">
        <v>770</v>
      </c>
      <c r="BV135" t="s">
        <v>82</v>
      </c>
      <c r="BW135" t="s">
        <v>97</v>
      </c>
      <c r="BX135" t="s">
        <v>157</v>
      </c>
      <c r="BY135">
        <v>15018.51</v>
      </c>
      <c r="CA135" t="s">
        <v>129</v>
      </c>
      <c r="CC135" t="s">
        <v>128</v>
      </c>
      <c r="CD135">
        <v>4001</v>
      </c>
      <c r="CE135" t="s">
        <v>443</v>
      </c>
      <c r="CF135" s="2">
        <v>44237</v>
      </c>
      <c r="CI135">
        <v>1</v>
      </c>
      <c r="CJ135">
        <v>2</v>
      </c>
      <c r="CK135">
        <v>21</v>
      </c>
      <c r="CL135" t="s">
        <v>82</v>
      </c>
    </row>
    <row r="136" spans="1:90" x14ac:dyDescent="0.25">
      <c r="A136" t="s">
        <v>358</v>
      </c>
      <c r="B136" t="s">
        <v>359</v>
      </c>
      <c r="C136" t="s">
        <v>72</v>
      </c>
      <c r="E136" t="str">
        <f>"GAB2001926"</f>
        <v>GAB2001926</v>
      </c>
      <c r="F136" s="2">
        <v>44235</v>
      </c>
      <c r="G136">
        <v>202108</v>
      </c>
      <c r="H136" t="s">
        <v>86</v>
      </c>
      <c r="I136" t="s">
        <v>87</v>
      </c>
      <c r="J136" t="s">
        <v>360</v>
      </c>
      <c r="K136" t="s">
        <v>75</v>
      </c>
      <c r="L136" t="s">
        <v>86</v>
      </c>
      <c r="M136" t="s">
        <v>87</v>
      </c>
      <c r="N136" t="s">
        <v>582</v>
      </c>
      <c r="O136" t="s">
        <v>78</v>
      </c>
      <c r="P136" t="str">
        <f>"CT064337                      "</f>
        <v xml:space="preserve">CT064337                      </v>
      </c>
      <c r="Q136">
        <v>0</v>
      </c>
      <c r="R136">
        <v>0</v>
      </c>
      <c r="S136">
        <v>0</v>
      </c>
      <c r="T136">
        <v>0</v>
      </c>
      <c r="U136">
        <v>0</v>
      </c>
      <c r="V136">
        <v>0</v>
      </c>
      <c r="W136">
        <v>0</v>
      </c>
      <c r="X136">
        <v>0</v>
      </c>
      <c r="Y136">
        <v>0</v>
      </c>
      <c r="Z136">
        <v>0</v>
      </c>
      <c r="AA136">
        <v>0</v>
      </c>
      <c r="AB136">
        <v>0</v>
      </c>
      <c r="AC136">
        <v>0</v>
      </c>
      <c r="AD136">
        <v>0</v>
      </c>
      <c r="AE136">
        <v>0</v>
      </c>
      <c r="AF136">
        <v>0</v>
      </c>
      <c r="AG136">
        <v>0</v>
      </c>
      <c r="AH136">
        <v>0</v>
      </c>
      <c r="AI136">
        <v>0</v>
      </c>
      <c r="AJ136">
        <v>0</v>
      </c>
      <c r="AK136">
        <v>5.4</v>
      </c>
      <c r="AL136">
        <v>0</v>
      </c>
      <c r="AM136">
        <v>0</v>
      </c>
      <c r="AN136">
        <v>0</v>
      </c>
      <c r="AO136">
        <v>0</v>
      </c>
      <c r="AP136">
        <v>0</v>
      </c>
      <c r="AQ136">
        <v>0</v>
      </c>
      <c r="AR136">
        <v>0</v>
      </c>
      <c r="AS136">
        <v>0</v>
      </c>
      <c r="AT136">
        <v>0</v>
      </c>
      <c r="AU136">
        <v>0</v>
      </c>
      <c r="AV136">
        <v>0</v>
      </c>
      <c r="AW136">
        <v>0</v>
      </c>
      <c r="AX136">
        <v>0</v>
      </c>
      <c r="AY136">
        <v>0</v>
      </c>
      <c r="AZ136">
        <v>0</v>
      </c>
      <c r="BA136">
        <v>0</v>
      </c>
      <c r="BB136">
        <v>0</v>
      </c>
      <c r="BG136">
        <v>0</v>
      </c>
      <c r="BH136">
        <v>1</v>
      </c>
      <c r="BI136">
        <v>0.4</v>
      </c>
      <c r="BJ136">
        <v>3</v>
      </c>
      <c r="BK136">
        <v>3</v>
      </c>
      <c r="BL136">
        <v>38.11</v>
      </c>
      <c r="BM136">
        <v>5.72</v>
      </c>
      <c r="BN136">
        <v>43.83</v>
      </c>
      <c r="BO136">
        <v>43.83</v>
      </c>
      <c r="BQ136" t="s">
        <v>583</v>
      </c>
      <c r="BR136" t="s">
        <v>363</v>
      </c>
      <c r="BS136" s="2">
        <v>44236</v>
      </c>
      <c r="BT136" s="3">
        <v>0.60763888888888895</v>
      </c>
      <c r="BU136" t="s">
        <v>771</v>
      </c>
      <c r="BV136" t="s">
        <v>82</v>
      </c>
      <c r="BW136" t="s">
        <v>108</v>
      </c>
      <c r="BX136" t="s">
        <v>98</v>
      </c>
      <c r="BY136">
        <v>14816.3</v>
      </c>
      <c r="CA136" t="s">
        <v>119</v>
      </c>
      <c r="CC136" t="s">
        <v>87</v>
      </c>
      <c r="CD136">
        <v>7806</v>
      </c>
      <c r="CE136" t="s">
        <v>475</v>
      </c>
      <c r="CF136" s="2">
        <v>44237</v>
      </c>
      <c r="CI136">
        <v>1</v>
      </c>
      <c r="CJ136">
        <v>1</v>
      </c>
      <c r="CK136">
        <v>22</v>
      </c>
      <c r="CL136" t="s">
        <v>82</v>
      </c>
    </row>
    <row r="137" spans="1:90" x14ac:dyDescent="0.25">
      <c r="A137" t="s">
        <v>358</v>
      </c>
      <c r="B137" t="s">
        <v>359</v>
      </c>
      <c r="C137" t="s">
        <v>72</v>
      </c>
      <c r="E137" t="str">
        <f>"GAB2001925"</f>
        <v>GAB2001925</v>
      </c>
      <c r="F137" s="2">
        <v>44235</v>
      </c>
      <c r="G137">
        <v>202108</v>
      </c>
      <c r="H137" t="s">
        <v>86</v>
      </c>
      <c r="I137" t="s">
        <v>87</v>
      </c>
      <c r="J137" t="s">
        <v>360</v>
      </c>
      <c r="K137" t="s">
        <v>75</v>
      </c>
      <c r="L137" t="s">
        <v>83</v>
      </c>
      <c r="M137" t="s">
        <v>84</v>
      </c>
      <c r="N137" t="s">
        <v>772</v>
      </c>
      <c r="O137" t="s">
        <v>78</v>
      </c>
      <c r="P137" t="str">
        <f>"003060                        "</f>
        <v xml:space="preserve">003060                        </v>
      </c>
      <c r="Q137">
        <v>0</v>
      </c>
      <c r="R137">
        <v>0</v>
      </c>
      <c r="S137">
        <v>0</v>
      </c>
      <c r="T137">
        <v>0</v>
      </c>
      <c r="U137">
        <v>0</v>
      </c>
      <c r="V137">
        <v>0</v>
      </c>
      <c r="W137">
        <v>0</v>
      </c>
      <c r="X137">
        <v>0</v>
      </c>
      <c r="Y137">
        <v>0</v>
      </c>
      <c r="Z137">
        <v>0</v>
      </c>
      <c r="AA137">
        <v>0</v>
      </c>
      <c r="AB137">
        <v>0</v>
      </c>
      <c r="AC137">
        <v>0</v>
      </c>
      <c r="AD137">
        <v>0</v>
      </c>
      <c r="AE137">
        <v>0</v>
      </c>
      <c r="AF137">
        <v>0</v>
      </c>
      <c r="AG137">
        <v>0</v>
      </c>
      <c r="AH137">
        <v>0</v>
      </c>
      <c r="AI137">
        <v>0</v>
      </c>
      <c r="AJ137">
        <v>0</v>
      </c>
      <c r="AK137">
        <v>8.6300000000000008</v>
      </c>
      <c r="AL137">
        <v>0</v>
      </c>
      <c r="AM137">
        <v>0</v>
      </c>
      <c r="AN137">
        <v>0</v>
      </c>
      <c r="AO137">
        <v>0</v>
      </c>
      <c r="AP137">
        <v>0</v>
      </c>
      <c r="AQ137">
        <v>0</v>
      </c>
      <c r="AR137">
        <v>0</v>
      </c>
      <c r="AS137">
        <v>0</v>
      </c>
      <c r="AT137">
        <v>0</v>
      </c>
      <c r="AU137">
        <v>0</v>
      </c>
      <c r="AV137">
        <v>0</v>
      </c>
      <c r="AW137">
        <v>0</v>
      </c>
      <c r="AX137">
        <v>0</v>
      </c>
      <c r="AY137">
        <v>0</v>
      </c>
      <c r="AZ137">
        <v>0</v>
      </c>
      <c r="BA137">
        <v>0</v>
      </c>
      <c r="BB137">
        <v>0</v>
      </c>
      <c r="BG137">
        <v>0</v>
      </c>
      <c r="BH137">
        <v>1</v>
      </c>
      <c r="BI137">
        <v>0.2</v>
      </c>
      <c r="BJ137">
        <v>2.2999999999999998</v>
      </c>
      <c r="BK137">
        <v>2.5</v>
      </c>
      <c r="BL137">
        <v>60.96</v>
      </c>
      <c r="BM137">
        <v>9.14</v>
      </c>
      <c r="BN137">
        <v>70.099999999999994</v>
      </c>
      <c r="BO137">
        <v>70.099999999999994</v>
      </c>
      <c r="BQ137" t="s">
        <v>773</v>
      </c>
      <c r="BR137" t="s">
        <v>363</v>
      </c>
      <c r="BS137" s="2">
        <v>44237</v>
      </c>
      <c r="BT137" s="3">
        <v>0.64513888888888882</v>
      </c>
      <c r="BU137" t="s">
        <v>774</v>
      </c>
      <c r="BV137" t="s">
        <v>82</v>
      </c>
      <c r="BW137" t="s">
        <v>97</v>
      </c>
      <c r="BX137" t="s">
        <v>157</v>
      </c>
      <c r="BY137">
        <v>11301.01</v>
      </c>
      <c r="CA137" t="s">
        <v>346</v>
      </c>
      <c r="CC137" t="s">
        <v>84</v>
      </c>
      <c r="CD137">
        <v>3610</v>
      </c>
      <c r="CE137" t="s">
        <v>438</v>
      </c>
      <c r="CF137" s="2">
        <v>44238</v>
      </c>
      <c r="CI137">
        <v>1</v>
      </c>
      <c r="CJ137">
        <v>2</v>
      </c>
      <c r="CK137">
        <v>21</v>
      </c>
      <c r="CL137" t="s">
        <v>82</v>
      </c>
    </row>
    <row r="138" spans="1:90" x14ac:dyDescent="0.25">
      <c r="A138" t="s">
        <v>358</v>
      </c>
      <c r="B138" t="s">
        <v>359</v>
      </c>
      <c r="C138" t="s">
        <v>72</v>
      </c>
      <c r="E138" t="str">
        <f>"GAB2001932"</f>
        <v>GAB2001932</v>
      </c>
      <c r="F138" s="2">
        <v>44235</v>
      </c>
      <c r="G138">
        <v>202108</v>
      </c>
      <c r="H138" t="s">
        <v>86</v>
      </c>
      <c r="I138" t="s">
        <v>87</v>
      </c>
      <c r="J138" t="s">
        <v>360</v>
      </c>
      <c r="K138" t="s">
        <v>75</v>
      </c>
      <c r="L138" t="s">
        <v>86</v>
      </c>
      <c r="M138" t="s">
        <v>87</v>
      </c>
      <c r="N138" t="s">
        <v>450</v>
      </c>
      <c r="O138" t="s">
        <v>78</v>
      </c>
      <c r="P138" t="str">
        <f>"CT064343                      "</f>
        <v xml:space="preserve">CT064343                      </v>
      </c>
      <c r="Q138">
        <v>0</v>
      </c>
      <c r="R138">
        <v>0</v>
      </c>
      <c r="S138">
        <v>0</v>
      </c>
      <c r="T138">
        <v>0</v>
      </c>
      <c r="U138">
        <v>0</v>
      </c>
      <c r="V138">
        <v>0</v>
      </c>
      <c r="W138">
        <v>0</v>
      </c>
      <c r="X138">
        <v>0</v>
      </c>
      <c r="Y138">
        <v>0</v>
      </c>
      <c r="Z138">
        <v>0</v>
      </c>
      <c r="AA138">
        <v>0</v>
      </c>
      <c r="AB138">
        <v>0</v>
      </c>
      <c r="AC138">
        <v>0</v>
      </c>
      <c r="AD138">
        <v>0</v>
      </c>
      <c r="AE138">
        <v>0</v>
      </c>
      <c r="AF138">
        <v>0</v>
      </c>
      <c r="AG138">
        <v>0</v>
      </c>
      <c r="AH138">
        <v>0</v>
      </c>
      <c r="AI138">
        <v>0</v>
      </c>
      <c r="AJ138">
        <v>0</v>
      </c>
      <c r="AK138">
        <v>5.4</v>
      </c>
      <c r="AL138">
        <v>0</v>
      </c>
      <c r="AM138">
        <v>0</v>
      </c>
      <c r="AN138">
        <v>0</v>
      </c>
      <c r="AO138">
        <v>0</v>
      </c>
      <c r="AP138">
        <v>0</v>
      </c>
      <c r="AQ138">
        <v>0</v>
      </c>
      <c r="AR138">
        <v>0</v>
      </c>
      <c r="AS138">
        <v>0</v>
      </c>
      <c r="AT138">
        <v>0</v>
      </c>
      <c r="AU138">
        <v>0</v>
      </c>
      <c r="AV138">
        <v>0</v>
      </c>
      <c r="AW138">
        <v>0</v>
      </c>
      <c r="AX138">
        <v>0</v>
      </c>
      <c r="AY138">
        <v>0</v>
      </c>
      <c r="AZ138">
        <v>0</v>
      </c>
      <c r="BA138">
        <v>0</v>
      </c>
      <c r="BB138">
        <v>0</v>
      </c>
      <c r="BG138">
        <v>0</v>
      </c>
      <c r="BH138">
        <v>1</v>
      </c>
      <c r="BI138">
        <v>0.2</v>
      </c>
      <c r="BJ138">
        <v>3.2</v>
      </c>
      <c r="BK138">
        <v>4</v>
      </c>
      <c r="BL138">
        <v>38.11</v>
      </c>
      <c r="BM138">
        <v>5.72</v>
      </c>
      <c r="BN138">
        <v>43.83</v>
      </c>
      <c r="BO138">
        <v>43.83</v>
      </c>
      <c r="BQ138" t="s">
        <v>451</v>
      </c>
      <c r="BR138" t="s">
        <v>363</v>
      </c>
      <c r="BS138" s="2">
        <v>44236</v>
      </c>
      <c r="BT138" s="3">
        <v>0.61875000000000002</v>
      </c>
      <c r="BU138" t="s">
        <v>452</v>
      </c>
      <c r="BV138" t="s">
        <v>82</v>
      </c>
      <c r="BW138" t="s">
        <v>97</v>
      </c>
      <c r="BX138" t="s">
        <v>98</v>
      </c>
      <c r="BY138">
        <v>15863.51</v>
      </c>
      <c r="CA138" t="s">
        <v>339</v>
      </c>
      <c r="CC138" t="s">
        <v>87</v>
      </c>
      <c r="CD138">
        <v>7550</v>
      </c>
      <c r="CE138" t="s">
        <v>443</v>
      </c>
      <c r="CF138" s="2">
        <v>44237</v>
      </c>
      <c r="CI138">
        <v>1</v>
      </c>
      <c r="CJ138">
        <v>1</v>
      </c>
      <c r="CK138">
        <v>22</v>
      </c>
      <c r="CL138" t="s">
        <v>82</v>
      </c>
    </row>
    <row r="139" spans="1:90" x14ac:dyDescent="0.25">
      <c r="A139" t="s">
        <v>358</v>
      </c>
      <c r="B139" t="s">
        <v>359</v>
      </c>
      <c r="C139" t="s">
        <v>72</v>
      </c>
      <c r="E139" t="str">
        <f>"GAB2001938"</f>
        <v>GAB2001938</v>
      </c>
      <c r="F139" s="2">
        <v>44235</v>
      </c>
      <c r="G139">
        <v>202108</v>
      </c>
      <c r="H139" t="s">
        <v>86</v>
      </c>
      <c r="I139" t="s">
        <v>87</v>
      </c>
      <c r="J139" t="s">
        <v>360</v>
      </c>
      <c r="K139" t="s">
        <v>75</v>
      </c>
      <c r="L139" t="s">
        <v>274</v>
      </c>
      <c r="M139" t="s">
        <v>275</v>
      </c>
      <c r="N139" t="s">
        <v>775</v>
      </c>
      <c r="O139" t="s">
        <v>78</v>
      </c>
      <c r="P139" t="str">
        <f>"CT064353                      "</f>
        <v xml:space="preserve">CT064353                      </v>
      </c>
      <c r="Q139">
        <v>0</v>
      </c>
      <c r="R139">
        <v>0</v>
      </c>
      <c r="S139">
        <v>0</v>
      </c>
      <c r="T139">
        <v>0</v>
      </c>
      <c r="U139">
        <v>0</v>
      </c>
      <c r="V139">
        <v>0</v>
      </c>
      <c r="W139">
        <v>0</v>
      </c>
      <c r="X139">
        <v>0</v>
      </c>
      <c r="Y139">
        <v>0</v>
      </c>
      <c r="Z139">
        <v>0</v>
      </c>
      <c r="AA139">
        <v>0</v>
      </c>
      <c r="AB139">
        <v>0</v>
      </c>
      <c r="AC139">
        <v>0</v>
      </c>
      <c r="AD139">
        <v>0</v>
      </c>
      <c r="AE139">
        <v>0</v>
      </c>
      <c r="AF139">
        <v>0</v>
      </c>
      <c r="AG139">
        <v>0</v>
      </c>
      <c r="AH139">
        <v>0</v>
      </c>
      <c r="AI139">
        <v>0</v>
      </c>
      <c r="AJ139">
        <v>0</v>
      </c>
      <c r="AK139">
        <v>16.41</v>
      </c>
      <c r="AL139">
        <v>0</v>
      </c>
      <c r="AM139">
        <v>0</v>
      </c>
      <c r="AN139">
        <v>0</v>
      </c>
      <c r="AO139">
        <v>0</v>
      </c>
      <c r="AP139">
        <v>0</v>
      </c>
      <c r="AQ139">
        <v>0</v>
      </c>
      <c r="AR139">
        <v>0</v>
      </c>
      <c r="AS139">
        <v>0</v>
      </c>
      <c r="AT139">
        <v>0</v>
      </c>
      <c r="AU139">
        <v>0</v>
      </c>
      <c r="AV139">
        <v>0</v>
      </c>
      <c r="AW139">
        <v>0</v>
      </c>
      <c r="AX139">
        <v>0</v>
      </c>
      <c r="AY139">
        <v>0</v>
      </c>
      <c r="AZ139">
        <v>0</v>
      </c>
      <c r="BA139">
        <v>0</v>
      </c>
      <c r="BB139">
        <v>0</v>
      </c>
      <c r="BG139">
        <v>0</v>
      </c>
      <c r="BH139">
        <v>1</v>
      </c>
      <c r="BI139">
        <v>0.5</v>
      </c>
      <c r="BJ139">
        <v>2.5</v>
      </c>
      <c r="BK139">
        <v>2.5</v>
      </c>
      <c r="BL139">
        <v>115.85</v>
      </c>
      <c r="BM139">
        <v>17.38</v>
      </c>
      <c r="BN139">
        <v>133.22999999999999</v>
      </c>
      <c r="BO139">
        <v>133.22999999999999</v>
      </c>
      <c r="BQ139" t="s">
        <v>776</v>
      </c>
      <c r="BR139" t="s">
        <v>363</v>
      </c>
      <c r="BS139" s="2">
        <v>44237</v>
      </c>
      <c r="BT139" s="3">
        <v>0.45833333333333331</v>
      </c>
      <c r="BU139" t="s">
        <v>777</v>
      </c>
      <c r="BV139" t="s">
        <v>82</v>
      </c>
      <c r="BW139" t="s">
        <v>97</v>
      </c>
      <c r="BX139" t="s">
        <v>157</v>
      </c>
      <c r="BY139">
        <v>12519.92</v>
      </c>
      <c r="CA139" t="s">
        <v>132</v>
      </c>
      <c r="CC139" t="s">
        <v>275</v>
      </c>
      <c r="CD139">
        <v>4400</v>
      </c>
      <c r="CE139" t="s">
        <v>453</v>
      </c>
      <c r="CF139" s="2">
        <v>44237</v>
      </c>
      <c r="CI139">
        <v>1</v>
      </c>
      <c r="CJ139">
        <v>2</v>
      </c>
      <c r="CK139">
        <v>23</v>
      </c>
      <c r="CL139" t="s">
        <v>82</v>
      </c>
    </row>
    <row r="140" spans="1:90" x14ac:dyDescent="0.25">
      <c r="A140" t="s">
        <v>358</v>
      </c>
      <c r="B140" t="s">
        <v>359</v>
      </c>
      <c r="C140" t="s">
        <v>72</v>
      </c>
      <c r="E140" t="str">
        <f>"GAB2001934"</f>
        <v>GAB2001934</v>
      </c>
      <c r="F140" s="2">
        <v>44235</v>
      </c>
      <c r="G140">
        <v>202108</v>
      </c>
      <c r="H140" t="s">
        <v>86</v>
      </c>
      <c r="I140" t="s">
        <v>87</v>
      </c>
      <c r="J140" t="s">
        <v>360</v>
      </c>
      <c r="K140" t="s">
        <v>75</v>
      </c>
      <c r="L140" t="s">
        <v>136</v>
      </c>
      <c r="M140" t="s">
        <v>137</v>
      </c>
      <c r="N140" t="s">
        <v>406</v>
      </c>
      <c r="O140" t="s">
        <v>78</v>
      </c>
      <c r="P140" t="str">
        <f>"CT064346                      "</f>
        <v xml:space="preserve">CT064346                      </v>
      </c>
      <c r="Q140">
        <v>0</v>
      </c>
      <c r="R140">
        <v>0</v>
      </c>
      <c r="S140">
        <v>0</v>
      </c>
      <c r="T140">
        <v>0</v>
      </c>
      <c r="U140">
        <v>0</v>
      </c>
      <c r="V140">
        <v>0</v>
      </c>
      <c r="W140">
        <v>0</v>
      </c>
      <c r="X140">
        <v>0</v>
      </c>
      <c r="Y140">
        <v>0</v>
      </c>
      <c r="Z140">
        <v>0</v>
      </c>
      <c r="AA140">
        <v>0</v>
      </c>
      <c r="AB140">
        <v>0</v>
      </c>
      <c r="AC140">
        <v>0</v>
      </c>
      <c r="AD140">
        <v>0</v>
      </c>
      <c r="AE140">
        <v>0</v>
      </c>
      <c r="AF140">
        <v>0</v>
      </c>
      <c r="AG140">
        <v>0</v>
      </c>
      <c r="AH140">
        <v>0</v>
      </c>
      <c r="AI140">
        <v>0</v>
      </c>
      <c r="AJ140">
        <v>0</v>
      </c>
      <c r="AK140">
        <v>6.91</v>
      </c>
      <c r="AL140">
        <v>0</v>
      </c>
      <c r="AM140">
        <v>0</v>
      </c>
      <c r="AN140">
        <v>0</v>
      </c>
      <c r="AO140">
        <v>0</v>
      </c>
      <c r="AP140">
        <v>0</v>
      </c>
      <c r="AQ140">
        <v>0</v>
      </c>
      <c r="AR140">
        <v>0</v>
      </c>
      <c r="AS140">
        <v>0</v>
      </c>
      <c r="AT140">
        <v>0</v>
      </c>
      <c r="AU140">
        <v>0</v>
      </c>
      <c r="AV140">
        <v>0</v>
      </c>
      <c r="AW140">
        <v>0</v>
      </c>
      <c r="AX140">
        <v>0</v>
      </c>
      <c r="AY140">
        <v>0</v>
      </c>
      <c r="AZ140">
        <v>0</v>
      </c>
      <c r="BA140">
        <v>0</v>
      </c>
      <c r="BB140">
        <v>0</v>
      </c>
      <c r="BG140">
        <v>0</v>
      </c>
      <c r="BH140">
        <v>1</v>
      </c>
      <c r="BI140">
        <v>0.3</v>
      </c>
      <c r="BJ140">
        <v>1.7</v>
      </c>
      <c r="BK140">
        <v>2</v>
      </c>
      <c r="BL140">
        <v>48.78</v>
      </c>
      <c r="BM140">
        <v>7.32</v>
      </c>
      <c r="BN140">
        <v>56.1</v>
      </c>
      <c r="BO140">
        <v>56.1</v>
      </c>
      <c r="BQ140" t="s">
        <v>778</v>
      </c>
      <c r="BR140" t="s">
        <v>363</v>
      </c>
      <c r="BS140" s="2">
        <v>44236</v>
      </c>
      <c r="BT140" s="3">
        <v>0.43472222222222223</v>
      </c>
      <c r="BU140" t="s">
        <v>408</v>
      </c>
      <c r="BV140" t="s">
        <v>80</v>
      </c>
      <c r="BY140">
        <v>8605.74</v>
      </c>
      <c r="CA140" t="s">
        <v>409</v>
      </c>
      <c r="CC140" t="s">
        <v>137</v>
      </c>
      <c r="CD140">
        <v>157</v>
      </c>
      <c r="CE140" t="s">
        <v>779</v>
      </c>
      <c r="CF140" s="2">
        <v>44236</v>
      </c>
      <c r="CI140">
        <v>1</v>
      </c>
      <c r="CJ140">
        <v>1</v>
      </c>
      <c r="CK140">
        <v>21</v>
      </c>
      <c r="CL140" t="s">
        <v>82</v>
      </c>
    </row>
    <row r="141" spans="1:90" x14ac:dyDescent="0.25">
      <c r="A141" t="s">
        <v>358</v>
      </c>
      <c r="B141" t="s">
        <v>359</v>
      </c>
      <c r="C141" t="s">
        <v>72</v>
      </c>
      <c r="E141" t="str">
        <f>"GAB2001933"</f>
        <v>GAB2001933</v>
      </c>
      <c r="F141" s="2">
        <v>44235</v>
      </c>
      <c r="G141">
        <v>202108</v>
      </c>
      <c r="H141" t="s">
        <v>86</v>
      </c>
      <c r="I141" t="s">
        <v>87</v>
      </c>
      <c r="J141" t="s">
        <v>360</v>
      </c>
      <c r="K141" t="s">
        <v>75</v>
      </c>
      <c r="L141" t="s">
        <v>136</v>
      </c>
      <c r="M141" t="s">
        <v>137</v>
      </c>
      <c r="N141" t="s">
        <v>780</v>
      </c>
      <c r="O141" t="s">
        <v>78</v>
      </c>
      <c r="P141" t="str">
        <f>"003064                        "</f>
        <v xml:space="preserve">003064                        </v>
      </c>
      <c r="Q141">
        <v>0</v>
      </c>
      <c r="R141">
        <v>0</v>
      </c>
      <c r="S141">
        <v>0</v>
      </c>
      <c r="T141">
        <v>0</v>
      </c>
      <c r="U141">
        <v>0</v>
      </c>
      <c r="V141">
        <v>0</v>
      </c>
      <c r="W141">
        <v>0</v>
      </c>
      <c r="X141">
        <v>0</v>
      </c>
      <c r="Y141">
        <v>0</v>
      </c>
      <c r="Z141">
        <v>0</v>
      </c>
      <c r="AA141">
        <v>0</v>
      </c>
      <c r="AB141">
        <v>0</v>
      </c>
      <c r="AC141">
        <v>0</v>
      </c>
      <c r="AD141">
        <v>0</v>
      </c>
      <c r="AE141">
        <v>0</v>
      </c>
      <c r="AF141">
        <v>0</v>
      </c>
      <c r="AG141">
        <v>0</v>
      </c>
      <c r="AH141">
        <v>0</v>
      </c>
      <c r="AI141">
        <v>0</v>
      </c>
      <c r="AJ141">
        <v>0</v>
      </c>
      <c r="AK141">
        <v>6.91</v>
      </c>
      <c r="AL141">
        <v>0</v>
      </c>
      <c r="AM141">
        <v>0</v>
      </c>
      <c r="AN141">
        <v>0</v>
      </c>
      <c r="AO141">
        <v>0</v>
      </c>
      <c r="AP141">
        <v>0</v>
      </c>
      <c r="AQ141">
        <v>0</v>
      </c>
      <c r="AR141">
        <v>0</v>
      </c>
      <c r="AS141">
        <v>0</v>
      </c>
      <c r="AT141">
        <v>0</v>
      </c>
      <c r="AU141">
        <v>0</v>
      </c>
      <c r="AV141">
        <v>0</v>
      </c>
      <c r="AW141">
        <v>0</v>
      </c>
      <c r="AX141">
        <v>0</v>
      </c>
      <c r="AY141">
        <v>0</v>
      </c>
      <c r="AZ141">
        <v>0</v>
      </c>
      <c r="BA141">
        <v>0</v>
      </c>
      <c r="BB141">
        <v>0</v>
      </c>
      <c r="BG141">
        <v>0</v>
      </c>
      <c r="BH141">
        <v>1</v>
      </c>
      <c r="BI141">
        <v>0.2</v>
      </c>
      <c r="BJ141">
        <v>1.9</v>
      </c>
      <c r="BK141">
        <v>2</v>
      </c>
      <c r="BL141">
        <v>48.78</v>
      </c>
      <c r="BM141">
        <v>7.32</v>
      </c>
      <c r="BN141">
        <v>56.1</v>
      </c>
      <c r="BO141">
        <v>56.1</v>
      </c>
      <c r="BQ141" t="s">
        <v>781</v>
      </c>
      <c r="BR141" t="s">
        <v>363</v>
      </c>
      <c r="BS141" s="2">
        <v>44236</v>
      </c>
      <c r="BT141" s="3">
        <v>0.39930555555555558</v>
      </c>
      <c r="BU141" t="s">
        <v>782</v>
      </c>
      <c r="BV141" t="s">
        <v>80</v>
      </c>
      <c r="BY141">
        <v>9603.36</v>
      </c>
      <c r="CA141" t="s">
        <v>235</v>
      </c>
      <c r="CC141" t="s">
        <v>137</v>
      </c>
      <c r="CD141">
        <v>2</v>
      </c>
      <c r="CE141" t="s">
        <v>443</v>
      </c>
      <c r="CF141" s="2">
        <v>44236</v>
      </c>
      <c r="CI141">
        <v>1</v>
      </c>
      <c r="CJ141">
        <v>1</v>
      </c>
      <c r="CK141">
        <v>21</v>
      </c>
      <c r="CL141" t="s">
        <v>82</v>
      </c>
    </row>
    <row r="142" spans="1:90" x14ac:dyDescent="0.25">
      <c r="A142" t="s">
        <v>358</v>
      </c>
      <c r="B142" t="s">
        <v>359</v>
      </c>
      <c r="C142" t="s">
        <v>72</v>
      </c>
      <c r="E142" t="str">
        <f>"GAB2001956"</f>
        <v>GAB2001956</v>
      </c>
      <c r="F142" s="2">
        <v>44236</v>
      </c>
      <c r="G142">
        <v>202108</v>
      </c>
      <c r="H142" t="s">
        <v>86</v>
      </c>
      <c r="I142" t="s">
        <v>87</v>
      </c>
      <c r="J142" t="s">
        <v>360</v>
      </c>
      <c r="K142" t="s">
        <v>75</v>
      </c>
      <c r="L142" t="s">
        <v>136</v>
      </c>
      <c r="M142" t="s">
        <v>137</v>
      </c>
      <c r="N142" t="s">
        <v>783</v>
      </c>
      <c r="O142" t="s">
        <v>200</v>
      </c>
      <c r="P142" t="str">
        <f>"CT064381                      "</f>
        <v xml:space="preserve">CT064381                      </v>
      </c>
      <c r="Q142">
        <v>0</v>
      </c>
      <c r="R142">
        <v>0</v>
      </c>
      <c r="S142">
        <v>0</v>
      </c>
      <c r="T142">
        <v>0</v>
      </c>
      <c r="U142">
        <v>0</v>
      </c>
      <c r="V142">
        <v>0</v>
      </c>
      <c r="W142">
        <v>0</v>
      </c>
      <c r="X142">
        <v>0</v>
      </c>
      <c r="Y142">
        <v>0</v>
      </c>
      <c r="Z142">
        <v>0</v>
      </c>
      <c r="AA142">
        <v>0</v>
      </c>
      <c r="AB142">
        <v>0</v>
      </c>
      <c r="AC142">
        <v>0</v>
      </c>
      <c r="AD142">
        <v>0</v>
      </c>
      <c r="AE142">
        <v>0</v>
      </c>
      <c r="AF142">
        <v>0</v>
      </c>
      <c r="AG142">
        <v>0</v>
      </c>
      <c r="AH142">
        <v>0</v>
      </c>
      <c r="AI142">
        <v>0</v>
      </c>
      <c r="AJ142">
        <v>0</v>
      </c>
      <c r="AK142">
        <v>0</v>
      </c>
      <c r="AL142">
        <v>0</v>
      </c>
      <c r="AM142">
        <v>14.14</v>
      </c>
      <c r="AN142">
        <v>0</v>
      </c>
      <c r="AO142">
        <v>0</v>
      </c>
      <c r="AP142">
        <v>0</v>
      </c>
      <c r="AQ142">
        <v>0</v>
      </c>
      <c r="AR142">
        <v>0</v>
      </c>
      <c r="AS142">
        <v>0</v>
      </c>
      <c r="AT142">
        <v>0</v>
      </c>
      <c r="AU142">
        <v>0</v>
      </c>
      <c r="AV142">
        <v>0</v>
      </c>
      <c r="AW142">
        <v>0</v>
      </c>
      <c r="AX142">
        <v>0</v>
      </c>
      <c r="AY142">
        <v>0</v>
      </c>
      <c r="AZ142">
        <v>0</v>
      </c>
      <c r="BA142">
        <v>0</v>
      </c>
      <c r="BB142">
        <v>0</v>
      </c>
      <c r="BG142">
        <v>0</v>
      </c>
      <c r="BH142">
        <v>1</v>
      </c>
      <c r="BI142">
        <v>2.2999999999999998</v>
      </c>
      <c r="BJ142">
        <v>4.3</v>
      </c>
      <c r="BK142">
        <v>5</v>
      </c>
      <c r="BL142">
        <v>104.85</v>
      </c>
      <c r="BM142">
        <v>15.73</v>
      </c>
      <c r="BN142">
        <v>120.58</v>
      </c>
      <c r="BO142">
        <v>120.58</v>
      </c>
      <c r="BQ142" t="s">
        <v>784</v>
      </c>
      <c r="BR142" t="s">
        <v>363</v>
      </c>
      <c r="BS142" s="2">
        <v>44238</v>
      </c>
      <c r="BT142" s="3">
        <v>0.42777777777777781</v>
      </c>
      <c r="BU142" t="s">
        <v>785</v>
      </c>
      <c r="BV142" t="s">
        <v>80</v>
      </c>
      <c r="BY142">
        <v>21635.64</v>
      </c>
      <c r="CA142" t="s">
        <v>166</v>
      </c>
      <c r="CC142" t="s">
        <v>137</v>
      </c>
      <c r="CD142">
        <v>1</v>
      </c>
      <c r="CE142" t="s">
        <v>786</v>
      </c>
      <c r="CF142" s="2">
        <v>44238</v>
      </c>
      <c r="CI142">
        <v>2</v>
      </c>
      <c r="CJ142">
        <v>2</v>
      </c>
      <c r="CK142" t="s">
        <v>211</v>
      </c>
      <c r="CL142" t="s">
        <v>82</v>
      </c>
    </row>
    <row r="143" spans="1:90" x14ac:dyDescent="0.25">
      <c r="A143" t="s">
        <v>358</v>
      </c>
      <c r="B143" t="s">
        <v>359</v>
      </c>
      <c r="C143" t="s">
        <v>72</v>
      </c>
      <c r="E143" t="str">
        <f>"009940773306"</f>
        <v>009940773306</v>
      </c>
      <c r="F143" s="2">
        <v>44236</v>
      </c>
      <c r="G143">
        <v>202108</v>
      </c>
      <c r="H143" t="s">
        <v>205</v>
      </c>
      <c r="I143" t="s">
        <v>206</v>
      </c>
      <c r="J143" t="s">
        <v>787</v>
      </c>
      <c r="K143" t="s">
        <v>75</v>
      </c>
      <c r="L143" t="s">
        <v>127</v>
      </c>
      <c r="M143" t="s">
        <v>128</v>
      </c>
      <c r="N143" t="s">
        <v>406</v>
      </c>
      <c r="O143" t="s">
        <v>200</v>
      </c>
      <c r="P143" t="str">
        <f>"NA                            "</f>
        <v xml:space="preserve">NA                            </v>
      </c>
      <c r="Q143">
        <v>0</v>
      </c>
      <c r="R143">
        <v>0</v>
      </c>
      <c r="S143">
        <v>0</v>
      </c>
      <c r="T143">
        <v>0</v>
      </c>
      <c r="U143">
        <v>0</v>
      </c>
      <c r="V143">
        <v>0</v>
      </c>
      <c r="W143">
        <v>0</v>
      </c>
      <c r="X143">
        <v>0</v>
      </c>
      <c r="Y143">
        <v>0</v>
      </c>
      <c r="Z143">
        <v>0</v>
      </c>
      <c r="AA143">
        <v>0</v>
      </c>
      <c r="AB143">
        <v>0</v>
      </c>
      <c r="AC143">
        <v>0</v>
      </c>
      <c r="AD143">
        <v>0</v>
      </c>
      <c r="AE143">
        <v>0</v>
      </c>
      <c r="AF143">
        <v>0</v>
      </c>
      <c r="AG143">
        <v>0</v>
      </c>
      <c r="AH143">
        <v>0</v>
      </c>
      <c r="AI143">
        <v>0</v>
      </c>
      <c r="AJ143">
        <v>0</v>
      </c>
      <c r="AK143">
        <v>0</v>
      </c>
      <c r="AL143">
        <v>0</v>
      </c>
      <c r="AM143">
        <v>12.17</v>
      </c>
      <c r="AN143">
        <v>0</v>
      </c>
      <c r="AO143">
        <v>0</v>
      </c>
      <c r="AP143">
        <v>0</v>
      </c>
      <c r="AQ143">
        <v>0</v>
      </c>
      <c r="AR143">
        <v>0</v>
      </c>
      <c r="AS143">
        <v>0</v>
      </c>
      <c r="AT143">
        <v>0</v>
      </c>
      <c r="AU143">
        <v>0</v>
      </c>
      <c r="AV143">
        <v>0</v>
      </c>
      <c r="AW143">
        <v>0</v>
      </c>
      <c r="AX143">
        <v>0</v>
      </c>
      <c r="AY143">
        <v>0</v>
      </c>
      <c r="AZ143">
        <v>0</v>
      </c>
      <c r="BA143">
        <v>0</v>
      </c>
      <c r="BB143">
        <v>0</v>
      </c>
      <c r="BG143">
        <v>0</v>
      </c>
      <c r="BH143">
        <v>1</v>
      </c>
      <c r="BI143">
        <v>14.4</v>
      </c>
      <c r="BJ143">
        <v>20.100000000000001</v>
      </c>
      <c r="BK143">
        <v>21</v>
      </c>
      <c r="BL143">
        <v>90.93</v>
      </c>
      <c r="BM143">
        <v>13.64</v>
      </c>
      <c r="BN143">
        <v>104.57</v>
      </c>
      <c r="BO143">
        <v>104.57</v>
      </c>
      <c r="BQ143" t="s">
        <v>788</v>
      </c>
      <c r="BR143" t="s">
        <v>207</v>
      </c>
      <c r="BS143" s="2">
        <v>44237</v>
      </c>
      <c r="BT143" s="3">
        <v>0.55625000000000002</v>
      </c>
      <c r="BU143" t="s">
        <v>789</v>
      </c>
      <c r="BV143" t="s">
        <v>80</v>
      </c>
      <c r="BY143">
        <v>100692.14</v>
      </c>
      <c r="CC143" t="s">
        <v>128</v>
      </c>
      <c r="CD143">
        <v>4000</v>
      </c>
      <c r="CE143" t="s">
        <v>88</v>
      </c>
      <c r="CF143" s="2">
        <v>44237</v>
      </c>
      <c r="CI143">
        <v>0</v>
      </c>
      <c r="CJ143">
        <v>0</v>
      </c>
      <c r="CK143" t="s">
        <v>208</v>
      </c>
      <c r="CL143" t="s">
        <v>82</v>
      </c>
    </row>
    <row r="144" spans="1:90" x14ac:dyDescent="0.25">
      <c r="A144" t="s">
        <v>358</v>
      </c>
      <c r="B144" t="s">
        <v>359</v>
      </c>
      <c r="C144" t="s">
        <v>72</v>
      </c>
      <c r="E144" t="str">
        <f>"GAB2001955"</f>
        <v>GAB2001955</v>
      </c>
      <c r="F144" s="2">
        <v>44236</v>
      </c>
      <c r="G144">
        <v>202108</v>
      </c>
      <c r="H144" t="s">
        <v>86</v>
      </c>
      <c r="I144" t="s">
        <v>87</v>
      </c>
      <c r="J144" t="s">
        <v>360</v>
      </c>
      <c r="K144" t="s">
        <v>75</v>
      </c>
      <c r="L144" t="s">
        <v>92</v>
      </c>
      <c r="M144" t="s">
        <v>93</v>
      </c>
      <c r="N144" t="s">
        <v>790</v>
      </c>
      <c r="O144" t="s">
        <v>200</v>
      </c>
      <c r="P144" t="str">
        <f>"CT064380                      "</f>
        <v xml:space="preserve">CT064380                      </v>
      </c>
      <c r="Q144">
        <v>0</v>
      </c>
      <c r="R144">
        <v>0</v>
      </c>
      <c r="S144">
        <v>0</v>
      </c>
      <c r="T144">
        <v>0</v>
      </c>
      <c r="U144">
        <v>0</v>
      </c>
      <c r="V144">
        <v>0</v>
      </c>
      <c r="W144">
        <v>0</v>
      </c>
      <c r="X144">
        <v>0</v>
      </c>
      <c r="Y144">
        <v>0</v>
      </c>
      <c r="Z144">
        <v>0</v>
      </c>
      <c r="AA144">
        <v>0</v>
      </c>
      <c r="AB144">
        <v>0</v>
      </c>
      <c r="AC144">
        <v>0</v>
      </c>
      <c r="AD144">
        <v>0</v>
      </c>
      <c r="AE144">
        <v>0</v>
      </c>
      <c r="AF144">
        <v>0</v>
      </c>
      <c r="AG144">
        <v>0</v>
      </c>
      <c r="AH144">
        <v>0</v>
      </c>
      <c r="AI144">
        <v>0</v>
      </c>
      <c r="AJ144">
        <v>0</v>
      </c>
      <c r="AK144">
        <v>0</v>
      </c>
      <c r="AL144">
        <v>0</v>
      </c>
      <c r="AM144">
        <v>14.14</v>
      </c>
      <c r="AN144">
        <v>0</v>
      </c>
      <c r="AO144">
        <v>0</v>
      </c>
      <c r="AP144">
        <v>0</v>
      </c>
      <c r="AQ144">
        <v>0</v>
      </c>
      <c r="AR144">
        <v>0</v>
      </c>
      <c r="AS144">
        <v>0</v>
      </c>
      <c r="AT144">
        <v>0</v>
      </c>
      <c r="AU144">
        <v>0</v>
      </c>
      <c r="AV144">
        <v>0</v>
      </c>
      <c r="AW144">
        <v>0</v>
      </c>
      <c r="AX144">
        <v>0</v>
      </c>
      <c r="AY144">
        <v>0</v>
      </c>
      <c r="AZ144">
        <v>0</v>
      </c>
      <c r="BA144">
        <v>0</v>
      </c>
      <c r="BB144">
        <v>0</v>
      </c>
      <c r="BG144">
        <v>0</v>
      </c>
      <c r="BH144">
        <v>1</v>
      </c>
      <c r="BI144">
        <v>0.6</v>
      </c>
      <c r="BJ144">
        <v>1.7</v>
      </c>
      <c r="BK144">
        <v>2</v>
      </c>
      <c r="BL144">
        <v>104.85</v>
      </c>
      <c r="BM144">
        <v>15.73</v>
      </c>
      <c r="BN144">
        <v>120.58</v>
      </c>
      <c r="BO144">
        <v>120.58</v>
      </c>
      <c r="BQ144" t="s">
        <v>357</v>
      </c>
      <c r="BR144" t="s">
        <v>363</v>
      </c>
      <c r="BS144" s="2">
        <v>44238</v>
      </c>
      <c r="BT144" s="3">
        <v>0.4375</v>
      </c>
      <c r="BU144" t="s">
        <v>791</v>
      </c>
      <c r="BV144" t="s">
        <v>80</v>
      </c>
      <c r="BY144">
        <v>8744.67</v>
      </c>
      <c r="CC144" t="s">
        <v>93</v>
      </c>
      <c r="CD144">
        <v>2062</v>
      </c>
      <c r="CE144" t="s">
        <v>468</v>
      </c>
      <c r="CF144" s="2">
        <v>44239</v>
      </c>
      <c r="CI144">
        <v>2</v>
      </c>
      <c r="CJ144">
        <v>2</v>
      </c>
      <c r="CK144" t="s">
        <v>211</v>
      </c>
      <c r="CL144" t="s">
        <v>82</v>
      </c>
    </row>
    <row r="145" spans="1:90" x14ac:dyDescent="0.25">
      <c r="A145" t="s">
        <v>358</v>
      </c>
      <c r="B145" t="s">
        <v>359</v>
      </c>
      <c r="C145" t="s">
        <v>72</v>
      </c>
      <c r="E145" t="str">
        <f>"GAB2001953"</f>
        <v>GAB2001953</v>
      </c>
      <c r="F145" s="2">
        <v>44236</v>
      </c>
      <c r="G145">
        <v>202108</v>
      </c>
      <c r="H145" t="s">
        <v>86</v>
      </c>
      <c r="I145" t="s">
        <v>87</v>
      </c>
      <c r="J145" t="s">
        <v>360</v>
      </c>
      <c r="K145" t="s">
        <v>75</v>
      </c>
      <c r="L145" t="s">
        <v>792</v>
      </c>
      <c r="M145" t="s">
        <v>793</v>
      </c>
      <c r="N145" t="s">
        <v>794</v>
      </c>
      <c r="O145" t="s">
        <v>200</v>
      </c>
      <c r="P145" t="str">
        <f>"ct064372                      "</f>
        <v xml:space="preserve">ct064372                      </v>
      </c>
      <c r="Q145">
        <v>0</v>
      </c>
      <c r="R145">
        <v>0</v>
      </c>
      <c r="S145">
        <v>0</v>
      </c>
      <c r="T145">
        <v>0</v>
      </c>
      <c r="U145">
        <v>0</v>
      </c>
      <c r="V145">
        <v>0</v>
      </c>
      <c r="W145">
        <v>0</v>
      </c>
      <c r="X145">
        <v>0</v>
      </c>
      <c r="Y145">
        <v>0</v>
      </c>
      <c r="Z145">
        <v>0</v>
      </c>
      <c r="AA145">
        <v>0</v>
      </c>
      <c r="AB145">
        <v>0</v>
      </c>
      <c r="AC145">
        <v>0</v>
      </c>
      <c r="AD145">
        <v>0</v>
      </c>
      <c r="AE145">
        <v>0</v>
      </c>
      <c r="AF145">
        <v>0</v>
      </c>
      <c r="AG145">
        <v>0</v>
      </c>
      <c r="AH145">
        <v>0</v>
      </c>
      <c r="AI145">
        <v>0</v>
      </c>
      <c r="AJ145">
        <v>0</v>
      </c>
      <c r="AK145">
        <v>0</v>
      </c>
      <c r="AL145">
        <v>0</v>
      </c>
      <c r="AM145">
        <v>16.84</v>
      </c>
      <c r="AN145">
        <v>0</v>
      </c>
      <c r="AO145">
        <v>0</v>
      </c>
      <c r="AP145">
        <v>0</v>
      </c>
      <c r="AQ145">
        <v>0</v>
      </c>
      <c r="AR145">
        <v>0</v>
      </c>
      <c r="AS145">
        <v>0</v>
      </c>
      <c r="AT145">
        <v>0</v>
      </c>
      <c r="AU145">
        <v>0</v>
      </c>
      <c r="AV145">
        <v>0</v>
      </c>
      <c r="AW145">
        <v>0</v>
      </c>
      <c r="AX145">
        <v>0</v>
      </c>
      <c r="AY145">
        <v>0</v>
      </c>
      <c r="AZ145">
        <v>0</v>
      </c>
      <c r="BA145">
        <v>0</v>
      </c>
      <c r="BB145">
        <v>0</v>
      </c>
      <c r="BG145">
        <v>0</v>
      </c>
      <c r="BH145">
        <v>1</v>
      </c>
      <c r="BI145">
        <v>0.8</v>
      </c>
      <c r="BJ145">
        <v>1.8</v>
      </c>
      <c r="BK145">
        <v>2</v>
      </c>
      <c r="BL145">
        <v>123.9</v>
      </c>
      <c r="BM145">
        <v>18.59</v>
      </c>
      <c r="BN145">
        <v>142.49</v>
      </c>
      <c r="BO145">
        <v>142.49</v>
      </c>
      <c r="BQ145" t="s">
        <v>795</v>
      </c>
      <c r="BR145" t="s">
        <v>363</v>
      </c>
      <c r="BS145" s="2">
        <v>44239</v>
      </c>
      <c r="BT145" s="3">
        <v>0.50347222222222221</v>
      </c>
      <c r="BU145" t="s">
        <v>796</v>
      </c>
      <c r="BV145" t="s">
        <v>80</v>
      </c>
      <c r="BY145">
        <v>8914.2900000000009</v>
      </c>
      <c r="CC145" t="s">
        <v>793</v>
      </c>
      <c r="CD145">
        <v>9795</v>
      </c>
      <c r="CE145" t="s">
        <v>797</v>
      </c>
      <c r="CF145" s="2">
        <v>44242</v>
      </c>
      <c r="CI145">
        <v>3</v>
      </c>
      <c r="CJ145">
        <v>3</v>
      </c>
      <c r="CK145" t="s">
        <v>378</v>
      </c>
      <c r="CL145" t="s">
        <v>82</v>
      </c>
    </row>
    <row r="146" spans="1:90" x14ac:dyDescent="0.25">
      <c r="A146" t="s">
        <v>358</v>
      </c>
      <c r="B146" t="s">
        <v>359</v>
      </c>
      <c r="C146" t="s">
        <v>72</v>
      </c>
      <c r="E146" t="str">
        <f>"GAB2001947"</f>
        <v>GAB2001947</v>
      </c>
      <c r="F146" s="2">
        <v>44236</v>
      </c>
      <c r="G146">
        <v>202108</v>
      </c>
      <c r="H146" t="s">
        <v>86</v>
      </c>
      <c r="I146" t="s">
        <v>87</v>
      </c>
      <c r="J146" t="s">
        <v>360</v>
      </c>
      <c r="K146" t="s">
        <v>75</v>
      </c>
      <c r="L146" t="s">
        <v>187</v>
      </c>
      <c r="M146" t="s">
        <v>188</v>
      </c>
      <c r="N146" t="s">
        <v>798</v>
      </c>
      <c r="O146" t="s">
        <v>200</v>
      </c>
      <c r="P146" t="str">
        <f>"CT064313                      "</f>
        <v xml:space="preserve">CT064313                      </v>
      </c>
      <c r="Q146">
        <v>0</v>
      </c>
      <c r="R146">
        <v>0</v>
      </c>
      <c r="S146">
        <v>0</v>
      </c>
      <c r="T146">
        <v>0</v>
      </c>
      <c r="U146">
        <v>0</v>
      </c>
      <c r="V146">
        <v>0</v>
      </c>
      <c r="W146">
        <v>0</v>
      </c>
      <c r="X146">
        <v>0</v>
      </c>
      <c r="Y146">
        <v>0</v>
      </c>
      <c r="Z146">
        <v>0</v>
      </c>
      <c r="AA146">
        <v>0</v>
      </c>
      <c r="AB146">
        <v>0</v>
      </c>
      <c r="AC146">
        <v>0</v>
      </c>
      <c r="AD146">
        <v>0</v>
      </c>
      <c r="AE146">
        <v>0</v>
      </c>
      <c r="AF146">
        <v>0</v>
      </c>
      <c r="AG146">
        <v>0</v>
      </c>
      <c r="AH146">
        <v>0</v>
      </c>
      <c r="AI146">
        <v>0</v>
      </c>
      <c r="AJ146">
        <v>0</v>
      </c>
      <c r="AK146">
        <v>0</v>
      </c>
      <c r="AL146">
        <v>0</v>
      </c>
      <c r="AM146">
        <v>14.14</v>
      </c>
      <c r="AN146">
        <v>0</v>
      </c>
      <c r="AO146">
        <v>0</v>
      </c>
      <c r="AP146">
        <v>0</v>
      </c>
      <c r="AQ146">
        <v>0</v>
      </c>
      <c r="AR146">
        <v>0</v>
      </c>
      <c r="AS146">
        <v>0</v>
      </c>
      <c r="AT146">
        <v>0</v>
      </c>
      <c r="AU146">
        <v>0</v>
      </c>
      <c r="AV146">
        <v>0</v>
      </c>
      <c r="AW146">
        <v>0</v>
      </c>
      <c r="AX146">
        <v>0</v>
      </c>
      <c r="AY146">
        <v>0</v>
      </c>
      <c r="AZ146">
        <v>0</v>
      </c>
      <c r="BA146">
        <v>0</v>
      </c>
      <c r="BB146">
        <v>0</v>
      </c>
      <c r="BG146">
        <v>0</v>
      </c>
      <c r="BH146">
        <v>1</v>
      </c>
      <c r="BI146">
        <v>3.3</v>
      </c>
      <c r="BJ146">
        <v>3.9</v>
      </c>
      <c r="BK146">
        <v>4</v>
      </c>
      <c r="BL146">
        <v>104.85</v>
      </c>
      <c r="BM146">
        <v>15.73</v>
      </c>
      <c r="BN146">
        <v>120.58</v>
      </c>
      <c r="BO146">
        <v>120.58</v>
      </c>
      <c r="BQ146" t="s">
        <v>799</v>
      </c>
      <c r="BR146" t="s">
        <v>363</v>
      </c>
      <c r="BS146" s="2">
        <v>44239</v>
      </c>
      <c r="BT146" s="3">
        <v>0.43402777777777773</v>
      </c>
      <c r="BU146" t="s">
        <v>800</v>
      </c>
      <c r="BV146" t="s">
        <v>82</v>
      </c>
      <c r="BW146" t="s">
        <v>112</v>
      </c>
      <c r="BX146" t="s">
        <v>171</v>
      </c>
      <c r="BY146">
        <v>19311</v>
      </c>
      <c r="CC146" t="s">
        <v>188</v>
      </c>
      <c r="CD146">
        <v>1739</v>
      </c>
      <c r="CE146" t="s">
        <v>478</v>
      </c>
      <c r="CF146" s="2">
        <v>44239</v>
      </c>
      <c r="CI146">
        <v>2</v>
      </c>
      <c r="CJ146">
        <v>3</v>
      </c>
      <c r="CK146" t="s">
        <v>211</v>
      </c>
      <c r="CL146" t="s">
        <v>82</v>
      </c>
    </row>
    <row r="147" spans="1:90" x14ac:dyDescent="0.25">
      <c r="A147" t="s">
        <v>358</v>
      </c>
      <c r="B147" t="s">
        <v>359</v>
      </c>
      <c r="C147" t="s">
        <v>72</v>
      </c>
      <c r="E147" t="str">
        <f>"RGAB2001854"</f>
        <v>RGAB2001854</v>
      </c>
      <c r="F147" s="2">
        <v>44236</v>
      </c>
      <c r="G147">
        <v>202108</v>
      </c>
      <c r="H147" t="s">
        <v>546</v>
      </c>
      <c r="I147" t="s">
        <v>547</v>
      </c>
      <c r="J147" t="s">
        <v>548</v>
      </c>
      <c r="K147" t="s">
        <v>75</v>
      </c>
      <c r="L147" t="s">
        <v>86</v>
      </c>
      <c r="M147" t="s">
        <v>87</v>
      </c>
      <c r="N147" t="s">
        <v>360</v>
      </c>
      <c r="O147" t="s">
        <v>200</v>
      </c>
      <c r="P147" t="str">
        <f>"002843                        "</f>
        <v xml:space="preserve">002843                        </v>
      </c>
      <c r="Q147">
        <v>0</v>
      </c>
      <c r="R147">
        <v>0</v>
      </c>
      <c r="S147">
        <v>0</v>
      </c>
      <c r="T147">
        <v>0</v>
      </c>
      <c r="U147">
        <v>0</v>
      </c>
      <c r="V147">
        <v>0</v>
      </c>
      <c r="W147">
        <v>0</v>
      </c>
      <c r="X147">
        <v>0</v>
      </c>
      <c r="Y147">
        <v>0</v>
      </c>
      <c r="Z147">
        <v>0</v>
      </c>
      <c r="AA147">
        <v>0</v>
      </c>
      <c r="AB147">
        <v>0</v>
      </c>
      <c r="AC147">
        <v>0</v>
      </c>
      <c r="AD147">
        <v>0</v>
      </c>
      <c r="AE147">
        <v>0</v>
      </c>
      <c r="AF147">
        <v>0</v>
      </c>
      <c r="AG147">
        <v>0</v>
      </c>
      <c r="AH147">
        <v>0</v>
      </c>
      <c r="AI147">
        <v>0</v>
      </c>
      <c r="AJ147">
        <v>0</v>
      </c>
      <c r="AK147">
        <v>0</v>
      </c>
      <c r="AL147">
        <v>0</v>
      </c>
      <c r="AM147">
        <v>32.81</v>
      </c>
      <c r="AN147">
        <v>0</v>
      </c>
      <c r="AO147">
        <v>0</v>
      </c>
      <c r="AP147">
        <v>0</v>
      </c>
      <c r="AQ147">
        <v>0</v>
      </c>
      <c r="AR147">
        <v>0</v>
      </c>
      <c r="AS147">
        <v>0</v>
      </c>
      <c r="AT147">
        <v>0</v>
      </c>
      <c r="AU147">
        <v>0</v>
      </c>
      <c r="AV147">
        <v>0</v>
      </c>
      <c r="AW147">
        <v>0</v>
      </c>
      <c r="AX147">
        <v>0</v>
      </c>
      <c r="AY147">
        <v>0</v>
      </c>
      <c r="AZ147">
        <v>0</v>
      </c>
      <c r="BA147">
        <v>0</v>
      </c>
      <c r="BB147">
        <v>0</v>
      </c>
      <c r="BG147">
        <v>0</v>
      </c>
      <c r="BH147">
        <v>1</v>
      </c>
      <c r="BI147">
        <v>15.2</v>
      </c>
      <c r="BJ147">
        <v>25</v>
      </c>
      <c r="BK147">
        <v>25</v>
      </c>
      <c r="BL147">
        <v>236.67</v>
      </c>
      <c r="BM147">
        <v>35.5</v>
      </c>
      <c r="BN147">
        <v>272.17</v>
      </c>
      <c r="BO147">
        <v>272.17</v>
      </c>
      <c r="BQ147" t="s">
        <v>363</v>
      </c>
      <c r="BR147" t="s">
        <v>549</v>
      </c>
      <c r="BS147" s="2">
        <v>44238</v>
      </c>
      <c r="BT147" s="3">
        <v>0.36736111111111108</v>
      </c>
      <c r="BU147" t="s">
        <v>732</v>
      </c>
      <c r="BV147" t="s">
        <v>80</v>
      </c>
      <c r="BY147">
        <v>124789.72</v>
      </c>
      <c r="CA147" t="s">
        <v>102</v>
      </c>
      <c r="CC147" t="s">
        <v>87</v>
      </c>
      <c r="CD147">
        <v>8001</v>
      </c>
      <c r="CE147" t="s">
        <v>88</v>
      </c>
      <c r="CF147" s="2">
        <v>44239</v>
      </c>
      <c r="CI147">
        <v>3</v>
      </c>
      <c r="CJ147">
        <v>2</v>
      </c>
      <c r="CK147" t="s">
        <v>369</v>
      </c>
      <c r="CL147" t="s">
        <v>82</v>
      </c>
    </row>
    <row r="148" spans="1:90" x14ac:dyDescent="0.25">
      <c r="A148" t="s">
        <v>358</v>
      </c>
      <c r="B148" t="s">
        <v>359</v>
      </c>
      <c r="C148" t="s">
        <v>72</v>
      </c>
      <c r="E148" t="str">
        <f>"GAB2001986"</f>
        <v>GAB2001986</v>
      </c>
      <c r="F148" s="2">
        <v>44238</v>
      </c>
      <c r="G148">
        <v>202108</v>
      </c>
      <c r="H148" t="s">
        <v>86</v>
      </c>
      <c r="I148" t="s">
        <v>87</v>
      </c>
      <c r="J148" t="s">
        <v>360</v>
      </c>
      <c r="K148" t="s">
        <v>75</v>
      </c>
      <c r="L148" t="s">
        <v>173</v>
      </c>
      <c r="M148" t="s">
        <v>174</v>
      </c>
      <c r="N148" t="s">
        <v>655</v>
      </c>
      <c r="O148" t="s">
        <v>200</v>
      </c>
      <c r="P148" t="str">
        <f>"CT064420                      "</f>
        <v xml:space="preserve">CT064420                      </v>
      </c>
      <c r="Q148">
        <v>0</v>
      </c>
      <c r="R148">
        <v>0</v>
      </c>
      <c r="S148">
        <v>0</v>
      </c>
      <c r="T148">
        <v>0</v>
      </c>
      <c r="U148">
        <v>0</v>
      </c>
      <c r="V148">
        <v>0</v>
      </c>
      <c r="W148">
        <v>0</v>
      </c>
      <c r="X148">
        <v>0</v>
      </c>
      <c r="Y148">
        <v>0</v>
      </c>
      <c r="Z148">
        <v>0</v>
      </c>
      <c r="AA148">
        <v>0</v>
      </c>
      <c r="AB148">
        <v>0</v>
      </c>
      <c r="AC148">
        <v>0</v>
      </c>
      <c r="AD148">
        <v>0</v>
      </c>
      <c r="AE148">
        <v>0</v>
      </c>
      <c r="AF148">
        <v>0</v>
      </c>
      <c r="AG148">
        <v>0</v>
      </c>
      <c r="AH148">
        <v>0</v>
      </c>
      <c r="AI148">
        <v>0</v>
      </c>
      <c r="AJ148">
        <v>0</v>
      </c>
      <c r="AK148">
        <v>0</v>
      </c>
      <c r="AL148">
        <v>0</v>
      </c>
      <c r="AM148">
        <v>11.87</v>
      </c>
      <c r="AN148">
        <v>0</v>
      </c>
      <c r="AO148">
        <v>0</v>
      </c>
      <c r="AP148">
        <v>0</v>
      </c>
      <c r="AQ148">
        <v>0</v>
      </c>
      <c r="AR148">
        <v>0</v>
      </c>
      <c r="AS148">
        <v>0</v>
      </c>
      <c r="AT148">
        <v>0</v>
      </c>
      <c r="AU148">
        <v>0</v>
      </c>
      <c r="AV148">
        <v>0</v>
      </c>
      <c r="AW148">
        <v>0</v>
      </c>
      <c r="AX148">
        <v>0</v>
      </c>
      <c r="AY148">
        <v>0</v>
      </c>
      <c r="AZ148">
        <v>0</v>
      </c>
      <c r="BA148">
        <v>0</v>
      </c>
      <c r="BB148">
        <v>0</v>
      </c>
      <c r="BG148">
        <v>0</v>
      </c>
      <c r="BH148">
        <v>1</v>
      </c>
      <c r="BI148">
        <v>2.7</v>
      </c>
      <c r="BJ148">
        <v>8.8000000000000007</v>
      </c>
      <c r="BK148">
        <v>9</v>
      </c>
      <c r="BL148">
        <v>88.83</v>
      </c>
      <c r="BM148">
        <v>13.32</v>
      </c>
      <c r="BN148">
        <v>102.15</v>
      </c>
      <c r="BO148">
        <v>102.15</v>
      </c>
      <c r="BQ148" t="s">
        <v>656</v>
      </c>
      <c r="BR148" t="s">
        <v>363</v>
      </c>
      <c r="BS148" s="2">
        <v>44239</v>
      </c>
      <c r="BT148" s="3">
        <v>0.47916666666666669</v>
      </c>
      <c r="BU148" t="s">
        <v>801</v>
      </c>
      <c r="BV148" t="s">
        <v>80</v>
      </c>
      <c r="BY148">
        <v>44022</v>
      </c>
      <c r="CA148" t="s">
        <v>290</v>
      </c>
      <c r="CC148" t="s">
        <v>174</v>
      </c>
      <c r="CD148">
        <v>6850</v>
      </c>
      <c r="CE148" t="s">
        <v>88</v>
      </c>
      <c r="CF148" s="2">
        <v>44243</v>
      </c>
      <c r="CI148">
        <v>2</v>
      </c>
      <c r="CJ148">
        <v>1</v>
      </c>
      <c r="CK148" t="s">
        <v>202</v>
      </c>
      <c r="CL148" t="s">
        <v>82</v>
      </c>
    </row>
    <row r="149" spans="1:90" x14ac:dyDescent="0.25">
      <c r="A149" t="s">
        <v>358</v>
      </c>
      <c r="B149" t="s">
        <v>359</v>
      </c>
      <c r="C149" t="s">
        <v>72</v>
      </c>
      <c r="E149" t="str">
        <f>"GAB2001959"</f>
        <v>GAB2001959</v>
      </c>
      <c r="F149" s="2">
        <v>44236</v>
      </c>
      <c r="G149">
        <v>202108</v>
      </c>
      <c r="H149" t="s">
        <v>86</v>
      </c>
      <c r="I149" t="s">
        <v>87</v>
      </c>
      <c r="J149" t="s">
        <v>360</v>
      </c>
      <c r="K149" t="s">
        <v>75</v>
      </c>
      <c r="L149" t="s">
        <v>236</v>
      </c>
      <c r="M149" t="s">
        <v>237</v>
      </c>
      <c r="N149" t="s">
        <v>802</v>
      </c>
      <c r="O149" t="s">
        <v>200</v>
      </c>
      <c r="P149" t="str">
        <f>"003070                        "</f>
        <v xml:space="preserve">003070                        </v>
      </c>
      <c r="Q149">
        <v>0</v>
      </c>
      <c r="R149">
        <v>0</v>
      </c>
      <c r="S149">
        <v>0</v>
      </c>
      <c r="T149">
        <v>0</v>
      </c>
      <c r="U149">
        <v>0</v>
      </c>
      <c r="V149">
        <v>0</v>
      </c>
      <c r="W149">
        <v>0</v>
      </c>
      <c r="X149">
        <v>0</v>
      </c>
      <c r="Y149">
        <v>0</v>
      </c>
      <c r="Z149">
        <v>0</v>
      </c>
      <c r="AA149">
        <v>0</v>
      </c>
      <c r="AB149">
        <v>0</v>
      </c>
      <c r="AC149">
        <v>0</v>
      </c>
      <c r="AD149">
        <v>0</v>
      </c>
      <c r="AE149">
        <v>0</v>
      </c>
      <c r="AF149">
        <v>0</v>
      </c>
      <c r="AG149">
        <v>0</v>
      </c>
      <c r="AH149">
        <v>0</v>
      </c>
      <c r="AI149">
        <v>0</v>
      </c>
      <c r="AJ149">
        <v>0</v>
      </c>
      <c r="AK149">
        <v>0</v>
      </c>
      <c r="AL149">
        <v>0</v>
      </c>
      <c r="AM149">
        <v>16.84</v>
      </c>
      <c r="AN149">
        <v>0</v>
      </c>
      <c r="AO149">
        <v>0</v>
      </c>
      <c r="AP149">
        <v>0</v>
      </c>
      <c r="AQ149">
        <v>0</v>
      </c>
      <c r="AR149">
        <v>0</v>
      </c>
      <c r="AS149">
        <v>0</v>
      </c>
      <c r="AT149">
        <v>0</v>
      </c>
      <c r="AU149">
        <v>0</v>
      </c>
      <c r="AV149">
        <v>0</v>
      </c>
      <c r="AW149">
        <v>0</v>
      </c>
      <c r="AX149">
        <v>0</v>
      </c>
      <c r="AY149">
        <v>0</v>
      </c>
      <c r="AZ149">
        <v>0</v>
      </c>
      <c r="BA149">
        <v>0</v>
      </c>
      <c r="BB149">
        <v>0</v>
      </c>
      <c r="BG149">
        <v>0</v>
      </c>
      <c r="BH149">
        <v>1</v>
      </c>
      <c r="BI149">
        <v>1.5</v>
      </c>
      <c r="BJ149">
        <v>2.6</v>
      </c>
      <c r="BK149">
        <v>3</v>
      </c>
      <c r="BL149">
        <v>123.9</v>
      </c>
      <c r="BM149">
        <v>18.59</v>
      </c>
      <c r="BN149">
        <v>142.49</v>
      </c>
      <c r="BO149">
        <v>142.49</v>
      </c>
      <c r="BQ149" t="s">
        <v>803</v>
      </c>
      <c r="BR149" t="s">
        <v>363</v>
      </c>
      <c r="BS149" s="2">
        <v>44238</v>
      </c>
      <c r="BT149" s="3">
        <v>0.57361111111111118</v>
      </c>
      <c r="BU149" t="s">
        <v>804</v>
      </c>
      <c r="BV149" t="s">
        <v>80</v>
      </c>
      <c r="BY149">
        <v>12949.92</v>
      </c>
      <c r="CA149" t="s">
        <v>238</v>
      </c>
      <c r="CC149" t="s">
        <v>237</v>
      </c>
      <c r="CD149">
        <v>4180</v>
      </c>
      <c r="CE149" t="s">
        <v>567</v>
      </c>
      <c r="CF149" s="2">
        <v>44238</v>
      </c>
      <c r="CI149">
        <v>2</v>
      </c>
      <c r="CJ149">
        <v>2</v>
      </c>
      <c r="CK149" t="s">
        <v>378</v>
      </c>
      <c r="CL149" t="s">
        <v>82</v>
      </c>
    </row>
    <row r="150" spans="1:90" x14ac:dyDescent="0.25">
      <c r="A150" t="s">
        <v>358</v>
      </c>
      <c r="B150" t="s">
        <v>359</v>
      </c>
      <c r="C150" t="s">
        <v>72</v>
      </c>
      <c r="E150" t="str">
        <f>"GAB2001960"</f>
        <v>GAB2001960</v>
      </c>
      <c r="F150" s="2">
        <v>44236</v>
      </c>
      <c r="G150">
        <v>202108</v>
      </c>
      <c r="H150" t="s">
        <v>86</v>
      </c>
      <c r="I150" t="s">
        <v>87</v>
      </c>
      <c r="J150" t="s">
        <v>360</v>
      </c>
      <c r="K150" t="s">
        <v>75</v>
      </c>
      <c r="L150" t="s">
        <v>86</v>
      </c>
      <c r="M150" t="s">
        <v>87</v>
      </c>
      <c r="N150" t="s">
        <v>499</v>
      </c>
      <c r="O150" t="s">
        <v>78</v>
      </c>
      <c r="P150" t="str">
        <f>"CT064382                      "</f>
        <v xml:space="preserve">CT064382                      </v>
      </c>
      <c r="Q150">
        <v>0</v>
      </c>
      <c r="R150">
        <v>0</v>
      </c>
      <c r="S150">
        <v>0</v>
      </c>
      <c r="T150">
        <v>0</v>
      </c>
      <c r="U150">
        <v>0</v>
      </c>
      <c r="V150">
        <v>0</v>
      </c>
      <c r="W150">
        <v>0</v>
      </c>
      <c r="X150">
        <v>0</v>
      </c>
      <c r="Y150">
        <v>0</v>
      </c>
      <c r="Z150">
        <v>0</v>
      </c>
      <c r="AA150">
        <v>0</v>
      </c>
      <c r="AB150">
        <v>0</v>
      </c>
      <c r="AC150">
        <v>0</v>
      </c>
      <c r="AD150">
        <v>0</v>
      </c>
      <c r="AE150">
        <v>0</v>
      </c>
      <c r="AF150">
        <v>0</v>
      </c>
      <c r="AG150">
        <v>0</v>
      </c>
      <c r="AH150">
        <v>0</v>
      </c>
      <c r="AI150">
        <v>0</v>
      </c>
      <c r="AJ150">
        <v>0</v>
      </c>
      <c r="AK150">
        <v>5.4</v>
      </c>
      <c r="AL150">
        <v>0</v>
      </c>
      <c r="AM150">
        <v>0</v>
      </c>
      <c r="AN150">
        <v>0</v>
      </c>
      <c r="AO150">
        <v>0</v>
      </c>
      <c r="AP150">
        <v>0</v>
      </c>
      <c r="AQ150">
        <v>0</v>
      </c>
      <c r="AR150">
        <v>0</v>
      </c>
      <c r="AS150">
        <v>0</v>
      </c>
      <c r="AT150">
        <v>0</v>
      </c>
      <c r="AU150">
        <v>0</v>
      </c>
      <c r="AV150">
        <v>0</v>
      </c>
      <c r="AW150">
        <v>0</v>
      </c>
      <c r="AX150">
        <v>0</v>
      </c>
      <c r="AY150">
        <v>0</v>
      </c>
      <c r="AZ150">
        <v>0</v>
      </c>
      <c r="BA150">
        <v>0</v>
      </c>
      <c r="BB150">
        <v>0</v>
      </c>
      <c r="BG150">
        <v>0</v>
      </c>
      <c r="BH150">
        <v>1</v>
      </c>
      <c r="BI150">
        <v>0.1</v>
      </c>
      <c r="BJ150">
        <v>2.6</v>
      </c>
      <c r="BK150">
        <v>3</v>
      </c>
      <c r="BL150">
        <v>38.11</v>
      </c>
      <c r="BM150">
        <v>5.72</v>
      </c>
      <c r="BN150">
        <v>43.83</v>
      </c>
      <c r="BO150">
        <v>43.83</v>
      </c>
      <c r="BQ150" t="s">
        <v>500</v>
      </c>
      <c r="BR150" t="s">
        <v>363</v>
      </c>
      <c r="BS150" s="2">
        <v>44237</v>
      </c>
      <c r="BT150" s="3">
        <v>0.55833333333333335</v>
      </c>
      <c r="BU150" t="s">
        <v>805</v>
      </c>
      <c r="BV150" t="s">
        <v>82</v>
      </c>
      <c r="BW150" t="s">
        <v>97</v>
      </c>
      <c r="BX150" t="s">
        <v>98</v>
      </c>
      <c r="BY150">
        <v>12780.18</v>
      </c>
      <c r="CA150" t="s">
        <v>234</v>
      </c>
      <c r="CC150" t="s">
        <v>87</v>
      </c>
      <c r="CD150">
        <v>7800</v>
      </c>
      <c r="CE150" t="s">
        <v>443</v>
      </c>
      <c r="CF150" s="2">
        <v>44238</v>
      </c>
      <c r="CI150">
        <v>1</v>
      </c>
      <c r="CJ150">
        <v>1</v>
      </c>
      <c r="CK150">
        <v>22</v>
      </c>
      <c r="CL150" t="s">
        <v>82</v>
      </c>
    </row>
    <row r="151" spans="1:90" x14ac:dyDescent="0.25">
      <c r="A151" t="s">
        <v>358</v>
      </c>
      <c r="B151" t="s">
        <v>359</v>
      </c>
      <c r="C151" t="s">
        <v>72</v>
      </c>
      <c r="E151" t="str">
        <f>"GAB2001958"</f>
        <v>GAB2001958</v>
      </c>
      <c r="F151" s="2">
        <v>44236</v>
      </c>
      <c r="G151">
        <v>202108</v>
      </c>
      <c r="H151" t="s">
        <v>86</v>
      </c>
      <c r="I151" t="s">
        <v>87</v>
      </c>
      <c r="J151" t="s">
        <v>360</v>
      </c>
      <c r="K151" t="s">
        <v>75</v>
      </c>
      <c r="L151" t="s">
        <v>136</v>
      </c>
      <c r="M151" t="s">
        <v>137</v>
      </c>
      <c r="N151" t="s">
        <v>806</v>
      </c>
      <c r="O151" t="s">
        <v>78</v>
      </c>
      <c r="P151" t="str">
        <f>"003071                        "</f>
        <v xml:space="preserve">003071                        </v>
      </c>
      <c r="Q151">
        <v>0</v>
      </c>
      <c r="R151">
        <v>0</v>
      </c>
      <c r="S151">
        <v>0</v>
      </c>
      <c r="T151">
        <v>0</v>
      </c>
      <c r="U151">
        <v>0</v>
      </c>
      <c r="V151">
        <v>0</v>
      </c>
      <c r="W151">
        <v>0</v>
      </c>
      <c r="X151">
        <v>0</v>
      </c>
      <c r="Y151">
        <v>0</v>
      </c>
      <c r="Z151">
        <v>0</v>
      </c>
      <c r="AA151">
        <v>0</v>
      </c>
      <c r="AB151">
        <v>0</v>
      </c>
      <c r="AC151">
        <v>0</v>
      </c>
      <c r="AD151">
        <v>0</v>
      </c>
      <c r="AE151">
        <v>0</v>
      </c>
      <c r="AF151">
        <v>0</v>
      </c>
      <c r="AG151">
        <v>0</v>
      </c>
      <c r="AH151">
        <v>0</v>
      </c>
      <c r="AI151">
        <v>0</v>
      </c>
      <c r="AJ151">
        <v>0</v>
      </c>
      <c r="AK151">
        <v>8.6300000000000008</v>
      </c>
      <c r="AL151">
        <v>0</v>
      </c>
      <c r="AM151">
        <v>0</v>
      </c>
      <c r="AN151">
        <v>0</v>
      </c>
      <c r="AO151">
        <v>0</v>
      </c>
      <c r="AP151">
        <v>0</v>
      </c>
      <c r="AQ151">
        <v>0</v>
      </c>
      <c r="AR151">
        <v>0</v>
      </c>
      <c r="AS151">
        <v>0</v>
      </c>
      <c r="AT151">
        <v>0</v>
      </c>
      <c r="AU151">
        <v>0</v>
      </c>
      <c r="AV151">
        <v>0</v>
      </c>
      <c r="AW151">
        <v>0</v>
      </c>
      <c r="AX151">
        <v>0</v>
      </c>
      <c r="AY151">
        <v>0</v>
      </c>
      <c r="AZ151">
        <v>0</v>
      </c>
      <c r="BA151">
        <v>0</v>
      </c>
      <c r="BB151">
        <v>0</v>
      </c>
      <c r="BG151">
        <v>0</v>
      </c>
      <c r="BH151">
        <v>1</v>
      </c>
      <c r="BI151">
        <v>0.4</v>
      </c>
      <c r="BJ151">
        <v>2.4</v>
      </c>
      <c r="BK151">
        <v>2.5</v>
      </c>
      <c r="BL151">
        <v>60.96</v>
      </c>
      <c r="BM151">
        <v>9.14</v>
      </c>
      <c r="BN151">
        <v>70.099999999999994</v>
      </c>
      <c r="BO151">
        <v>70.099999999999994</v>
      </c>
      <c r="BQ151" t="s">
        <v>435</v>
      </c>
      <c r="BR151" t="s">
        <v>363</v>
      </c>
      <c r="BS151" s="2">
        <v>44237</v>
      </c>
      <c r="BT151" s="3">
        <v>0.38194444444444442</v>
      </c>
      <c r="BU151" t="s">
        <v>807</v>
      </c>
      <c r="BV151" t="s">
        <v>80</v>
      </c>
      <c r="BY151">
        <v>11889.5</v>
      </c>
      <c r="CA151" t="s">
        <v>228</v>
      </c>
      <c r="CC151" t="s">
        <v>137</v>
      </c>
      <c r="CD151">
        <v>2</v>
      </c>
      <c r="CE151" t="s">
        <v>475</v>
      </c>
      <c r="CF151" s="2">
        <v>44237</v>
      </c>
      <c r="CI151">
        <v>1</v>
      </c>
      <c r="CJ151">
        <v>1</v>
      </c>
      <c r="CK151">
        <v>21</v>
      </c>
      <c r="CL151" t="s">
        <v>82</v>
      </c>
    </row>
    <row r="152" spans="1:90" x14ac:dyDescent="0.25">
      <c r="A152" t="s">
        <v>358</v>
      </c>
      <c r="B152" t="s">
        <v>359</v>
      </c>
      <c r="C152" t="s">
        <v>72</v>
      </c>
      <c r="E152" t="str">
        <f>"009940629515"</f>
        <v>009940629515</v>
      </c>
      <c r="F152" s="2">
        <v>44236</v>
      </c>
      <c r="G152">
        <v>202108</v>
      </c>
      <c r="H152" t="s">
        <v>205</v>
      </c>
      <c r="I152" t="s">
        <v>206</v>
      </c>
      <c r="J152" t="s">
        <v>787</v>
      </c>
      <c r="K152" t="s">
        <v>75</v>
      </c>
      <c r="L152" t="s">
        <v>86</v>
      </c>
      <c r="M152" t="s">
        <v>87</v>
      </c>
      <c r="N152" t="s">
        <v>406</v>
      </c>
      <c r="O152" t="s">
        <v>78</v>
      </c>
      <c r="P152" t="str">
        <f>"NA                            "</f>
        <v xml:space="preserve">NA                            </v>
      </c>
      <c r="Q152">
        <v>0</v>
      </c>
      <c r="R152">
        <v>0</v>
      </c>
      <c r="S152">
        <v>0</v>
      </c>
      <c r="T152">
        <v>0</v>
      </c>
      <c r="U152">
        <v>0</v>
      </c>
      <c r="V152">
        <v>0</v>
      </c>
      <c r="W152">
        <v>0</v>
      </c>
      <c r="X152">
        <v>0</v>
      </c>
      <c r="Y152">
        <v>0</v>
      </c>
      <c r="Z152">
        <v>0</v>
      </c>
      <c r="AA152">
        <v>0</v>
      </c>
      <c r="AB152">
        <v>0</v>
      </c>
      <c r="AC152">
        <v>0</v>
      </c>
      <c r="AD152">
        <v>0</v>
      </c>
      <c r="AE152">
        <v>0</v>
      </c>
      <c r="AF152">
        <v>0</v>
      </c>
      <c r="AG152">
        <v>0</v>
      </c>
      <c r="AH152">
        <v>0</v>
      </c>
      <c r="AI152">
        <v>0</v>
      </c>
      <c r="AJ152">
        <v>0</v>
      </c>
      <c r="AK152">
        <v>6.91</v>
      </c>
      <c r="AL152">
        <v>0</v>
      </c>
      <c r="AM152">
        <v>0</v>
      </c>
      <c r="AN152">
        <v>0</v>
      </c>
      <c r="AO152">
        <v>0</v>
      </c>
      <c r="AP152">
        <v>0</v>
      </c>
      <c r="AQ152">
        <v>0</v>
      </c>
      <c r="AR152">
        <v>0</v>
      </c>
      <c r="AS152">
        <v>0</v>
      </c>
      <c r="AT152">
        <v>0</v>
      </c>
      <c r="AU152">
        <v>0</v>
      </c>
      <c r="AV152">
        <v>0</v>
      </c>
      <c r="AW152">
        <v>0</v>
      </c>
      <c r="AX152">
        <v>0</v>
      </c>
      <c r="AY152">
        <v>0</v>
      </c>
      <c r="AZ152">
        <v>0</v>
      </c>
      <c r="BA152">
        <v>0</v>
      </c>
      <c r="BB152">
        <v>0</v>
      </c>
      <c r="BG152">
        <v>0</v>
      </c>
      <c r="BH152">
        <v>2</v>
      </c>
      <c r="BI152">
        <v>2</v>
      </c>
      <c r="BJ152">
        <v>1</v>
      </c>
      <c r="BK152">
        <v>2</v>
      </c>
      <c r="BL152">
        <v>48.78</v>
      </c>
      <c r="BM152">
        <v>7.32</v>
      </c>
      <c r="BN152">
        <v>56.1</v>
      </c>
      <c r="BO152">
        <v>56.1</v>
      </c>
      <c r="BQ152" t="s">
        <v>808</v>
      </c>
      <c r="BR152" t="s">
        <v>533</v>
      </c>
      <c r="BS152" s="2">
        <v>44237</v>
      </c>
      <c r="BT152" s="3">
        <v>0.35625000000000001</v>
      </c>
      <c r="BU152" t="s">
        <v>526</v>
      </c>
      <c r="BV152" t="s">
        <v>80</v>
      </c>
      <c r="BY152">
        <v>2400</v>
      </c>
      <c r="BZ152" t="s">
        <v>81</v>
      </c>
      <c r="CA152" t="s">
        <v>102</v>
      </c>
      <c r="CC152" t="s">
        <v>87</v>
      </c>
      <c r="CD152">
        <v>7460</v>
      </c>
      <c r="CE152" t="s">
        <v>88</v>
      </c>
      <c r="CF152" s="2">
        <v>44238</v>
      </c>
      <c r="CI152">
        <v>1</v>
      </c>
      <c r="CJ152">
        <v>1</v>
      </c>
      <c r="CK152">
        <v>21</v>
      </c>
      <c r="CL152" t="s">
        <v>82</v>
      </c>
    </row>
    <row r="153" spans="1:90" x14ac:dyDescent="0.25">
      <c r="A153" t="s">
        <v>358</v>
      </c>
      <c r="B153" t="s">
        <v>359</v>
      </c>
      <c r="C153" t="s">
        <v>72</v>
      </c>
      <c r="E153" t="str">
        <f>"GAB2001957"</f>
        <v>GAB2001957</v>
      </c>
      <c r="F153" s="2">
        <v>44236</v>
      </c>
      <c r="G153">
        <v>202108</v>
      </c>
      <c r="H153" t="s">
        <v>86</v>
      </c>
      <c r="I153" t="s">
        <v>87</v>
      </c>
      <c r="J153" t="s">
        <v>360</v>
      </c>
      <c r="K153" t="s">
        <v>75</v>
      </c>
      <c r="L153" t="s">
        <v>127</v>
      </c>
      <c r="M153" t="s">
        <v>128</v>
      </c>
      <c r="N153" t="s">
        <v>809</v>
      </c>
      <c r="O153" t="s">
        <v>78</v>
      </c>
      <c r="P153" t="str">
        <f>"003072                        "</f>
        <v xml:space="preserve">003072                        </v>
      </c>
      <c r="Q153">
        <v>0</v>
      </c>
      <c r="R153">
        <v>0</v>
      </c>
      <c r="S153">
        <v>0</v>
      </c>
      <c r="T153">
        <v>0</v>
      </c>
      <c r="U153">
        <v>0</v>
      </c>
      <c r="V153">
        <v>0</v>
      </c>
      <c r="W153">
        <v>0</v>
      </c>
      <c r="X153">
        <v>0</v>
      </c>
      <c r="Y153">
        <v>0</v>
      </c>
      <c r="Z153">
        <v>0</v>
      </c>
      <c r="AA153">
        <v>0</v>
      </c>
      <c r="AB153">
        <v>0</v>
      </c>
      <c r="AC153">
        <v>0</v>
      </c>
      <c r="AD153">
        <v>0</v>
      </c>
      <c r="AE153">
        <v>0</v>
      </c>
      <c r="AF153">
        <v>0</v>
      </c>
      <c r="AG153">
        <v>0</v>
      </c>
      <c r="AH153">
        <v>0</v>
      </c>
      <c r="AI153">
        <v>0</v>
      </c>
      <c r="AJ153">
        <v>0</v>
      </c>
      <c r="AK153">
        <v>8.6300000000000008</v>
      </c>
      <c r="AL153">
        <v>0</v>
      </c>
      <c r="AM153">
        <v>0</v>
      </c>
      <c r="AN153">
        <v>0</v>
      </c>
      <c r="AO153">
        <v>0</v>
      </c>
      <c r="AP153">
        <v>0</v>
      </c>
      <c r="AQ153">
        <v>0</v>
      </c>
      <c r="AR153">
        <v>0</v>
      </c>
      <c r="AS153">
        <v>0</v>
      </c>
      <c r="AT153">
        <v>0</v>
      </c>
      <c r="AU153">
        <v>0</v>
      </c>
      <c r="AV153">
        <v>0</v>
      </c>
      <c r="AW153">
        <v>0</v>
      </c>
      <c r="AX153">
        <v>0</v>
      </c>
      <c r="AY153">
        <v>0</v>
      </c>
      <c r="AZ153">
        <v>0</v>
      </c>
      <c r="BA153">
        <v>0</v>
      </c>
      <c r="BB153">
        <v>0</v>
      </c>
      <c r="BG153">
        <v>0</v>
      </c>
      <c r="BH153">
        <v>1</v>
      </c>
      <c r="BI153">
        <v>0.4</v>
      </c>
      <c r="BJ153">
        <v>2.5</v>
      </c>
      <c r="BK153">
        <v>2.5</v>
      </c>
      <c r="BL153">
        <v>60.96</v>
      </c>
      <c r="BM153">
        <v>9.14</v>
      </c>
      <c r="BN153">
        <v>70.099999999999994</v>
      </c>
      <c r="BO153">
        <v>70.099999999999994</v>
      </c>
      <c r="BQ153" t="s">
        <v>781</v>
      </c>
      <c r="BR153" t="s">
        <v>363</v>
      </c>
      <c r="BS153" s="2">
        <v>44238</v>
      </c>
      <c r="BT153" s="3">
        <v>0.40833333333333338</v>
      </c>
      <c r="BU153" t="s">
        <v>810</v>
      </c>
      <c r="BV153" t="s">
        <v>82</v>
      </c>
      <c r="BW153" t="s">
        <v>97</v>
      </c>
      <c r="BX153" t="s">
        <v>157</v>
      </c>
      <c r="BY153">
        <v>12342</v>
      </c>
      <c r="CA153" t="s">
        <v>266</v>
      </c>
      <c r="CC153" t="s">
        <v>128</v>
      </c>
      <c r="CD153">
        <v>4001</v>
      </c>
      <c r="CE153" t="s">
        <v>482</v>
      </c>
      <c r="CF153" s="2">
        <v>44238</v>
      </c>
      <c r="CI153">
        <v>1</v>
      </c>
      <c r="CJ153">
        <v>2</v>
      </c>
      <c r="CK153">
        <v>21</v>
      </c>
      <c r="CL153" t="s">
        <v>82</v>
      </c>
    </row>
    <row r="154" spans="1:90" x14ac:dyDescent="0.25">
      <c r="A154" t="s">
        <v>358</v>
      </c>
      <c r="B154" t="s">
        <v>359</v>
      </c>
      <c r="C154" t="s">
        <v>72</v>
      </c>
      <c r="E154" t="str">
        <f>"009940543487"</f>
        <v>009940543487</v>
      </c>
      <c r="F154" s="2">
        <v>44236</v>
      </c>
      <c r="G154">
        <v>202108</v>
      </c>
      <c r="H154" t="s">
        <v>136</v>
      </c>
      <c r="I154" t="s">
        <v>137</v>
      </c>
      <c r="J154" t="s">
        <v>811</v>
      </c>
      <c r="K154" t="s">
        <v>75</v>
      </c>
      <c r="L154" t="s">
        <v>110</v>
      </c>
      <c r="M154" t="s">
        <v>111</v>
      </c>
      <c r="N154" t="s">
        <v>406</v>
      </c>
      <c r="O154" t="s">
        <v>78</v>
      </c>
      <c r="P154" t="str">
        <f>"NA                            "</f>
        <v xml:space="preserve">NA                            </v>
      </c>
      <c r="Q154">
        <v>0</v>
      </c>
      <c r="R154">
        <v>0</v>
      </c>
      <c r="S154">
        <v>0</v>
      </c>
      <c r="T154">
        <v>0</v>
      </c>
      <c r="U154">
        <v>0</v>
      </c>
      <c r="V154">
        <v>0</v>
      </c>
      <c r="W154">
        <v>0</v>
      </c>
      <c r="X154">
        <v>0</v>
      </c>
      <c r="Y154">
        <v>0</v>
      </c>
      <c r="Z154">
        <v>0</v>
      </c>
      <c r="AA154">
        <v>0</v>
      </c>
      <c r="AB154">
        <v>0</v>
      </c>
      <c r="AC154">
        <v>0</v>
      </c>
      <c r="AD154">
        <v>0</v>
      </c>
      <c r="AE154">
        <v>0</v>
      </c>
      <c r="AF154">
        <v>0</v>
      </c>
      <c r="AG154">
        <v>0</v>
      </c>
      <c r="AH154">
        <v>0</v>
      </c>
      <c r="AI154">
        <v>0</v>
      </c>
      <c r="AJ154">
        <v>0</v>
      </c>
      <c r="AK154">
        <v>6.91</v>
      </c>
      <c r="AL154">
        <v>0</v>
      </c>
      <c r="AM154">
        <v>0</v>
      </c>
      <c r="AN154">
        <v>0</v>
      </c>
      <c r="AO154">
        <v>0</v>
      </c>
      <c r="AP154">
        <v>0</v>
      </c>
      <c r="AQ154">
        <v>0</v>
      </c>
      <c r="AR154">
        <v>0</v>
      </c>
      <c r="AS154">
        <v>0</v>
      </c>
      <c r="AT154">
        <v>0</v>
      </c>
      <c r="AU154">
        <v>0</v>
      </c>
      <c r="AV154">
        <v>0</v>
      </c>
      <c r="AW154">
        <v>0</v>
      </c>
      <c r="AX154">
        <v>0</v>
      </c>
      <c r="AY154">
        <v>0</v>
      </c>
      <c r="AZ154">
        <v>0</v>
      </c>
      <c r="BA154">
        <v>0</v>
      </c>
      <c r="BB154">
        <v>0</v>
      </c>
      <c r="BG154">
        <v>0</v>
      </c>
      <c r="BH154">
        <v>1</v>
      </c>
      <c r="BI154">
        <v>1</v>
      </c>
      <c r="BJ154">
        <v>0.5</v>
      </c>
      <c r="BK154">
        <v>1</v>
      </c>
      <c r="BL154">
        <v>48.78</v>
      </c>
      <c r="BM154">
        <v>7.32</v>
      </c>
      <c r="BN154">
        <v>56.1</v>
      </c>
      <c r="BO154">
        <v>56.1</v>
      </c>
      <c r="BQ154" t="s">
        <v>528</v>
      </c>
      <c r="BR154" t="s">
        <v>533</v>
      </c>
      <c r="BS154" s="2">
        <v>44237</v>
      </c>
      <c r="BT154" s="3">
        <v>0.41666666666666669</v>
      </c>
      <c r="BU154" t="s">
        <v>812</v>
      </c>
      <c r="BV154" t="s">
        <v>80</v>
      </c>
      <c r="BY154">
        <v>2400</v>
      </c>
      <c r="BZ154" t="s">
        <v>81</v>
      </c>
      <c r="CC154" t="s">
        <v>111</v>
      </c>
      <c r="CD154">
        <v>9300</v>
      </c>
      <c r="CE154" t="s">
        <v>88</v>
      </c>
      <c r="CF154" s="2">
        <v>44238</v>
      </c>
      <c r="CI154">
        <v>1</v>
      </c>
      <c r="CJ154">
        <v>1</v>
      </c>
      <c r="CK154">
        <v>21</v>
      </c>
      <c r="CL154" t="s">
        <v>82</v>
      </c>
    </row>
    <row r="155" spans="1:90" x14ac:dyDescent="0.25">
      <c r="A155" t="s">
        <v>358</v>
      </c>
      <c r="B155" t="s">
        <v>359</v>
      </c>
      <c r="C155" t="s">
        <v>72</v>
      </c>
      <c r="E155" t="str">
        <f>"GAB2001951"</f>
        <v>GAB2001951</v>
      </c>
      <c r="F155" s="2">
        <v>44236</v>
      </c>
      <c r="G155">
        <v>202108</v>
      </c>
      <c r="H155" t="s">
        <v>86</v>
      </c>
      <c r="I155" t="s">
        <v>87</v>
      </c>
      <c r="J155" t="s">
        <v>360</v>
      </c>
      <c r="K155" t="s">
        <v>75</v>
      </c>
      <c r="L155" t="s">
        <v>86</v>
      </c>
      <c r="M155" t="s">
        <v>87</v>
      </c>
      <c r="N155" t="s">
        <v>813</v>
      </c>
      <c r="O155" t="s">
        <v>78</v>
      </c>
      <c r="P155" t="str">
        <f>"CT064369                      "</f>
        <v xml:space="preserve">CT064369                      </v>
      </c>
      <c r="Q155">
        <v>0</v>
      </c>
      <c r="R155">
        <v>0</v>
      </c>
      <c r="S155">
        <v>0</v>
      </c>
      <c r="T155">
        <v>0</v>
      </c>
      <c r="U155">
        <v>0</v>
      </c>
      <c r="V155">
        <v>0</v>
      </c>
      <c r="W155">
        <v>0</v>
      </c>
      <c r="X155">
        <v>0</v>
      </c>
      <c r="Y155">
        <v>0</v>
      </c>
      <c r="Z155">
        <v>0</v>
      </c>
      <c r="AA155">
        <v>0</v>
      </c>
      <c r="AB155">
        <v>0</v>
      </c>
      <c r="AC155">
        <v>0</v>
      </c>
      <c r="AD155">
        <v>0</v>
      </c>
      <c r="AE155">
        <v>0</v>
      </c>
      <c r="AF155">
        <v>0</v>
      </c>
      <c r="AG155">
        <v>0</v>
      </c>
      <c r="AH155">
        <v>0</v>
      </c>
      <c r="AI155">
        <v>0</v>
      </c>
      <c r="AJ155">
        <v>0</v>
      </c>
      <c r="AK155">
        <v>5.4</v>
      </c>
      <c r="AL155">
        <v>0</v>
      </c>
      <c r="AM155">
        <v>0</v>
      </c>
      <c r="AN155">
        <v>0</v>
      </c>
      <c r="AO155">
        <v>0</v>
      </c>
      <c r="AP155">
        <v>0</v>
      </c>
      <c r="AQ155">
        <v>0</v>
      </c>
      <c r="AR155">
        <v>0</v>
      </c>
      <c r="AS155">
        <v>0</v>
      </c>
      <c r="AT155">
        <v>0</v>
      </c>
      <c r="AU155">
        <v>0</v>
      </c>
      <c r="AV155">
        <v>0</v>
      </c>
      <c r="AW155">
        <v>0</v>
      </c>
      <c r="AX155">
        <v>0</v>
      </c>
      <c r="AY155">
        <v>0</v>
      </c>
      <c r="AZ155">
        <v>0</v>
      </c>
      <c r="BA155">
        <v>0</v>
      </c>
      <c r="BB155">
        <v>0</v>
      </c>
      <c r="BG155">
        <v>0</v>
      </c>
      <c r="BH155">
        <v>1</v>
      </c>
      <c r="BI155">
        <v>0.2</v>
      </c>
      <c r="BJ155">
        <v>2.7</v>
      </c>
      <c r="BK155">
        <v>3</v>
      </c>
      <c r="BL155">
        <v>38.11</v>
      </c>
      <c r="BM155">
        <v>5.72</v>
      </c>
      <c r="BN155">
        <v>43.83</v>
      </c>
      <c r="BO155">
        <v>43.83</v>
      </c>
      <c r="BQ155" t="s">
        <v>814</v>
      </c>
      <c r="BR155" t="s">
        <v>363</v>
      </c>
      <c r="BS155" s="2">
        <v>44237</v>
      </c>
      <c r="BT155" s="3">
        <v>0.36805555555555558</v>
      </c>
      <c r="BU155" t="s">
        <v>815</v>
      </c>
      <c r="BV155" t="s">
        <v>80</v>
      </c>
      <c r="BY155">
        <v>13684.28</v>
      </c>
      <c r="CA155" t="s">
        <v>99</v>
      </c>
      <c r="CC155" t="s">
        <v>87</v>
      </c>
      <c r="CD155">
        <v>7441</v>
      </c>
      <c r="CE155" t="s">
        <v>443</v>
      </c>
      <c r="CF155" s="2">
        <v>44238</v>
      </c>
      <c r="CI155">
        <v>1</v>
      </c>
      <c r="CJ155">
        <v>1</v>
      </c>
      <c r="CK155">
        <v>22</v>
      </c>
      <c r="CL155" t="s">
        <v>82</v>
      </c>
    </row>
    <row r="156" spans="1:90" x14ac:dyDescent="0.25">
      <c r="A156" t="s">
        <v>358</v>
      </c>
      <c r="B156" t="s">
        <v>359</v>
      </c>
      <c r="C156" t="s">
        <v>72</v>
      </c>
      <c r="E156" t="str">
        <f>"GAB2001950"</f>
        <v>GAB2001950</v>
      </c>
      <c r="F156" s="2">
        <v>44236</v>
      </c>
      <c r="G156">
        <v>202108</v>
      </c>
      <c r="H156" t="s">
        <v>86</v>
      </c>
      <c r="I156" t="s">
        <v>87</v>
      </c>
      <c r="J156" t="s">
        <v>360</v>
      </c>
      <c r="K156" t="s">
        <v>75</v>
      </c>
      <c r="L156" t="s">
        <v>86</v>
      </c>
      <c r="M156" t="s">
        <v>87</v>
      </c>
      <c r="N156" t="s">
        <v>519</v>
      </c>
      <c r="O156" t="s">
        <v>78</v>
      </c>
      <c r="P156" t="str">
        <f>"CT064367 CT064368 CT064370    "</f>
        <v xml:space="preserve">CT064367 CT064368 CT064370    </v>
      </c>
      <c r="Q156">
        <v>0</v>
      </c>
      <c r="R156">
        <v>0</v>
      </c>
      <c r="S156">
        <v>0</v>
      </c>
      <c r="T156">
        <v>0</v>
      </c>
      <c r="U156">
        <v>0</v>
      </c>
      <c r="V156">
        <v>0</v>
      </c>
      <c r="W156">
        <v>0</v>
      </c>
      <c r="X156">
        <v>0</v>
      </c>
      <c r="Y156">
        <v>0</v>
      </c>
      <c r="Z156">
        <v>0</v>
      </c>
      <c r="AA156">
        <v>0</v>
      </c>
      <c r="AB156">
        <v>0</v>
      </c>
      <c r="AC156">
        <v>0</v>
      </c>
      <c r="AD156">
        <v>0</v>
      </c>
      <c r="AE156">
        <v>0</v>
      </c>
      <c r="AF156">
        <v>0</v>
      </c>
      <c r="AG156">
        <v>0</v>
      </c>
      <c r="AH156">
        <v>0</v>
      </c>
      <c r="AI156">
        <v>0</v>
      </c>
      <c r="AJ156">
        <v>0</v>
      </c>
      <c r="AK156">
        <v>5.4</v>
      </c>
      <c r="AL156">
        <v>0</v>
      </c>
      <c r="AM156">
        <v>0</v>
      </c>
      <c r="AN156">
        <v>0</v>
      </c>
      <c r="AO156">
        <v>0</v>
      </c>
      <c r="AP156">
        <v>0</v>
      </c>
      <c r="AQ156">
        <v>0</v>
      </c>
      <c r="AR156">
        <v>0</v>
      </c>
      <c r="AS156">
        <v>0</v>
      </c>
      <c r="AT156">
        <v>0</v>
      </c>
      <c r="AU156">
        <v>0</v>
      </c>
      <c r="AV156">
        <v>0</v>
      </c>
      <c r="AW156">
        <v>0</v>
      </c>
      <c r="AX156">
        <v>0</v>
      </c>
      <c r="AY156">
        <v>0</v>
      </c>
      <c r="AZ156">
        <v>0</v>
      </c>
      <c r="BA156">
        <v>0</v>
      </c>
      <c r="BB156">
        <v>0</v>
      </c>
      <c r="BG156">
        <v>0</v>
      </c>
      <c r="BH156">
        <v>1</v>
      </c>
      <c r="BI156">
        <v>1.3</v>
      </c>
      <c r="BJ156">
        <v>2.6</v>
      </c>
      <c r="BK156">
        <v>3</v>
      </c>
      <c r="BL156">
        <v>38.11</v>
      </c>
      <c r="BM156">
        <v>5.72</v>
      </c>
      <c r="BN156">
        <v>43.83</v>
      </c>
      <c r="BO156">
        <v>43.83</v>
      </c>
      <c r="BQ156" t="s">
        <v>520</v>
      </c>
      <c r="BR156" t="s">
        <v>363</v>
      </c>
      <c r="BS156" s="2">
        <v>44237</v>
      </c>
      <c r="BT156" s="3">
        <v>0.67638888888888893</v>
      </c>
      <c r="BU156" t="s">
        <v>317</v>
      </c>
      <c r="BV156" t="s">
        <v>82</v>
      </c>
      <c r="BW156" t="s">
        <v>97</v>
      </c>
      <c r="BX156" t="s">
        <v>98</v>
      </c>
      <c r="BY156">
        <v>13104</v>
      </c>
      <c r="CA156" t="s">
        <v>100</v>
      </c>
      <c r="CC156" t="s">
        <v>87</v>
      </c>
      <c r="CD156">
        <v>7441</v>
      </c>
      <c r="CE156" t="s">
        <v>816</v>
      </c>
      <c r="CF156" s="2">
        <v>44238</v>
      </c>
      <c r="CI156">
        <v>1</v>
      </c>
      <c r="CJ156">
        <v>1</v>
      </c>
      <c r="CK156">
        <v>22</v>
      </c>
      <c r="CL156" t="s">
        <v>82</v>
      </c>
    </row>
    <row r="157" spans="1:90" x14ac:dyDescent="0.25">
      <c r="A157" t="s">
        <v>358</v>
      </c>
      <c r="B157" t="s">
        <v>359</v>
      </c>
      <c r="C157" t="s">
        <v>72</v>
      </c>
      <c r="E157" t="str">
        <f>"GAB2001948"</f>
        <v>GAB2001948</v>
      </c>
      <c r="F157" s="2">
        <v>44236</v>
      </c>
      <c r="G157">
        <v>202108</v>
      </c>
      <c r="H157" t="s">
        <v>86</v>
      </c>
      <c r="I157" t="s">
        <v>87</v>
      </c>
      <c r="J157" t="s">
        <v>360</v>
      </c>
      <c r="K157" t="s">
        <v>75</v>
      </c>
      <c r="L157" t="s">
        <v>136</v>
      </c>
      <c r="M157" t="s">
        <v>137</v>
      </c>
      <c r="N157" t="s">
        <v>406</v>
      </c>
      <c r="O157" t="s">
        <v>78</v>
      </c>
      <c r="P157" t="str">
        <f>"DULCIE                        "</f>
        <v xml:space="preserve">DULCIE                        </v>
      </c>
      <c r="Q157">
        <v>0</v>
      </c>
      <c r="R157">
        <v>0</v>
      </c>
      <c r="S157">
        <v>0</v>
      </c>
      <c r="T157">
        <v>0</v>
      </c>
      <c r="U157">
        <v>0</v>
      </c>
      <c r="V157">
        <v>0</v>
      </c>
      <c r="W157">
        <v>0</v>
      </c>
      <c r="X157">
        <v>0</v>
      </c>
      <c r="Y157">
        <v>0</v>
      </c>
      <c r="Z157">
        <v>0</v>
      </c>
      <c r="AA157">
        <v>0</v>
      </c>
      <c r="AB157">
        <v>0</v>
      </c>
      <c r="AC157">
        <v>0</v>
      </c>
      <c r="AD157">
        <v>0</v>
      </c>
      <c r="AE157">
        <v>0</v>
      </c>
      <c r="AF157">
        <v>0</v>
      </c>
      <c r="AG157">
        <v>0</v>
      </c>
      <c r="AH157">
        <v>0</v>
      </c>
      <c r="AI157">
        <v>0</v>
      </c>
      <c r="AJ157">
        <v>0</v>
      </c>
      <c r="AK157">
        <v>8.6300000000000008</v>
      </c>
      <c r="AL157">
        <v>0</v>
      </c>
      <c r="AM157">
        <v>0</v>
      </c>
      <c r="AN157">
        <v>0</v>
      </c>
      <c r="AO157">
        <v>0</v>
      </c>
      <c r="AP157">
        <v>0</v>
      </c>
      <c r="AQ157">
        <v>0</v>
      </c>
      <c r="AR157">
        <v>0</v>
      </c>
      <c r="AS157">
        <v>0</v>
      </c>
      <c r="AT157">
        <v>0</v>
      </c>
      <c r="AU157">
        <v>0</v>
      </c>
      <c r="AV157">
        <v>0</v>
      </c>
      <c r="AW157">
        <v>0</v>
      </c>
      <c r="AX157">
        <v>0</v>
      </c>
      <c r="AY157">
        <v>0</v>
      </c>
      <c r="AZ157">
        <v>0</v>
      </c>
      <c r="BA157">
        <v>0</v>
      </c>
      <c r="BB157">
        <v>0</v>
      </c>
      <c r="BG157">
        <v>0</v>
      </c>
      <c r="BH157">
        <v>1</v>
      </c>
      <c r="BI157">
        <v>1</v>
      </c>
      <c r="BJ157">
        <v>2.4</v>
      </c>
      <c r="BK157">
        <v>2.5</v>
      </c>
      <c r="BL157">
        <v>60.96</v>
      </c>
      <c r="BM157">
        <v>9.14</v>
      </c>
      <c r="BN157">
        <v>70.099999999999994</v>
      </c>
      <c r="BO157">
        <v>70.099999999999994</v>
      </c>
      <c r="BQ157" t="s">
        <v>407</v>
      </c>
      <c r="BR157" t="s">
        <v>363</v>
      </c>
      <c r="BS157" s="2">
        <v>44237</v>
      </c>
      <c r="BT157" s="3">
        <v>0.40625</v>
      </c>
      <c r="BU157" t="s">
        <v>817</v>
      </c>
      <c r="BV157" t="s">
        <v>80</v>
      </c>
      <c r="BY157">
        <v>12000</v>
      </c>
      <c r="CA157" t="s">
        <v>131</v>
      </c>
      <c r="CC157" t="s">
        <v>137</v>
      </c>
      <c r="CD157">
        <v>157</v>
      </c>
      <c r="CE157" t="s">
        <v>506</v>
      </c>
      <c r="CF157" s="2">
        <v>44237</v>
      </c>
      <c r="CI157">
        <v>1</v>
      </c>
      <c r="CJ157">
        <v>1</v>
      </c>
      <c r="CK157">
        <v>21</v>
      </c>
      <c r="CL157" t="s">
        <v>82</v>
      </c>
    </row>
    <row r="158" spans="1:90" x14ac:dyDescent="0.25">
      <c r="A158" t="s">
        <v>358</v>
      </c>
      <c r="B158" t="s">
        <v>359</v>
      </c>
      <c r="C158" t="s">
        <v>72</v>
      </c>
      <c r="E158" t="str">
        <f>"GAB2001954"</f>
        <v>GAB2001954</v>
      </c>
      <c r="F158" s="2">
        <v>44236</v>
      </c>
      <c r="G158">
        <v>202108</v>
      </c>
      <c r="H158" t="s">
        <v>86</v>
      </c>
      <c r="I158" t="s">
        <v>87</v>
      </c>
      <c r="J158" t="s">
        <v>360</v>
      </c>
      <c r="K158" t="s">
        <v>75</v>
      </c>
      <c r="L158" t="s">
        <v>86</v>
      </c>
      <c r="M158" t="s">
        <v>87</v>
      </c>
      <c r="N158" t="s">
        <v>466</v>
      </c>
      <c r="O158" t="s">
        <v>78</v>
      </c>
      <c r="P158" t="str">
        <f>"CT064375                      "</f>
        <v xml:space="preserve">CT064375                      </v>
      </c>
      <c r="Q158">
        <v>0</v>
      </c>
      <c r="R158">
        <v>0</v>
      </c>
      <c r="S158">
        <v>0</v>
      </c>
      <c r="T158">
        <v>0</v>
      </c>
      <c r="U158">
        <v>0</v>
      </c>
      <c r="V158">
        <v>0</v>
      </c>
      <c r="W158">
        <v>0</v>
      </c>
      <c r="X158">
        <v>0</v>
      </c>
      <c r="Y158">
        <v>0</v>
      </c>
      <c r="Z158">
        <v>0</v>
      </c>
      <c r="AA158">
        <v>0</v>
      </c>
      <c r="AB158">
        <v>0</v>
      </c>
      <c r="AC158">
        <v>0</v>
      </c>
      <c r="AD158">
        <v>0</v>
      </c>
      <c r="AE158">
        <v>0</v>
      </c>
      <c r="AF158">
        <v>0</v>
      </c>
      <c r="AG158">
        <v>0</v>
      </c>
      <c r="AH158">
        <v>0</v>
      </c>
      <c r="AI158">
        <v>0</v>
      </c>
      <c r="AJ158">
        <v>0</v>
      </c>
      <c r="AK158">
        <v>5.4</v>
      </c>
      <c r="AL158">
        <v>0</v>
      </c>
      <c r="AM158">
        <v>0</v>
      </c>
      <c r="AN158">
        <v>0</v>
      </c>
      <c r="AO158">
        <v>0</v>
      </c>
      <c r="AP158">
        <v>0</v>
      </c>
      <c r="AQ158">
        <v>0</v>
      </c>
      <c r="AR158">
        <v>0</v>
      </c>
      <c r="AS158">
        <v>0</v>
      </c>
      <c r="AT158">
        <v>0</v>
      </c>
      <c r="AU158">
        <v>0</v>
      </c>
      <c r="AV158">
        <v>0</v>
      </c>
      <c r="AW158">
        <v>0</v>
      </c>
      <c r="AX158">
        <v>0</v>
      </c>
      <c r="AY158">
        <v>0</v>
      </c>
      <c r="AZ158">
        <v>0</v>
      </c>
      <c r="BA158">
        <v>0</v>
      </c>
      <c r="BB158">
        <v>0</v>
      </c>
      <c r="BG158">
        <v>0</v>
      </c>
      <c r="BH158">
        <v>1</v>
      </c>
      <c r="BI158">
        <v>0.5</v>
      </c>
      <c r="BJ158">
        <v>3.1</v>
      </c>
      <c r="BK158">
        <v>4</v>
      </c>
      <c r="BL158">
        <v>38.11</v>
      </c>
      <c r="BM158">
        <v>5.72</v>
      </c>
      <c r="BN158">
        <v>43.83</v>
      </c>
      <c r="BO158">
        <v>43.83</v>
      </c>
      <c r="BQ158" t="s">
        <v>818</v>
      </c>
      <c r="BR158" t="s">
        <v>363</v>
      </c>
      <c r="BS158" s="2">
        <v>44237</v>
      </c>
      <c r="BT158" s="3">
        <v>0.4375</v>
      </c>
      <c r="BU158" t="s">
        <v>819</v>
      </c>
      <c r="BV158" t="s">
        <v>80</v>
      </c>
      <c r="BY158">
        <v>15562.26</v>
      </c>
      <c r="CA158" t="s">
        <v>99</v>
      </c>
      <c r="CC158" t="s">
        <v>87</v>
      </c>
      <c r="CD158">
        <v>7441</v>
      </c>
      <c r="CE158" t="s">
        <v>820</v>
      </c>
      <c r="CF158" s="2">
        <v>44238</v>
      </c>
      <c r="CI158">
        <v>1</v>
      </c>
      <c r="CJ158">
        <v>1</v>
      </c>
      <c r="CK158">
        <v>22</v>
      </c>
      <c r="CL158" t="s">
        <v>82</v>
      </c>
    </row>
    <row r="159" spans="1:90" x14ac:dyDescent="0.25">
      <c r="A159" t="s">
        <v>358</v>
      </c>
      <c r="B159" t="s">
        <v>359</v>
      </c>
      <c r="C159" t="s">
        <v>72</v>
      </c>
      <c r="E159" t="str">
        <f>"GAB2001991"</f>
        <v>GAB2001991</v>
      </c>
      <c r="F159" s="2">
        <v>44239</v>
      </c>
      <c r="G159">
        <v>202108</v>
      </c>
      <c r="H159" t="s">
        <v>86</v>
      </c>
      <c r="I159" t="s">
        <v>87</v>
      </c>
      <c r="J159" t="s">
        <v>360</v>
      </c>
      <c r="K159" t="s">
        <v>75</v>
      </c>
      <c r="L159" t="s">
        <v>116</v>
      </c>
      <c r="M159" t="s">
        <v>117</v>
      </c>
      <c r="N159" t="s">
        <v>821</v>
      </c>
      <c r="O159" t="s">
        <v>200</v>
      </c>
      <c r="P159" t="str">
        <f>"CT064429                      "</f>
        <v xml:space="preserve">CT064429                      </v>
      </c>
      <c r="Q159">
        <v>0</v>
      </c>
      <c r="R159">
        <v>0</v>
      </c>
      <c r="S159">
        <v>0</v>
      </c>
      <c r="T159">
        <v>0</v>
      </c>
      <c r="U159">
        <v>0</v>
      </c>
      <c r="V159">
        <v>0</v>
      </c>
      <c r="W159">
        <v>0</v>
      </c>
      <c r="X159">
        <v>0</v>
      </c>
      <c r="Y159">
        <v>0</v>
      </c>
      <c r="Z159">
        <v>0</v>
      </c>
      <c r="AA159">
        <v>0</v>
      </c>
      <c r="AB159">
        <v>0</v>
      </c>
      <c r="AC159">
        <v>0</v>
      </c>
      <c r="AD159">
        <v>0</v>
      </c>
      <c r="AE159">
        <v>0</v>
      </c>
      <c r="AF159">
        <v>0</v>
      </c>
      <c r="AG159">
        <v>0</v>
      </c>
      <c r="AH159">
        <v>0</v>
      </c>
      <c r="AI159">
        <v>0</v>
      </c>
      <c r="AJ159">
        <v>0</v>
      </c>
      <c r="AK159">
        <v>0</v>
      </c>
      <c r="AL159">
        <v>0</v>
      </c>
      <c r="AM159">
        <v>14.14</v>
      </c>
      <c r="AN159">
        <v>0</v>
      </c>
      <c r="AO159">
        <v>0</v>
      </c>
      <c r="AP159">
        <v>0</v>
      </c>
      <c r="AQ159">
        <v>0</v>
      </c>
      <c r="AR159">
        <v>0</v>
      </c>
      <c r="AS159">
        <v>0</v>
      </c>
      <c r="AT159">
        <v>0</v>
      </c>
      <c r="AU159">
        <v>0</v>
      </c>
      <c r="AV159">
        <v>0</v>
      </c>
      <c r="AW159">
        <v>0</v>
      </c>
      <c r="AX159">
        <v>0</v>
      </c>
      <c r="AY159">
        <v>0</v>
      </c>
      <c r="AZ159">
        <v>0</v>
      </c>
      <c r="BA159">
        <v>0</v>
      </c>
      <c r="BB159">
        <v>0</v>
      </c>
      <c r="BG159">
        <v>0</v>
      </c>
      <c r="BH159">
        <v>1</v>
      </c>
      <c r="BI159">
        <v>0.4</v>
      </c>
      <c r="BJ159">
        <v>1.9</v>
      </c>
      <c r="BK159">
        <v>2</v>
      </c>
      <c r="BL159">
        <v>104.85</v>
      </c>
      <c r="BM159">
        <v>15.73</v>
      </c>
      <c r="BN159">
        <v>120.58</v>
      </c>
      <c r="BO159">
        <v>120.58</v>
      </c>
      <c r="BQ159" t="s">
        <v>498</v>
      </c>
      <c r="BR159" t="s">
        <v>363</v>
      </c>
      <c r="BS159" s="2">
        <v>44242</v>
      </c>
      <c r="BT159" s="3">
        <v>0.36805555555555558</v>
      </c>
      <c r="BU159" t="s">
        <v>324</v>
      </c>
      <c r="BV159" t="s">
        <v>80</v>
      </c>
      <c r="BY159">
        <v>9281.56</v>
      </c>
      <c r="CA159" t="s">
        <v>139</v>
      </c>
      <c r="CC159" t="s">
        <v>117</v>
      </c>
      <c r="CD159">
        <v>1682</v>
      </c>
      <c r="CE159" t="s">
        <v>88</v>
      </c>
      <c r="CF159" s="2">
        <v>44243</v>
      </c>
      <c r="CI159">
        <v>2</v>
      </c>
      <c r="CJ159">
        <v>1</v>
      </c>
      <c r="CK159" t="s">
        <v>211</v>
      </c>
      <c r="CL159" t="s">
        <v>82</v>
      </c>
    </row>
    <row r="160" spans="1:90" x14ac:dyDescent="0.25">
      <c r="A160" t="s">
        <v>358</v>
      </c>
      <c r="B160" t="s">
        <v>359</v>
      </c>
      <c r="C160" t="s">
        <v>72</v>
      </c>
      <c r="E160" t="str">
        <f>"009940922228"</f>
        <v>009940922228</v>
      </c>
      <c r="F160" s="2">
        <v>44232</v>
      </c>
      <c r="G160">
        <v>202108</v>
      </c>
      <c r="H160" t="s">
        <v>136</v>
      </c>
      <c r="I160" t="s">
        <v>137</v>
      </c>
      <c r="J160" t="s">
        <v>822</v>
      </c>
      <c r="K160" t="s">
        <v>75</v>
      </c>
      <c r="L160" t="s">
        <v>210</v>
      </c>
      <c r="M160" t="s">
        <v>87</v>
      </c>
      <c r="N160" t="s">
        <v>823</v>
      </c>
      <c r="O160" t="s">
        <v>200</v>
      </c>
      <c r="P160" t="str">
        <f>"NA                            "</f>
        <v xml:space="preserve">NA                            </v>
      </c>
      <c r="Q160">
        <v>0</v>
      </c>
      <c r="R160">
        <v>0</v>
      </c>
      <c r="S160">
        <v>0</v>
      </c>
      <c r="T160">
        <v>0</v>
      </c>
      <c r="U160">
        <v>0</v>
      </c>
      <c r="V160">
        <v>0</v>
      </c>
      <c r="W160">
        <v>0</v>
      </c>
      <c r="X160">
        <v>0</v>
      </c>
      <c r="Y160">
        <v>0</v>
      </c>
      <c r="Z160">
        <v>0</v>
      </c>
      <c r="AA160">
        <v>0</v>
      </c>
      <c r="AB160">
        <v>0</v>
      </c>
      <c r="AC160">
        <v>0</v>
      </c>
      <c r="AD160">
        <v>0</v>
      </c>
      <c r="AE160">
        <v>0</v>
      </c>
      <c r="AF160">
        <v>0</v>
      </c>
      <c r="AG160">
        <v>0</v>
      </c>
      <c r="AH160">
        <v>0</v>
      </c>
      <c r="AI160">
        <v>0</v>
      </c>
      <c r="AJ160">
        <v>0</v>
      </c>
      <c r="AK160">
        <v>0</v>
      </c>
      <c r="AL160">
        <v>0</v>
      </c>
      <c r="AM160">
        <v>45.65</v>
      </c>
      <c r="AN160">
        <v>0</v>
      </c>
      <c r="AO160">
        <v>0</v>
      </c>
      <c r="AP160">
        <v>0</v>
      </c>
      <c r="AQ160">
        <v>0</v>
      </c>
      <c r="AR160">
        <v>0</v>
      </c>
      <c r="AS160">
        <v>0</v>
      </c>
      <c r="AT160">
        <v>0</v>
      </c>
      <c r="AU160">
        <v>0</v>
      </c>
      <c r="AV160">
        <v>0</v>
      </c>
      <c r="AW160">
        <v>0</v>
      </c>
      <c r="AX160">
        <v>0</v>
      </c>
      <c r="AY160">
        <v>0</v>
      </c>
      <c r="AZ160">
        <v>0</v>
      </c>
      <c r="BA160">
        <v>0</v>
      </c>
      <c r="BB160">
        <v>0</v>
      </c>
      <c r="BG160">
        <v>0</v>
      </c>
      <c r="BH160">
        <v>2</v>
      </c>
      <c r="BI160">
        <v>25.5</v>
      </c>
      <c r="BJ160">
        <v>43.7</v>
      </c>
      <c r="BK160">
        <v>44</v>
      </c>
      <c r="BL160">
        <v>327.29000000000002</v>
      </c>
      <c r="BM160">
        <v>49.09</v>
      </c>
      <c r="BN160">
        <v>376.38</v>
      </c>
      <c r="BO160">
        <v>376.38</v>
      </c>
      <c r="BQ160" t="s">
        <v>207</v>
      </c>
      <c r="BR160" t="s">
        <v>207</v>
      </c>
      <c r="BS160" s="2">
        <v>44235</v>
      </c>
      <c r="BT160" s="3">
        <v>0.35694444444444445</v>
      </c>
      <c r="BU160" t="s">
        <v>824</v>
      </c>
      <c r="BV160" t="s">
        <v>80</v>
      </c>
      <c r="BY160">
        <v>218573.64</v>
      </c>
      <c r="CA160" t="s">
        <v>102</v>
      </c>
      <c r="CC160" t="s">
        <v>87</v>
      </c>
      <c r="CD160">
        <v>8000</v>
      </c>
      <c r="CE160" t="s">
        <v>88</v>
      </c>
      <c r="CF160" s="2">
        <v>44236</v>
      </c>
      <c r="CI160">
        <v>0</v>
      </c>
      <c r="CJ160">
        <v>0</v>
      </c>
      <c r="CK160" t="s">
        <v>634</v>
      </c>
      <c r="CL160" t="s">
        <v>82</v>
      </c>
    </row>
    <row r="161" spans="1:90" x14ac:dyDescent="0.25">
      <c r="A161" t="s">
        <v>358</v>
      </c>
      <c r="B161" t="s">
        <v>359</v>
      </c>
      <c r="C161" t="s">
        <v>72</v>
      </c>
      <c r="E161" t="str">
        <f>"GAB2001975"</f>
        <v>GAB2001975</v>
      </c>
      <c r="F161" s="2">
        <v>44238</v>
      </c>
      <c r="G161">
        <v>202108</v>
      </c>
      <c r="H161" t="s">
        <v>86</v>
      </c>
      <c r="I161" t="s">
        <v>87</v>
      </c>
      <c r="J161" t="s">
        <v>360</v>
      </c>
      <c r="K161" t="s">
        <v>75</v>
      </c>
      <c r="L161" t="s">
        <v>825</v>
      </c>
      <c r="M161" t="s">
        <v>826</v>
      </c>
      <c r="N161" t="s">
        <v>827</v>
      </c>
      <c r="O161" t="s">
        <v>200</v>
      </c>
      <c r="P161" t="str">
        <f>"CT064414                      "</f>
        <v xml:space="preserve">CT064414                      </v>
      </c>
      <c r="Q161">
        <v>0</v>
      </c>
      <c r="R161">
        <v>0</v>
      </c>
      <c r="S161">
        <v>0</v>
      </c>
      <c r="T161">
        <v>0</v>
      </c>
      <c r="U161">
        <v>0</v>
      </c>
      <c r="V161">
        <v>0</v>
      </c>
      <c r="W161">
        <v>0</v>
      </c>
      <c r="X161">
        <v>0</v>
      </c>
      <c r="Y161">
        <v>0</v>
      </c>
      <c r="Z161">
        <v>0</v>
      </c>
      <c r="AA161">
        <v>0</v>
      </c>
      <c r="AB161">
        <v>0</v>
      </c>
      <c r="AC161">
        <v>0</v>
      </c>
      <c r="AD161">
        <v>0</v>
      </c>
      <c r="AE161">
        <v>0</v>
      </c>
      <c r="AF161">
        <v>0</v>
      </c>
      <c r="AG161">
        <v>0</v>
      </c>
      <c r="AH161">
        <v>0</v>
      </c>
      <c r="AI161">
        <v>0</v>
      </c>
      <c r="AJ161">
        <v>0</v>
      </c>
      <c r="AK161">
        <v>0</v>
      </c>
      <c r="AL161">
        <v>0</v>
      </c>
      <c r="AM161">
        <v>19.43</v>
      </c>
      <c r="AN161">
        <v>0</v>
      </c>
      <c r="AO161">
        <v>0</v>
      </c>
      <c r="AP161">
        <v>0</v>
      </c>
      <c r="AQ161">
        <v>0</v>
      </c>
      <c r="AR161">
        <v>0</v>
      </c>
      <c r="AS161">
        <v>0</v>
      </c>
      <c r="AT161">
        <v>0</v>
      </c>
      <c r="AU161">
        <v>0</v>
      </c>
      <c r="AV161">
        <v>0</v>
      </c>
      <c r="AW161">
        <v>0</v>
      </c>
      <c r="AX161">
        <v>0</v>
      </c>
      <c r="AY161">
        <v>0</v>
      </c>
      <c r="AZ161">
        <v>0</v>
      </c>
      <c r="BA161">
        <v>0</v>
      </c>
      <c r="BB161">
        <v>0</v>
      </c>
      <c r="BG161">
        <v>0</v>
      </c>
      <c r="BH161">
        <v>1</v>
      </c>
      <c r="BI161">
        <v>0.4</v>
      </c>
      <c r="BJ161">
        <v>2.4</v>
      </c>
      <c r="BK161">
        <v>3</v>
      </c>
      <c r="BL161">
        <v>142.19</v>
      </c>
      <c r="BM161">
        <v>21.33</v>
      </c>
      <c r="BN161">
        <v>163.52000000000001</v>
      </c>
      <c r="BO161">
        <v>163.52000000000001</v>
      </c>
      <c r="BQ161" t="s">
        <v>828</v>
      </c>
      <c r="BR161" t="s">
        <v>363</v>
      </c>
      <c r="BS161" s="2">
        <v>44239</v>
      </c>
      <c r="BT161" s="3">
        <v>0.33333333333333331</v>
      </c>
      <c r="BU161" t="s">
        <v>829</v>
      </c>
      <c r="BV161" t="s">
        <v>80</v>
      </c>
      <c r="BY161">
        <v>11926.32</v>
      </c>
      <c r="CC161" t="s">
        <v>826</v>
      </c>
      <c r="CD161">
        <v>2430</v>
      </c>
      <c r="CE161" t="s">
        <v>88</v>
      </c>
      <c r="CF161" s="2">
        <v>44239</v>
      </c>
      <c r="CI161">
        <v>2</v>
      </c>
      <c r="CJ161">
        <v>1</v>
      </c>
      <c r="CK161" t="s">
        <v>369</v>
      </c>
      <c r="CL161" t="s">
        <v>82</v>
      </c>
    </row>
    <row r="162" spans="1:90" x14ac:dyDescent="0.25">
      <c r="A162" t="s">
        <v>358</v>
      </c>
      <c r="B162" t="s">
        <v>359</v>
      </c>
      <c r="C162" t="s">
        <v>72</v>
      </c>
      <c r="E162" t="str">
        <f>"GAB2001970"</f>
        <v>GAB2001970</v>
      </c>
      <c r="F162" s="2">
        <v>44237</v>
      </c>
      <c r="G162">
        <v>202108</v>
      </c>
      <c r="H162" t="s">
        <v>86</v>
      </c>
      <c r="I162" t="s">
        <v>87</v>
      </c>
      <c r="J162" t="s">
        <v>360</v>
      </c>
      <c r="K162" t="s">
        <v>75</v>
      </c>
      <c r="L162" t="s">
        <v>141</v>
      </c>
      <c r="M162" t="s">
        <v>142</v>
      </c>
      <c r="N162" t="s">
        <v>714</v>
      </c>
      <c r="O162" t="s">
        <v>78</v>
      </c>
      <c r="P162" t="str">
        <f>"CT064399                      "</f>
        <v xml:space="preserve">CT064399                      </v>
      </c>
      <c r="Q162">
        <v>0</v>
      </c>
      <c r="R162">
        <v>0</v>
      </c>
      <c r="S162">
        <v>0</v>
      </c>
      <c r="T162">
        <v>0</v>
      </c>
      <c r="U162">
        <v>0</v>
      </c>
      <c r="V162">
        <v>0</v>
      </c>
      <c r="W162">
        <v>0</v>
      </c>
      <c r="X162">
        <v>0</v>
      </c>
      <c r="Y162">
        <v>0</v>
      </c>
      <c r="Z162">
        <v>0</v>
      </c>
      <c r="AA162">
        <v>0</v>
      </c>
      <c r="AB162">
        <v>0</v>
      </c>
      <c r="AC162">
        <v>0</v>
      </c>
      <c r="AD162">
        <v>0</v>
      </c>
      <c r="AE162">
        <v>0</v>
      </c>
      <c r="AF162">
        <v>0</v>
      </c>
      <c r="AG162">
        <v>0</v>
      </c>
      <c r="AH162">
        <v>0</v>
      </c>
      <c r="AI162">
        <v>0</v>
      </c>
      <c r="AJ162">
        <v>0</v>
      </c>
      <c r="AK162">
        <v>8.6300000000000008</v>
      </c>
      <c r="AL162">
        <v>0</v>
      </c>
      <c r="AM162">
        <v>0</v>
      </c>
      <c r="AN162">
        <v>0</v>
      </c>
      <c r="AO162">
        <v>0</v>
      </c>
      <c r="AP162">
        <v>0</v>
      </c>
      <c r="AQ162">
        <v>0</v>
      </c>
      <c r="AR162">
        <v>0</v>
      </c>
      <c r="AS162">
        <v>0</v>
      </c>
      <c r="AT162">
        <v>0</v>
      </c>
      <c r="AU162">
        <v>0</v>
      </c>
      <c r="AV162">
        <v>0</v>
      </c>
      <c r="AW162">
        <v>0</v>
      </c>
      <c r="AX162">
        <v>0</v>
      </c>
      <c r="AY162">
        <v>0</v>
      </c>
      <c r="AZ162">
        <v>0</v>
      </c>
      <c r="BA162">
        <v>0</v>
      </c>
      <c r="BB162">
        <v>0</v>
      </c>
      <c r="BG162">
        <v>0</v>
      </c>
      <c r="BH162">
        <v>1</v>
      </c>
      <c r="BI162">
        <v>0.5</v>
      </c>
      <c r="BJ162">
        <v>2.2999999999999998</v>
      </c>
      <c r="BK162">
        <v>2.5</v>
      </c>
      <c r="BL162">
        <v>60.96</v>
      </c>
      <c r="BM162">
        <v>9.14</v>
      </c>
      <c r="BN162">
        <v>70.099999999999994</v>
      </c>
      <c r="BO162">
        <v>70.099999999999994</v>
      </c>
      <c r="BQ162" t="s">
        <v>715</v>
      </c>
      <c r="BR162" t="s">
        <v>363</v>
      </c>
      <c r="BS162" s="2">
        <v>44238</v>
      </c>
      <c r="BT162" s="3">
        <v>0.43333333333333335</v>
      </c>
      <c r="BU162" t="s">
        <v>192</v>
      </c>
      <c r="BV162" t="s">
        <v>80</v>
      </c>
      <c r="BY162">
        <v>11675.16</v>
      </c>
      <c r="BZ162" t="s">
        <v>30</v>
      </c>
      <c r="CA162" t="s">
        <v>133</v>
      </c>
      <c r="CC162" t="s">
        <v>142</v>
      </c>
      <c r="CD162">
        <v>1475</v>
      </c>
      <c r="CE162" t="s">
        <v>475</v>
      </c>
      <c r="CF162" s="2">
        <v>44239</v>
      </c>
      <c r="CI162">
        <v>1</v>
      </c>
      <c r="CJ162">
        <v>1</v>
      </c>
      <c r="CK162">
        <v>21</v>
      </c>
      <c r="CL162" t="s">
        <v>82</v>
      </c>
    </row>
    <row r="163" spans="1:90" x14ac:dyDescent="0.25">
      <c r="A163" t="s">
        <v>358</v>
      </c>
      <c r="B163" t="s">
        <v>359</v>
      </c>
      <c r="C163" t="s">
        <v>72</v>
      </c>
      <c r="E163" t="str">
        <f>"GAB2001962"</f>
        <v>GAB2001962</v>
      </c>
      <c r="F163" s="2">
        <v>44237</v>
      </c>
      <c r="G163">
        <v>202108</v>
      </c>
      <c r="H163" t="s">
        <v>86</v>
      </c>
      <c r="I163" t="s">
        <v>87</v>
      </c>
      <c r="J163" t="s">
        <v>360</v>
      </c>
      <c r="K163" t="s">
        <v>75</v>
      </c>
      <c r="L163" t="s">
        <v>83</v>
      </c>
      <c r="M163" t="s">
        <v>84</v>
      </c>
      <c r="N163" t="s">
        <v>830</v>
      </c>
      <c r="O163" t="s">
        <v>200</v>
      </c>
      <c r="P163" t="str">
        <f>"002979                        "</f>
        <v xml:space="preserve">002979                        </v>
      </c>
      <c r="Q163">
        <v>0</v>
      </c>
      <c r="R163">
        <v>0</v>
      </c>
      <c r="S163">
        <v>0</v>
      </c>
      <c r="T163">
        <v>0</v>
      </c>
      <c r="U163">
        <v>0</v>
      </c>
      <c r="V163">
        <v>0</v>
      </c>
      <c r="W163">
        <v>0</v>
      </c>
      <c r="X163">
        <v>0</v>
      </c>
      <c r="Y163">
        <v>0</v>
      </c>
      <c r="Z163">
        <v>0</v>
      </c>
      <c r="AA163">
        <v>0</v>
      </c>
      <c r="AB163">
        <v>0</v>
      </c>
      <c r="AC163">
        <v>0</v>
      </c>
      <c r="AD163">
        <v>0</v>
      </c>
      <c r="AE163">
        <v>0</v>
      </c>
      <c r="AF163">
        <v>0</v>
      </c>
      <c r="AG163">
        <v>0</v>
      </c>
      <c r="AH163">
        <v>0</v>
      </c>
      <c r="AI163">
        <v>0</v>
      </c>
      <c r="AJ163">
        <v>0</v>
      </c>
      <c r="AK163">
        <v>0</v>
      </c>
      <c r="AL163">
        <v>0</v>
      </c>
      <c r="AM163">
        <v>28.07</v>
      </c>
      <c r="AN163">
        <v>0</v>
      </c>
      <c r="AO163">
        <v>0</v>
      </c>
      <c r="AP163">
        <v>0</v>
      </c>
      <c r="AQ163">
        <v>0</v>
      </c>
      <c r="AR163">
        <v>0</v>
      </c>
      <c r="AS163">
        <v>0</v>
      </c>
      <c r="AT163">
        <v>0</v>
      </c>
      <c r="AU163">
        <v>0</v>
      </c>
      <c r="AV163">
        <v>0</v>
      </c>
      <c r="AW163">
        <v>0</v>
      </c>
      <c r="AX163">
        <v>0</v>
      </c>
      <c r="AY163">
        <v>0</v>
      </c>
      <c r="AZ163">
        <v>0</v>
      </c>
      <c r="BA163">
        <v>0</v>
      </c>
      <c r="BB163">
        <v>0</v>
      </c>
      <c r="BG163">
        <v>0</v>
      </c>
      <c r="BH163">
        <v>2</v>
      </c>
      <c r="BI163">
        <v>21.4</v>
      </c>
      <c r="BJ163">
        <v>37.5</v>
      </c>
      <c r="BK163">
        <v>38</v>
      </c>
      <c r="BL163">
        <v>203.19</v>
      </c>
      <c r="BM163">
        <v>30.48</v>
      </c>
      <c r="BN163">
        <v>233.67</v>
      </c>
      <c r="BO163">
        <v>233.67</v>
      </c>
      <c r="BQ163" t="s">
        <v>389</v>
      </c>
      <c r="BR163" t="s">
        <v>363</v>
      </c>
      <c r="BS163" s="2">
        <v>44243</v>
      </c>
      <c r="BT163" s="3">
        <v>0.375</v>
      </c>
      <c r="BU163" t="s">
        <v>163</v>
      </c>
      <c r="BV163" t="s">
        <v>82</v>
      </c>
      <c r="BW163" t="s">
        <v>177</v>
      </c>
      <c r="BX163" t="s">
        <v>178</v>
      </c>
      <c r="BY163">
        <v>187281.63</v>
      </c>
      <c r="CA163" t="s">
        <v>550</v>
      </c>
      <c r="CC163" t="s">
        <v>84</v>
      </c>
      <c r="CD163">
        <v>3610</v>
      </c>
      <c r="CE163" t="s">
        <v>88</v>
      </c>
      <c r="CF163" s="2">
        <v>44243</v>
      </c>
      <c r="CI163">
        <v>2</v>
      </c>
      <c r="CJ163">
        <v>4</v>
      </c>
      <c r="CK163" t="s">
        <v>211</v>
      </c>
      <c r="CL163" t="s">
        <v>82</v>
      </c>
    </row>
    <row r="164" spans="1:90" x14ac:dyDescent="0.25">
      <c r="A164" t="s">
        <v>358</v>
      </c>
      <c r="B164" t="s">
        <v>359</v>
      </c>
      <c r="C164" t="s">
        <v>72</v>
      </c>
      <c r="E164" t="str">
        <f>"GAB2001973"</f>
        <v>GAB2001973</v>
      </c>
      <c r="F164" s="2">
        <v>44237</v>
      </c>
      <c r="G164">
        <v>202108</v>
      </c>
      <c r="H164" t="s">
        <v>86</v>
      </c>
      <c r="I164" t="s">
        <v>87</v>
      </c>
      <c r="J164" t="s">
        <v>360</v>
      </c>
      <c r="K164" t="s">
        <v>75</v>
      </c>
      <c r="L164" t="s">
        <v>143</v>
      </c>
      <c r="M164" t="s">
        <v>144</v>
      </c>
      <c r="N164" t="s">
        <v>831</v>
      </c>
      <c r="O164" t="s">
        <v>200</v>
      </c>
      <c r="P164" t="str">
        <f>"PO07292                       "</f>
        <v xml:space="preserve">PO07292                       </v>
      </c>
      <c r="Q164">
        <v>0</v>
      </c>
      <c r="R164">
        <v>0</v>
      </c>
      <c r="S164">
        <v>0</v>
      </c>
      <c r="T164">
        <v>0</v>
      </c>
      <c r="U164">
        <v>0</v>
      </c>
      <c r="V164">
        <v>0</v>
      </c>
      <c r="W164">
        <v>0</v>
      </c>
      <c r="X164">
        <v>0</v>
      </c>
      <c r="Y164">
        <v>0</v>
      </c>
      <c r="Z164">
        <v>0</v>
      </c>
      <c r="AA164">
        <v>0</v>
      </c>
      <c r="AB164">
        <v>0</v>
      </c>
      <c r="AC164">
        <v>0</v>
      </c>
      <c r="AD164">
        <v>0</v>
      </c>
      <c r="AE164">
        <v>0</v>
      </c>
      <c r="AF164">
        <v>0</v>
      </c>
      <c r="AG164">
        <v>0</v>
      </c>
      <c r="AH164">
        <v>0</v>
      </c>
      <c r="AI164">
        <v>0</v>
      </c>
      <c r="AJ164">
        <v>0</v>
      </c>
      <c r="AK164">
        <v>0</v>
      </c>
      <c r="AL164">
        <v>0</v>
      </c>
      <c r="AM164">
        <v>20.2</v>
      </c>
      <c r="AN164">
        <v>0</v>
      </c>
      <c r="AO164">
        <v>0</v>
      </c>
      <c r="AP164">
        <v>0</v>
      </c>
      <c r="AQ164">
        <v>0</v>
      </c>
      <c r="AR164">
        <v>0</v>
      </c>
      <c r="AS164">
        <v>0</v>
      </c>
      <c r="AT164">
        <v>0</v>
      </c>
      <c r="AU164">
        <v>0</v>
      </c>
      <c r="AV164">
        <v>0</v>
      </c>
      <c r="AW164">
        <v>0</v>
      </c>
      <c r="AX164">
        <v>0</v>
      </c>
      <c r="AY164">
        <v>0</v>
      </c>
      <c r="AZ164">
        <v>0</v>
      </c>
      <c r="BA164">
        <v>0</v>
      </c>
      <c r="BB164">
        <v>0</v>
      </c>
      <c r="BG164">
        <v>0</v>
      </c>
      <c r="BH164">
        <v>1</v>
      </c>
      <c r="BI164">
        <v>24.6</v>
      </c>
      <c r="BJ164">
        <v>2.5</v>
      </c>
      <c r="BK164">
        <v>25</v>
      </c>
      <c r="BL164">
        <v>147.61000000000001</v>
      </c>
      <c r="BM164">
        <v>22.14</v>
      </c>
      <c r="BN164">
        <v>169.75</v>
      </c>
      <c r="BO164">
        <v>169.75</v>
      </c>
      <c r="BQ164" t="s">
        <v>832</v>
      </c>
      <c r="BR164" t="s">
        <v>363</v>
      </c>
      <c r="BS164" s="2">
        <v>44239</v>
      </c>
      <c r="BT164" s="3">
        <v>0.34375</v>
      </c>
      <c r="BU164" t="s">
        <v>231</v>
      </c>
      <c r="BV164" t="s">
        <v>80</v>
      </c>
      <c r="BY164">
        <v>12271.35</v>
      </c>
      <c r="CA164" t="s">
        <v>293</v>
      </c>
      <c r="CC164" t="s">
        <v>144</v>
      </c>
      <c r="CD164">
        <v>1709</v>
      </c>
      <c r="CE164" t="s">
        <v>88</v>
      </c>
      <c r="CF164" s="2">
        <v>44240</v>
      </c>
      <c r="CI164">
        <v>2</v>
      </c>
      <c r="CJ164">
        <v>2</v>
      </c>
      <c r="CK164" t="s">
        <v>211</v>
      </c>
      <c r="CL164" t="s">
        <v>82</v>
      </c>
    </row>
    <row r="165" spans="1:90" x14ac:dyDescent="0.25">
      <c r="A165" t="s">
        <v>358</v>
      </c>
      <c r="B165" t="s">
        <v>359</v>
      </c>
      <c r="C165" t="s">
        <v>72</v>
      </c>
      <c r="E165" t="str">
        <f>"GAB2001971"</f>
        <v>GAB2001971</v>
      </c>
      <c r="F165" s="2">
        <v>44237</v>
      </c>
      <c r="G165">
        <v>202108</v>
      </c>
      <c r="H165" t="s">
        <v>86</v>
      </c>
      <c r="I165" t="s">
        <v>87</v>
      </c>
      <c r="J165" t="s">
        <v>360</v>
      </c>
      <c r="K165" t="s">
        <v>75</v>
      </c>
      <c r="L165" t="s">
        <v>110</v>
      </c>
      <c r="M165" t="s">
        <v>111</v>
      </c>
      <c r="N165" t="s">
        <v>833</v>
      </c>
      <c r="O165" t="s">
        <v>200</v>
      </c>
      <c r="P165" t="str">
        <f>"CT064387                      "</f>
        <v xml:space="preserve">CT064387                      </v>
      </c>
      <c r="Q165">
        <v>0</v>
      </c>
      <c r="R165">
        <v>0</v>
      </c>
      <c r="S165">
        <v>0</v>
      </c>
      <c r="T165">
        <v>0</v>
      </c>
      <c r="U165">
        <v>0</v>
      </c>
      <c r="V165">
        <v>0</v>
      </c>
      <c r="W165">
        <v>0</v>
      </c>
      <c r="X165">
        <v>0</v>
      </c>
      <c r="Y165">
        <v>0</v>
      </c>
      <c r="Z165">
        <v>0</v>
      </c>
      <c r="AA165">
        <v>0</v>
      </c>
      <c r="AB165">
        <v>0</v>
      </c>
      <c r="AC165">
        <v>0</v>
      </c>
      <c r="AD165">
        <v>0</v>
      </c>
      <c r="AE165">
        <v>0</v>
      </c>
      <c r="AF165">
        <v>0</v>
      </c>
      <c r="AG165">
        <v>0</v>
      </c>
      <c r="AH165">
        <v>0</v>
      </c>
      <c r="AI165">
        <v>0</v>
      </c>
      <c r="AJ165">
        <v>0</v>
      </c>
      <c r="AK165">
        <v>0</v>
      </c>
      <c r="AL165">
        <v>0</v>
      </c>
      <c r="AM165">
        <v>14.14</v>
      </c>
      <c r="AN165">
        <v>0</v>
      </c>
      <c r="AO165">
        <v>0</v>
      </c>
      <c r="AP165">
        <v>0</v>
      </c>
      <c r="AQ165">
        <v>0</v>
      </c>
      <c r="AR165">
        <v>0</v>
      </c>
      <c r="AS165">
        <v>0</v>
      </c>
      <c r="AT165">
        <v>0</v>
      </c>
      <c r="AU165">
        <v>0</v>
      </c>
      <c r="AV165">
        <v>0</v>
      </c>
      <c r="AW165">
        <v>0</v>
      </c>
      <c r="AX165">
        <v>0</v>
      </c>
      <c r="AY165">
        <v>0</v>
      </c>
      <c r="AZ165">
        <v>0</v>
      </c>
      <c r="BA165">
        <v>0</v>
      </c>
      <c r="BB165">
        <v>0</v>
      </c>
      <c r="BG165">
        <v>0</v>
      </c>
      <c r="BH165">
        <v>2</v>
      </c>
      <c r="BI165">
        <v>0.8</v>
      </c>
      <c r="BJ165">
        <v>1.9</v>
      </c>
      <c r="BK165">
        <v>2</v>
      </c>
      <c r="BL165">
        <v>104.85</v>
      </c>
      <c r="BM165">
        <v>15.73</v>
      </c>
      <c r="BN165">
        <v>120.58</v>
      </c>
      <c r="BO165">
        <v>120.58</v>
      </c>
      <c r="BQ165" t="s">
        <v>834</v>
      </c>
      <c r="BR165" t="s">
        <v>363</v>
      </c>
      <c r="BS165" s="2">
        <v>44239</v>
      </c>
      <c r="BT165" s="3">
        <v>0.54166666666666663</v>
      </c>
      <c r="BU165" t="s">
        <v>835</v>
      </c>
      <c r="BV165" t="s">
        <v>80</v>
      </c>
      <c r="BY165">
        <v>9362.5300000000007</v>
      </c>
      <c r="CA165" t="s">
        <v>836</v>
      </c>
      <c r="CC165" t="s">
        <v>111</v>
      </c>
      <c r="CD165">
        <v>9301</v>
      </c>
      <c r="CE165" t="s">
        <v>88</v>
      </c>
      <c r="CF165" s="2">
        <v>44242</v>
      </c>
      <c r="CI165">
        <v>2</v>
      </c>
      <c r="CJ165">
        <v>2</v>
      </c>
      <c r="CK165" t="s">
        <v>211</v>
      </c>
      <c r="CL165" t="s">
        <v>82</v>
      </c>
    </row>
    <row r="166" spans="1:90" x14ac:dyDescent="0.25">
      <c r="A166" t="s">
        <v>358</v>
      </c>
      <c r="B166" t="s">
        <v>359</v>
      </c>
      <c r="C166" t="s">
        <v>72</v>
      </c>
      <c r="E166" t="str">
        <f>"GAB2001965"</f>
        <v>GAB2001965</v>
      </c>
      <c r="F166" s="2">
        <v>44237</v>
      </c>
      <c r="G166">
        <v>202108</v>
      </c>
      <c r="H166" t="s">
        <v>86</v>
      </c>
      <c r="I166" t="s">
        <v>87</v>
      </c>
      <c r="J166" t="s">
        <v>360</v>
      </c>
      <c r="K166" t="s">
        <v>75</v>
      </c>
      <c r="L166" t="s">
        <v>92</v>
      </c>
      <c r="M166" t="s">
        <v>93</v>
      </c>
      <c r="N166" t="s">
        <v>837</v>
      </c>
      <c r="O166" t="s">
        <v>200</v>
      </c>
      <c r="P166" t="str">
        <f>"CT064378                      "</f>
        <v xml:space="preserve">CT064378                      </v>
      </c>
      <c r="Q166">
        <v>0</v>
      </c>
      <c r="R166">
        <v>0</v>
      </c>
      <c r="S166">
        <v>0</v>
      </c>
      <c r="T166">
        <v>0</v>
      </c>
      <c r="U166">
        <v>0</v>
      </c>
      <c r="V166">
        <v>0</v>
      </c>
      <c r="W166">
        <v>0</v>
      </c>
      <c r="X166">
        <v>0</v>
      </c>
      <c r="Y166">
        <v>0</v>
      </c>
      <c r="Z166">
        <v>0</v>
      </c>
      <c r="AA166">
        <v>0</v>
      </c>
      <c r="AB166">
        <v>0</v>
      </c>
      <c r="AC166">
        <v>0</v>
      </c>
      <c r="AD166">
        <v>0</v>
      </c>
      <c r="AE166">
        <v>0</v>
      </c>
      <c r="AF166">
        <v>0</v>
      </c>
      <c r="AG166">
        <v>0</v>
      </c>
      <c r="AH166">
        <v>0</v>
      </c>
      <c r="AI166">
        <v>0</v>
      </c>
      <c r="AJ166">
        <v>0</v>
      </c>
      <c r="AK166">
        <v>0</v>
      </c>
      <c r="AL166">
        <v>0</v>
      </c>
      <c r="AM166">
        <v>14.14</v>
      </c>
      <c r="AN166">
        <v>0</v>
      </c>
      <c r="AO166">
        <v>0</v>
      </c>
      <c r="AP166">
        <v>0</v>
      </c>
      <c r="AQ166">
        <v>0</v>
      </c>
      <c r="AR166">
        <v>0</v>
      </c>
      <c r="AS166">
        <v>0</v>
      </c>
      <c r="AT166">
        <v>0</v>
      </c>
      <c r="AU166">
        <v>0</v>
      </c>
      <c r="AV166">
        <v>0</v>
      </c>
      <c r="AW166">
        <v>0</v>
      </c>
      <c r="AX166">
        <v>0</v>
      </c>
      <c r="AY166">
        <v>0</v>
      </c>
      <c r="AZ166">
        <v>0</v>
      </c>
      <c r="BA166">
        <v>0</v>
      </c>
      <c r="BB166">
        <v>0</v>
      </c>
      <c r="BG166">
        <v>0</v>
      </c>
      <c r="BH166">
        <v>1</v>
      </c>
      <c r="BI166">
        <v>5.6</v>
      </c>
      <c r="BJ166">
        <v>7.8</v>
      </c>
      <c r="BK166">
        <v>8</v>
      </c>
      <c r="BL166">
        <v>104.85</v>
      </c>
      <c r="BM166">
        <v>15.73</v>
      </c>
      <c r="BN166">
        <v>120.58</v>
      </c>
      <c r="BO166">
        <v>120.58</v>
      </c>
      <c r="BQ166" t="s">
        <v>838</v>
      </c>
      <c r="BR166" t="s">
        <v>363</v>
      </c>
      <c r="BS166" s="2">
        <v>44239</v>
      </c>
      <c r="BT166" s="3">
        <v>0.44861111111111113</v>
      </c>
      <c r="BU166" t="s">
        <v>839</v>
      </c>
      <c r="BV166" t="s">
        <v>80</v>
      </c>
      <c r="BY166">
        <v>38784.9</v>
      </c>
      <c r="CA166" t="s">
        <v>373</v>
      </c>
      <c r="CC166" t="s">
        <v>93</v>
      </c>
      <c r="CD166">
        <v>2092</v>
      </c>
      <c r="CE166" t="s">
        <v>88</v>
      </c>
      <c r="CF166" s="2">
        <v>44242</v>
      </c>
      <c r="CI166">
        <v>2</v>
      </c>
      <c r="CJ166">
        <v>2</v>
      </c>
      <c r="CK166" t="s">
        <v>211</v>
      </c>
      <c r="CL166" t="s">
        <v>82</v>
      </c>
    </row>
    <row r="167" spans="1:90" x14ac:dyDescent="0.25">
      <c r="A167" t="s">
        <v>358</v>
      </c>
      <c r="B167" t="s">
        <v>359</v>
      </c>
      <c r="C167" t="s">
        <v>72</v>
      </c>
      <c r="E167" t="str">
        <f>"GAB2001972"</f>
        <v>GAB2001972</v>
      </c>
      <c r="F167" s="2">
        <v>44237</v>
      </c>
      <c r="G167">
        <v>202108</v>
      </c>
      <c r="H167" t="s">
        <v>86</v>
      </c>
      <c r="I167" t="s">
        <v>87</v>
      </c>
      <c r="J167" t="s">
        <v>360</v>
      </c>
      <c r="K167" t="s">
        <v>75</v>
      </c>
      <c r="L167" t="s">
        <v>159</v>
      </c>
      <c r="M167" t="s">
        <v>160</v>
      </c>
      <c r="N167" t="s">
        <v>840</v>
      </c>
      <c r="O167" t="s">
        <v>78</v>
      </c>
      <c r="P167" t="str">
        <f>"CT064397                      "</f>
        <v xml:space="preserve">CT064397                      </v>
      </c>
      <c r="Q167">
        <v>0</v>
      </c>
      <c r="R167">
        <v>0</v>
      </c>
      <c r="S167">
        <v>0</v>
      </c>
      <c r="T167">
        <v>0</v>
      </c>
      <c r="U167">
        <v>0</v>
      </c>
      <c r="V167">
        <v>0</v>
      </c>
      <c r="W167">
        <v>0</v>
      </c>
      <c r="X167">
        <v>0</v>
      </c>
      <c r="Y167">
        <v>0</v>
      </c>
      <c r="Z167">
        <v>0</v>
      </c>
      <c r="AA167">
        <v>0</v>
      </c>
      <c r="AB167">
        <v>0</v>
      </c>
      <c r="AC167">
        <v>0</v>
      </c>
      <c r="AD167">
        <v>0</v>
      </c>
      <c r="AE167">
        <v>0</v>
      </c>
      <c r="AF167">
        <v>0</v>
      </c>
      <c r="AG167">
        <v>0</v>
      </c>
      <c r="AH167">
        <v>0</v>
      </c>
      <c r="AI167">
        <v>0</v>
      </c>
      <c r="AJ167">
        <v>0</v>
      </c>
      <c r="AK167">
        <v>10.36</v>
      </c>
      <c r="AL167">
        <v>0</v>
      </c>
      <c r="AM167">
        <v>0</v>
      </c>
      <c r="AN167">
        <v>0</v>
      </c>
      <c r="AO167">
        <v>0</v>
      </c>
      <c r="AP167">
        <v>0</v>
      </c>
      <c r="AQ167">
        <v>0</v>
      </c>
      <c r="AR167">
        <v>0</v>
      </c>
      <c r="AS167">
        <v>0</v>
      </c>
      <c r="AT167">
        <v>0</v>
      </c>
      <c r="AU167">
        <v>0</v>
      </c>
      <c r="AV167">
        <v>0</v>
      </c>
      <c r="AW167">
        <v>0</v>
      </c>
      <c r="AX167">
        <v>0</v>
      </c>
      <c r="AY167">
        <v>0</v>
      </c>
      <c r="AZ167">
        <v>0</v>
      </c>
      <c r="BA167">
        <v>0</v>
      </c>
      <c r="BB167">
        <v>0</v>
      </c>
      <c r="BG167">
        <v>0</v>
      </c>
      <c r="BH167">
        <v>1</v>
      </c>
      <c r="BI167">
        <v>2.8</v>
      </c>
      <c r="BJ167">
        <v>1.7</v>
      </c>
      <c r="BK167">
        <v>3</v>
      </c>
      <c r="BL167">
        <v>73.150000000000006</v>
      </c>
      <c r="BM167">
        <v>10.97</v>
      </c>
      <c r="BN167">
        <v>84.12</v>
      </c>
      <c r="BO167">
        <v>84.12</v>
      </c>
      <c r="BQ167" t="s">
        <v>576</v>
      </c>
      <c r="BR167" t="s">
        <v>363</v>
      </c>
      <c r="BS167" s="2">
        <v>44238</v>
      </c>
      <c r="BT167" s="3">
        <v>0.41944444444444445</v>
      </c>
      <c r="BU167" t="s">
        <v>841</v>
      </c>
      <c r="BV167" t="s">
        <v>80</v>
      </c>
      <c r="BY167">
        <v>8668.77</v>
      </c>
      <c r="CA167" t="s">
        <v>96</v>
      </c>
      <c r="CC167" t="s">
        <v>160</v>
      </c>
      <c r="CD167">
        <v>6230</v>
      </c>
      <c r="CE167" t="s">
        <v>365</v>
      </c>
      <c r="CF167" s="2">
        <v>44238</v>
      </c>
      <c r="CI167">
        <v>1</v>
      </c>
      <c r="CJ167">
        <v>1</v>
      </c>
      <c r="CK167">
        <v>21</v>
      </c>
      <c r="CL167" t="s">
        <v>82</v>
      </c>
    </row>
    <row r="168" spans="1:90" x14ac:dyDescent="0.25">
      <c r="A168" t="s">
        <v>358</v>
      </c>
      <c r="B168" t="s">
        <v>359</v>
      </c>
      <c r="C168" t="s">
        <v>72</v>
      </c>
      <c r="E168" t="str">
        <f>"GAB2001964"</f>
        <v>GAB2001964</v>
      </c>
      <c r="F168" s="2">
        <v>44237</v>
      </c>
      <c r="G168">
        <v>202108</v>
      </c>
      <c r="H168" t="s">
        <v>86</v>
      </c>
      <c r="I168" t="s">
        <v>87</v>
      </c>
      <c r="J168" t="s">
        <v>360</v>
      </c>
      <c r="K168" t="s">
        <v>75</v>
      </c>
      <c r="L168" t="s">
        <v>92</v>
      </c>
      <c r="M168" t="s">
        <v>93</v>
      </c>
      <c r="N168" t="s">
        <v>842</v>
      </c>
      <c r="O168" t="s">
        <v>200</v>
      </c>
      <c r="P168" t="str">
        <f>"CT064384                      "</f>
        <v xml:space="preserve">CT064384                      </v>
      </c>
      <c r="Q168">
        <v>0</v>
      </c>
      <c r="R168">
        <v>0</v>
      </c>
      <c r="S168">
        <v>0</v>
      </c>
      <c r="T168">
        <v>0</v>
      </c>
      <c r="U168">
        <v>0</v>
      </c>
      <c r="V168">
        <v>0</v>
      </c>
      <c r="W168">
        <v>0</v>
      </c>
      <c r="X168">
        <v>0</v>
      </c>
      <c r="Y168">
        <v>0</v>
      </c>
      <c r="Z168">
        <v>0</v>
      </c>
      <c r="AA168">
        <v>0</v>
      </c>
      <c r="AB168">
        <v>0</v>
      </c>
      <c r="AC168">
        <v>0</v>
      </c>
      <c r="AD168">
        <v>0</v>
      </c>
      <c r="AE168">
        <v>0</v>
      </c>
      <c r="AF168">
        <v>0</v>
      </c>
      <c r="AG168">
        <v>0</v>
      </c>
      <c r="AH168">
        <v>0</v>
      </c>
      <c r="AI168">
        <v>0</v>
      </c>
      <c r="AJ168">
        <v>0</v>
      </c>
      <c r="AK168">
        <v>0</v>
      </c>
      <c r="AL168">
        <v>0</v>
      </c>
      <c r="AM168">
        <v>14.14</v>
      </c>
      <c r="AN168">
        <v>0</v>
      </c>
      <c r="AO168">
        <v>0</v>
      </c>
      <c r="AP168">
        <v>0</v>
      </c>
      <c r="AQ168">
        <v>0</v>
      </c>
      <c r="AR168">
        <v>0</v>
      </c>
      <c r="AS168">
        <v>0</v>
      </c>
      <c r="AT168">
        <v>0</v>
      </c>
      <c r="AU168">
        <v>0</v>
      </c>
      <c r="AV168">
        <v>0</v>
      </c>
      <c r="AW168">
        <v>0</v>
      </c>
      <c r="AX168">
        <v>0</v>
      </c>
      <c r="AY168">
        <v>0</v>
      </c>
      <c r="AZ168">
        <v>0</v>
      </c>
      <c r="BA168">
        <v>0</v>
      </c>
      <c r="BB168">
        <v>0</v>
      </c>
      <c r="BG168">
        <v>0</v>
      </c>
      <c r="BH168">
        <v>1</v>
      </c>
      <c r="BI168">
        <v>0.3</v>
      </c>
      <c r="BJ168">
        <v>2.6</v>
      </c>
      <c r="BK168">
        <v>3</v>
      </c>
      <c r="BL168">
        <v>104.85</v>
      </c>
      <c r="BM168">
        <v>15.73</v>
      </c>
      <c r="BN168">
        <v>120.58</v>
      </c>
      <c r="BO168">
        <v>120.58</v>
      </c>
      <c r="BQ168" t="s">
        <v>843</v>
      </c>
      <c r="BR168" t="s">
        <v>363</v>
      </c>
      <c r="BS168" s="2">
        <v>44238</v>
      </c>
      <c r="BT168" s="3">
        <v>0.39930555555555558</v>
      </c>
      <c r="BU168" t="s">
        <v>844</v>
      </c>
      <c r="BV168" t="s">
        <v>80</v>
      </c>
      <c r="BY168">
        <v>12804.4</v>
      </c>
      <c r="CA168" t="s">
        <v>845</v>
      </c>
      <c r="CC168" t="s">
        <v>93</v>
      </c>
      <c r="CD168">
        <v>2021</v>
      </c>
      <c r="CE168" t="s">
        <v>88</v>
      </c>
      <c r="CF168" s="2">
        <v>44238</v>
      </c>
      <c r="CI168">
        <v>2</v>
      </c>
      <c r="CJ168">
        <v>1</v>
      </c>
      <c r="CK168" t="s">
        <v>211</v>
      </c>
      <c r="CL168" t="s">
        <v>82</v>
      </c>
    </row>
    <row r="169" spans="1:90" x14ac:dyDescent="0.25">
      <c r="A169" t="s">
        <v>358</v>
      </c>
      <c r="B169" t="s">
        <v>359</v>
      </c>
      <c r="C169" t="s">
        <v>72</v>
      </c>
      <c r="E169" t="str">
        <f>"GAB2001974"</f>
        <v>GAB2001974</v>
      </c>
      <c r="F169" s="2">
        <v>44237</v>
      </c>
      <c r="G169">
        <v>202108</v>
      </c>
      <c r="H169" t="s">
        <v>86</v>
      </c>
      <c r="I169" t="s">
        <v>87</v>
      </c>
      <c r="J169" t="s">
        <v>360</v>
      </c>
      <c r="K169" t="s">
        <v>75</v>
      </c>
      <c r="L169" t="s">
        <v>92</v>
      </c>
      <c r="M169" t="s">
        <v>93</v>
      </c>
      <c r="N169" t="s">
        <v>846</v>
      </c>
      <c r="O169" t="s">
        <v>78</v>
      </c>
      <c r="P169" t="str">
        <f>"KIM                           "</f>
        <v xml:space="preserve">KIM                           </v>
      </c>
      <c r="Q169">
        <v>0</v>
      </c>
      <c r="R169">
        <v>0</v>
      </c>
      <c r="S169">
        <v>0</v>
      </c>
      <c r="T169">
        <v>0</v>
      </c>
      <c r="U169">
        <v>0</v>
      </c>
      <c r="V169">
        <v>0</v>
      </c>
      <c r="W169">
        <v>0</v>
      </c>
      <c r="X169">
        <v>0</v>
      </c>
      <c r="Y169">
        <v>0</v>
      </c>
      <c r="Z169">
        <v>0</v>
      </c>
      <c r="AA169">
        <v>0</v>
      </c>
      <c r="AB169">
        <v>0</v>
      </c>
      <c r="AC169">
        <v>0</v>
      </c>
      <c r="AD169">
        <v>0</v>
      </c>
      <c r="AE169">
        <v>0</v>
      </c>
      <c r="AF169">
        <v>0</v>
      </c>
      <c r="AG169">
        <v>0</v>
      </c>
      <c r="AH169">
        <v>0</v>
      </c>
      <c r="AI169">
        <v>0</v>
      </c>
      <c r="AJ169">
        <v>0</v>
      </c>
      <c r="AK169">
        <v>8.6300000000000008</v>
      </c>
      <c r="AL169">
        <v>0</v>
      </c>
      <c r="AM169">
        <v>0</v>
      </c>
      <c r="AN169">
        <v>0</v>
      </c>
      <c r="AO169">
        <v>0</v>
      </c>
      <c r="AP169">
        <v>0</v>
      </c>
      <c r="AQ169">
        <v>0</v>
      </c>
      <c r="AR169">
        <v>0</v>
      </c>
      <c r="AS169">
        <v>0</v>
      </c>
      <c r="AT169">
        <v>0</v>
      </c>
      <c r="AU169">
        <v>0</v>
      </c>
      <c r="AV169">
        <v>0</v>
      </c>
      <c r="AW169">
        <v>0</v>
      </c>
      <c r="AX169">
        <v>0</v>
      </c>
      <c r="AY169">
        <v>0</v>
      </c>
      <c r="AZ169">
        <v>0</v>
      </c>
      <c r="BA169">
        <v>0</v>
      </c>
      <c r="BB169">
        <v>0</v>
      </c>
      <c r="BG169">
        <v>0</v>
      </c>
      <c r="BH169">
        <v>1</v>
      </c>
      <c r="BI169">
        <v>1</v>
      </c>
      <c r="BJ169">
        <v>2.4</v>
      </c>
      <c r="BK169">
        <v>2.5</v>
      </c>
      <c r="BL169">
        <v>60.96</v>
      </c>
      <c r="BM169">
        <v>9.14</v>
      </c>
      <c r="BN169">
        <v>70.099999999999994</v>
      </c>
      <c r="BO169">
        <v>70.099999999999994</v>
      </c>
      <c r="BQ169" t="s">
        <v>847</v>
      </c>
      <c r="BR169" t="s">
        <v>363</v>
      </c>
      <c r="BS169" s="2">
        <v>44238</v>
      </c>
      <c r="BT169" s="3">
        <v>0.36458333333333331</v>
      </c>
      <c r="BU169" t="s">
        <v>247</v>
      </c>
      <c r="BV169" t="s">
        <v>80</v>
      </c>
      <c r="BY169">
        <v>12000</v>
      </c>
      <c r="CA169" t="s">
        <v>244</v>
      </c>
      <c r="CC169" t="s">
        <v>93</v>
      </c>
      <c r="CD169">
        <v>2001</v>
      </c>
      <c r="CE169" t="s">
        <v>506</v>
      </c>
      <c r="CF169" s="2">
        <v>44238</v>
      </c>
      <c r="CI169">
        <v>1</v>
      </c>
      <c r="CJ169">
        <v>1</v>
      </c>
      <c r="CK169">
        <v>21</v>
      </c>
      <c r="CL169" t="s">
        <v>82</v>
      </c>
    </row>
    <row r="170" spans="1:90" x14ac:dyDescent="0.25">
      <c r="A170" t="s">
        <v>358</v>
      </c>
      <c r="B170" t="s">
        <v>359</v>
      </c>
      <c r="C170" t="s">
        <v>72</v>
      </c>
      <c r="E170" t="str">
        <f>"GAB2001966"</f>
        <v>GAB2001966</v>
      </c>
      <c r="F170" s="2">
        <v>44237</v>
      </c>
      <c r="G170">
        <v>202108</v>
      </c>
      <c r="H170" t="s">
        <v>86</v>
      </c>
      <c r="I170" t="s">
        <v>87</v>
      </c>
      <c r="J170" t="s">
        <v>360</v>
      </c>
      <c r="K170" t="s">
        <v>75</v>
      </c>
      <c r="L170" t="s">
        <v>220</v>
      </c>
      <c r="M170" t="s">
        <v>221</v>
      </c>
      <c r="N170" t="s">
        <v>439</v>
      </c>
      <c r="O170" t="s">
        <v>78</v>
      </c>
      <c r="P170" t="str">
        <f>"CT064386                      "</f>
        <v xml:space="preserve">CT064386                      </v>
      </c>
      <c r="Q170">
        <v>0</v>
      </c>
      <c r="R170">
        <v>0</v>
      </c>
      <c r="S170">
        <v>0</v>
      </c>
      <c r="T170">
        <v>0</v>
      </c>
      <c r="U170">
        <v>0</v>
      </c>
      <c r="V170">
        <v>0</v>
      </c>
      <c r="W170">
        <v>0</v>
      </c>
      <c r="X170">
        <v>0</v>
      </c>
      <c r="Y170">
        <v>0</v>
      </c>
      <c r="Z170">
        <v>0</v>
      </c>
      <c r="AA170">
        <v>0</v>
      </c>
      <c r="AB170">
        <v>0</v>
      </c>
      <c r="AC170">
        <v>0</v>
      </c>
      <c r="AD170">
        <v>0</v>
      </c>
      <c r="AE170">
        <v>0</v>
      </c>
      <c r="AF170">
        <v>0</v>
      </c>
      <c r="AG170">
        <v>0</v>
      </c>
      <c r="AH170">
        <v>0</v>
      </c>
      <c r="AI170">
        <v>0</v>
      </c>
      <c r="AJ170">
        <v>0</v>
      </c>
      <c r="AK170">
        <v>5.4</v>
      </c>
      <c r="AL170">
        <v>0</v>
      </c>
      <c r="AM170">
        <v>0</v>
      </c>
      <c r="AN170">
        <v>0</v>
      </c>
      <c r="AO170">
        <v>0</v>
      </c>
      <c r="AP170">
        <v>0</v>
      </c>
      <c r="AQ170">
        <v>0</v>
      </c>
      <c r="AR170">
        <v>0</v>
      </c>
      <c r="AS170">
        <v>0</v>
      </c>
      <c r="AT170">
        <v>0</v>
      </c>
      <c r="AU170">
        <v>0</v>
      </c>
      <c r="AV170">
        <v>0</v>
      </c>
      <c r="AW170">
        <v>0</v>
      </c>
      <c r="AX170">
        <v>0</v>
      </c>
      <c r="AY170">
        <v>0</v>
      </c>
      <c r="AZ170">
        <v>0</v>
      </c>
      <c r="BA170">
        <v>0</v>
      </c>
      <c r="BB170">
        <v>0</v>
      </c>
      <c r="BG170">
        <v>0</v>
      </c>
      <c r="BH170">
        <v>1</v>
      </c>
      <c r="BI170">
        <v>0.5</v>
      </c>
      <c r="BJ170">
        <v>2.5</v>
      </c>
      <c r="BK170">
        <v>3</v>
      </c>
      <c r="BL170">
        <v>38.11</v>
      </c>
      <c r="BM170">
        <v>5.72</v>
      </c>
      <c r="BN170">
        <v>43.83</v>
      </c>
      <c r="BO170">
        <v>43.83</v>
      </c>
      <c r="BQ170" t="s">
        <v>440</v>
      </c>
      <c r="BR170" t="s">
        <v>363</v>
      </c>
      <c r="BS170" s="2">
        <v>44238</v>
      </c>
      <c r="BT170" s="3">
        <v>0.53472222222222221</v>
      </c>
      <c r="BU170" t="s">
        <v>848</v>
      </c>
      <c r="BV170" t="s">
        <v>80</v>
      </c>
      <c r="BY170">
        <v>12480.91</v>
      </c>
      <c r="CA170" t="s">
        <v>223</v>
      </c>
      <c r="CC170" t="s">
        <v>221</v>
      </c>
      <c r="CD170">
        <v>7600</v>
      </c>
      <c r="CE170" t="s">
        <v>849</v>
      </c>
      <c r="CF170" s="2">
        <v>44239</v>
      </c>
      <c r="CI170">
        <v>1</v>
      </c>
      <c r="CJ170">
        <v>1</v>
      </c>
      <c r="CK170">
        <v>22</v>
      </c>
      <c r="CL170" t="s">
        <v>82</v>
      </c>
    </row>
    <row r="171" spans="1:90" x14ac:dyDescent="0.25">
      <c r="A171" t="s">
        <v>358</v>
      </c>
      <c r="B171" t="s">
        <v>359</v>
      </c>
      <c r="C171" t="s">
        <v>72</v>
      </c>
      <c r="E171" t="str">
        <f>"GAB2001969"</f>
        <v>GAB2001969</v>
      </c>
      <c r="F171" s="2">
        <v>44237</v>
      </c>
      <c r="G171">
        <v>202108</v>
      </c>
      <c r="H171" t="s">
        <v>86</v>
      </c>
      <c r="I171" t="s">
        <v>87</v>
      </c>
      <c r="J171" t="s">
        <v>360</v>
      </c>
      <c r="K171" t="s">
        <v>75</v>
      </c>
      <c r="L171" t="s">
        <v>136</v>
      </c>
      <c r="M171" t="s">
        <v>137</v>
      </c>
      <c r="N171" t="s">
        <v>850</v>
      </c>
      <c r="O171" t="s">
        <v>78</v>
      </c>
      <c r="P171" t="str">
        <f>"003074                        "</f>
        <v xml:space="preserve">003074                        </v>
      </c>
      <c r="Q171">
        <v>0</v>
      </c>
      <c r="R171">
        <v>0</v>
      </c>
      <c r="S171">
        <v>0</v>
      </c>
      <c r="T171">
        <v>0</v>
      </c>
      <c r="U171">
        <v>0</v>
      </c>
      <c r="V171">
        <v>0</v>
      </c>
      <c r="W171">
        <v>0</v>
      </c>
      <c r="X171">
        <v>0</v>
      </c>
      <c r="Y171">
        <v>0</v>
      </c>
      <c r="Z171">
        <v>0</v>
      </c>
      <c r="AA171">
        <v>0</v>
      </c>
      <c r="AB171">
        <v>0</v>
      </c>
      <c r="AC171">
        <v>0</v>
      </c>
      <c r="AD171">
        <v>0</v>
      </c>
      <c r="AE171">
        <v>0</v>
      </c>
      <c r="AF171">
        <v>0</v>
      </c>
      <c r="AG171">
        <v>0</v>
      </c>
      <c r="AH171">
        <v>0</v>
      </c>
      <c r="AI171">
        <v>0</v>
      </c>
      <c r="AJ171">
        <v>0</v>
      </c>
      <c r="AK171">
        <v>6.91</v>
      </c>
      <c r="AL171">
        <v>0</v>
      </c>
      <c r="AM171">
        <v>0</v>
      </c>
      <c r="AN171">
        <v>0</v>
      </c>
      <c r="AO171">
        <v>0</v>
      </c>
      <c r="AP171">
        <v>0</v>
      </c>
      <c r="AQ171">
        <v>0</v>
      </c>
      <c r="AR171">
        <v>0</v>
      </c>
      <c r="AS171">
        <v>0</v>
      </c>
      <c r="AT171">
        <v>0</v>
      </c>
      <c r="AU171">
        <v>0</v>
      </c>
      <c r="AV171">
        <v>0</v>
      </c>
      <c r="AW171">
        <v>0</v>
      </c>
      <c r="AX171">
        <v>0</v>
      </c>
      <c r="AY171">
        <v>0</v>
      </c>
      <c r="AZ171">
        <v>0</v>
      </c>
      <c r="BA171">
        <v>0</v>
      </c>
      <c r="BB171">
        <v>0</v>
      </c>
      <c r="BG171">
        <v>0</v>
      </c>
      <c r="BH171">
        <v>1</v>
      </c>
      <c r="BI171">
        <v>0.3</v>
      </c>
      <c r="BJ171">
        <v>1.8</v>
      </c>
      <c r="BK171">
        <v>2</v>
      </c>
      <c r="BL171">
        <v>48.78</v>
      </c>
      <c r="BM171">
        <v>7.32</v>
      </c>
      <c r="BN171">
        <v>56.1</v>
      </c>
      <c r="BO171">
        <v>56.1</v>
      </c>
      <c r="BQ171" t="s">
        <v>781</v>
      </c>
      <c r="BR171" t="s">
        <v>363</v>
      </c>
      <c r="BS171" s="2">
        <v>44238</v>
      </c>
      <c r="BT171" s="3">
        <v>0.43055555555555558</v>
      </c>
      <c r="BU171" t="s">
        <v>851</v>
      </c>
      <c r="BV171" t="s">
        <v>80</v>
      </c>
      <c r="BY171">
        <v>9136.4</v>
      </c>
      <c r="CA171" t="s">
        <v>190</v>
      </c>
      <c r="CC171" t="s">
        <v>137</v>
      </c>
      <c r="CD171">
        <v>182</v>
      </c>
      <c r="CE171" t="s">
        <v>438</v>
      </c>
      <c r="CF171" s="2">
        <v>44238</v>
      </c>
      <c r="CI171">
        <v>1</v>
      </c>
      <c r="CJ171">
        <v>1</v>
      </c>
      <c r="CK171">
        <v>21</v>
      </c>
      <c r="CL171" t="s">
        <v>82</v>
      </c>
    </row>
    <row r="172" spans="1:90" x14ac:dyDescent="0.25">
      <c r="A172" t="s">
        <v>358</v>
      </c>
      <c r="B172" t="s">
        <v>359</v>
      </c>
      <c r="C172" t="s">
        <v>72</v>
      </c>
      <c r="E172" t="str">
        <f>"GAB2001968"</f>
        <v>GAB2001968</v>
      </c>
      <c r="F172" s="2">
        <v>44237</v>
      </c>
      <c r="G172">
        <v>202108</v>
      </c>
      <c r="H172" t="s">
        <v>86</v>
      </c>
      <c r="I172" t="s">
        <v>87</v>
      </c>
      <c r="J172" t="s">
        <v>360</v>
      </c>
      <c r="K172" t="s">
        <v>75</v>
      </c>
      <c r="L172" t="s">
        <v>225</v>
      </c>
      <c r="M172" t="s">
        <v>226</v>
      </c>
      <c r="N172" t="s">
        <v>455</v>
      </c>
      <c r="O172" t="s">
        <v>78</v>
      </c>
      <c r="P172" t="str">
        <f>"CT064390                      "</f>
        <v xml:space="preserve">CT064390                      </v>
      </c>
      <c r="Q172">
        <v>0</v>
      </c>
      <c r="R172">
        <v>0</v>
      </c>
      <c r="S172">
        <v>0</v>
      </c>
      <c r="T172">
        <v>0</v>
      </c>
      <c r="U172">
        <v>0</v>
      </c>
      <c r="V172">
        <v>0</v>
      </c>
      <c r="W172">
        <v>0</v>
      </c>
      <c r="X172">
        <v>0</v>
      </c>
      <c r="Y172">
        <v>0</v>
      </c>
      <c r="Z172">
        <v>0</v>
      </c>
      <c r="AA172">
        <v>0</v>
      </c>
      <c r="AB172">
        <v>0</v>
      </c>
      <c r="AC172">
        <v>0</v>
      </c>
      <c r="AD172">
        <v>0</v>
      </c>
      <c r="AE172">
        <v>0</v>
      </c>
      <c r="AF172">
        <v>0</v>
      </c>
      <c r="AG172">
        <v>0</v>
      </c>
      <c r="AH172">
        <v>0</v>
      </c>
      <c r="AI172">
        <v>0</v>
      </c>
      <c r="AJ172">
        <v>0</v>
      </c>
      <c r="AK172">
        <v>13.38</v>
      </c>
      <c r="AL172">
        <v>0</v>
      </c>
      <c r="AM172">
        <v>0</v>
      </c>
      <c r="AN172">
        <v>0</v>
      </c>
      <c r="AO172">
        <v>0</v>
      </c>
      <c r="AP172">
        <v>0</v>
      </c>
      <c r="AQ172">
        <v>0</v>
      </c>
      <c r="AR172">
        <v>0</v>
      </c>
      <c r="AS172">
        <v>0</v>
      </c>
      <c r="AT172">
        <v>0</v>
      </c>
      <c r="AU172">
        <v>0</v>
      </c>
      <c r="AV172">
        <v>0</v>
      </c>
      <c r="AW172">
        <v>0</v>
      </c>
      <c r="AX172">
        <v>0</v>
      </c>
      <c r="AY172">
        <v>0</v>
      </c>
      <c r="AZ172">
        <v>0</v>
      </c>
      <c r="BA172">
        <v>0</v>
      </c>
      <c r="BB172">
        <v>0</v>
      </c>
      <c r="BG172">
        <v>0</v>
      </c>
      <c r="BH172">
        <v>1</v>
      </c>
      <c r="BI172">
        <v>0.6</v>
      </c>
      <c r="BJ172">
        <v>1.8</v>
      </c>
      <c r="BK172">
        <v>2</v>
      </c>
      <c r="BL172">
        <v>94.5</v>
      </c>
      <c r="BM172">
        <v>14.18</v>
      </c>
      <c r="BN172">
        <v>108.68</v>
      </c>
      <c r="BO172">
        <v>108.68</v>
      </c>
      <c r="BQ172" t="s">
        <v>456</v>
      </c>
      <c r="BR172" t="s">
        <v>363</v>
      </c>
      <c r="BS172" s="2">
        <v>44238</v>
      </c>
      <c r="BT172" s="3">
        <v>0.42152777777777778</v>
      </c>
      <c r="BU172" t="s">
        <v>314</v>
      </c>
      <c r="BV172" t="s">
        <v>80</v>
      </c>
      <c r="BY172">
        <v>8914.7999999999993</v>
      </c>
      <c r="CA172" t="s">
        <v>312</v>
      </c>
      <c r="CC172" t="s">
        <v>226</v>
      </c>
      <c r="CD172">
        <v>9459</v>
      </c>
      <c r="CE172" t="s">
        <v>852</v>
      </c>
      <c r="CF172" s="2">
        <v>44238</v>
      </c>
      <c r="CI172">
        <v>1</v>
      </c>
      <c r="CJ172">
        <v>1</v>
      </c>
      <c r="CK172">
        <v>23</v>
      </c>
      <c r="CL172" t="s">
        <v>82</v>
      </c>
    </row>
    <row r="173" spans="1:90" x14ac:dyDescent="0.25">
      <c r="A173" t="s">
        <v>358</v>
      </c>
      <c r="B173" t="s">
        <v>359</v>
      </c>
      <c r="C173" t="s">
        <v>72</v>
      </c>
      <c r="E173" t="str">
        <f>"GAB2001967"</f>
        <v>GAB2001967</v>
      </c>
      <c r="F173" s="2">
        <v>44237</v>
      </c>
      <c r="G173">
        <v>202108</v>
      </c>
      <c r="H173" t="s">
        <v>86</v>
      </c>
      <c r="I173" t="s">
        <v>87</v>
      </c>
      <c r="J173" t="s">
        <v>360</v>
      </c>
      <c r="K173" t="s">
        <v>75</v>
      </c>
      <c r="L173" t="s">
        <v>86</v>
      </c>
      <c r="M173" t="s">
        <v>87</v>
      </c>
      <c r="N173" t="s">
        <v>499</v>
      </c>
      <c r="O173" t="s">
        <v>78</v>
      </c>
      <c r="P173" t="str">
        <f>"CT064389                      "</f>
        <v xml:space="preserve">CT064389                      </v>
      </c>
      <c r="Q173">
        <v>0</v>
      </c>
      <c r="R173">
        <v>0</v>
      </c>
      <c r="S173">
        <v>0</v>
      </c>
      <c r="T173">
        <v>0</v>
      </c>
      <c r="U173">
        <v>0</v>
      </c>
      <c r="V173">
        <v>0</v>
      </c>
      <c r="W173">
        <v>0</v>
      </c>
      <c r="X173">
        <v>0</v>
      </c>
      <c r="Y173">
        <v>0</v>
      </c>
      <c r="Z173">
        <v>0</v>
      </c>
      <c r="AA173">
        <v>0</v>
      </c>
      <c r="AB173">
        <v>0</v>
      </c>
      <c r="AC173">
        <v>0</v>
      </c>
      <c r="AD173">
        <v>0</v>
      </c>
      <c r="AE173">
        <v>0</v>
      </c>
      <c r="AF173">
        <v>0</v>
      </c>
      <c r="AG173">
        <v>0</v>
      </c>
      <c r="AH173">
        <v>0</v>
      </c>
      <c r="AI173">
        <v>0</v>
      </c>
      <c r="AJ173">
        <v>0</v>
      </c>
      <c r="AK173">
        <v>5.4</v>
      </c>
      <c r="AL173">
        <v>0</v>
      </c>
      <c r="AM173">
        <v>0</v>
      </c>
      <c r="AN173">
        <v>0</v>
      </c>
      <c r="AO173">
        <v>0</v>
      </c>
      <c r="AP173">
        <v>0</v>
      </c>
      <c r="AQ173">
        <v>0</v>
      </c>
      <c r="AR173">
        <v>0</v>
      </c>
      <c r="AS173">
        <v>0</v>
      </c>
      <c r="AT173">
        <v>0</v>
      </c>
      <c r="AU173">
        <v>0</v>
      </c>
      <c r="AV173">
        <v>0</v>
      </c>
      <c r="AW173">
        <v>0</v>
      </c>
      <c r="AX173">
        <v>0</v>
      </c>
      <c r="AY173">
        <v>0</v>
      </c>
      <c r="AZ173">
        <v>0</v>
      </c>
      <c r="BA173">
        <v>0</v>
      </c>
      <c r="BB173">
        <v>0</v>
      </c>
      <c r="BG173">
        <v>0</v>
      </c>
      <c r="BH173">
        <v>1</v>
      </c>
      <c r="BI173">
        <v>0.3</v>
      </c>
      <c r="BJ173">
        <v>2.4</v>
      </c>
      <c r="BK173">
        <v>3</v>
      </c>
      <c r="BL173">
        <v>38.11</v>
      </c>
      <c r="BM173">
        <v>5.72</v>
      </c>
      <c r="BN173">
        <v>43.83</v>
      </c>
      <c r="BO173">
        <v>43.83</v>
      </c>
      <c r="BQ173" t="s">
        <v>500</v>
      </c>
      <c r="BR173" t="s">
        <v>363</v>
      </c>
      <c r="BS173" s="2">
        <v>44238</v>
      </c>
      <c r="BT173" s="3">
        <v>0.61458333333333337</v>
      </c>
      <c r="BU173" t="s">
        <v>853</v>
      </c>
      <c r="BV173" t="s">
        <v>82</v>
      </c>
      <c r="BW173" t="s">
        <v>97</v>
      </c>
      <c r="BX173" t="s">
        <v>98</v>
      </c>
      <c r="BY173">
        <v>11774.97</v>
      </c>
      <c r="CA173" t="s">
        <v>234</v>
      </c>
      <c r="CC173" t="s">
        <v>87</v>
      </c>
      <c r="CD173">
        <v>7800</v>
      </c>
      <c r="CE173" t="s">
        <v>438</v>
      </c>
      <c r="CF173" s="2">
        <v>44239</v>
      </c>
      <c r="CI173">
        <v>1</v>
      </c>
      <c r="CJ173">
        <v>1</v>
      </c>
      <c r="CK173">
        <v>22</v>
      </c>
      <c r="CL173" t="s">
        <v>82</v>
      </c>
    </row>
    <row r="174" spans="1:90" x14ac:dyDescent="0.25">
      <c r="A174" t="s">
        <v>358</v>
      </c>
      <c r="B174" t="s">
        <v>359</v>
      </c>
      <c r="C174" t="s">
        <v>72</v>
      </c>
      <c r="E174" t="str">
        <f>"GAB2001988"</f>
        <v>GAB2001988</v>
      </c>
      <c r="F174" s="2">
        <v>44238</v>
      </c>
      <c r="G174">
        <v>202108</v>
      </c>
      <c r="H174" t="s">
        <v>86</v>
      </c>
      <c r="I174" t="s">
        <v>87</v>
      </c>
      <c r="J174" t="s">
        <v>360</v>
      </c>
      <c r="K174" t="s">
        <v>75</v>
      </c>
      <c r="L174" t="s">
        <v>277</v>
      </c>
      <c r="M174" t="s">
        <v>278</v>
      </c>
      <c r="N174" t="s">
        <v>568</v>
      </c>
      <c r="O174" t="s">
        <v>200</v>
      </c>
      <c r="P174" t="str">
        <f>"CT064421 CT064427             "</f>
        <v xml:space="preserve">CT064421 CT064427             </v>
      </c>
      <c r="Q174">
        <v>0</v>
      </c>
      <c r="R174">
        <v>0</v>
      </c>
      <c r="S174">
        <v>0</v>
      </c>
      <c r="T174">
        <v>0</v>
      </c>
      <c r="U174">
        <v>0</v>
      </c>
      <c r="V174">
        <v>0</v>
      </c>
      <c r="W174">
        <v>0</v>
      </c>
      <c r="X174">
        <v>0</v>
      </c>
      <c r="Y174">
        <v>0</v>
      </c>
      <c r="Z174">
        <v>0</v>
      </c>
      <c r="AA174">
        <v>0</v>
      </c>
      <c r="AB174">
        <v>0</v>
      </c>
      <c r="AC174">
        <v>0</v>
      </c>
      <c r="AD174">
        <v>0</v>
      </c>
      <c r="AE174">
        <v>0</v>
      </c>
      <c r="AF174">
        <v>0</v>
      </c>
      <c r="AG174">
        <v>0</v>
      </c>
      <c r="AH174">
        <v>0</v>
      </c>
      <c r="AI174">
        <v>0</v>
      </c>
      <c r="AJ174">
        <v>0</v>
      </c>
      <c r="AK174">
        <v>0</v>
      </c>
      <c r="AL174">
        <v>0</v>
      </c>
      <c r="AM174">
        <v>41.67</v>
      </c>
      <c r="AN174">
        <v>0</v>
      </c>
      <c r="AO174">
        <v>0</v>
      </c>
      <c r="AP174">
        <v>0</v>
      </c>
      <c r="AQ174">
        <v>0</v>
      </c>
      <c r="AR174">
        <v>0</v>
      </c>
      <c r="AS174">
        <v>0</v>
      </c>
      <c r="AT174">
        <v>0</v>
      </c>
      <c r="AU174">
        <v>0</v>
      </c>
      <c r="AV174">
        <v>0</v>
      </c>
      <c r="AW174">
        <v>0</v>
      </c>
      <c r="AX174">
        <v>0</v>
      </c>
      <c r="AY174">
        <v>0</v>
      </c>
      <c r="AZ174">
        <v>0</v>
      </c>
      <c r="BA174">
        <v>0</v>
      </c>
      <c r="BB174">
        <v>0</v>
      </c>
      <c r="BG174">
        <v>0</v>
      </c>
      <c r="BH174">
        <v>2</v>
      </c>
      <c r="BI174">
        <v>9.6</v>
      </c>
      <c r="BJ174">
        <v>40</v>
      </c>
      <c r="BK174">
        <v>40</v>
      </c>
      <c r="BL174">
        <v>299.23</v>
      </c>
      <c r="BM174">
        <v>44.88</v>
      </c>
      <c r="BN174">
        <v>344.11</v>
      </c>
      <c r="BO174">
        <v>344.11</v>
      </c>
      <c r="BQ174" t="s">
        <v>569</v>
      </c>
      <c r="BR174" t="s">
        <v>363</v>
      </c>
      <c r="BS174" s="2">
        <v>44243</v>
      </c>
      <c r="BT174" s="3">
        <v>0.52083333333333337</v>
      </c>
      <c r="BU174" t="s">
        <v>296</v>
      </c>
      <c r="BV174" t="s">
        <v>80</v>
      </c>
      <c r="BY174">
        <v>199885.44</v>
      </c>
      <c r="CA174" t="s">
        <v>571</v>
      </c>
      <c r="CC174" t="s">
        <v>278</v>
      </c>
      <c r="CD174">
        <v>2940</v>
      </c>
      <c r="CE174" t="s">
        <v>88</v>
      </c>
      <c r="CF174" s="2">
        <v>44244</v>
      </c>
      <c r="CI174">
        <v>3</v>
      </c>
      <c r="CJ174">
        <v>3</v>
      </c>
      <c r="CK174" t="s">
        <v>203</v>
      </c>
      <c r="CL174" t="s">
        <v>82</v>
      </c>
    </row>
    <row r="175" spans="1:90" x14ac:dyDescent="0.25">
      <c r="A175" t="s">
        <v>358</v>
      </c>
      <c r="B175" t="s">
        <v>359</v>
      </c>
      <c r="C175" t="s">
        <v>72</v>
      </c>
      <c r="E175" t="str">
        <f>"GAB2001982"</f>
        <v>GAB2001982</v>
      </c>
      <c r="F175" s="2">
        <v>44238</v>
      </c>
      <c r="G175">
        <v>202108</v>
      </c>
      <c r="H175" t="s">
        <v>86</v>
      </c>
      <c r="I175" t="s">
        <v>87</v>
      </c>
      <c r="J175" t="s">
        <v>360</v>
      </c>
      <c r="K175" t="s">
        <v>75</v>
      </c>
      <c r="L175" t="s">
        <v>92</v>
      </c>
      <c r="M175" t="s">
        <v>93</v>
      </c>
      <c r="N175" t="s">
        <v>854</v>
      </c>
      <c r="O175" t="s">
        <v>200</v>
      </c>
      <c r="P175" t="str">
        <f>"CT064392                      "</f>
        <v xml:space="preserve">CT064392                      </v>
      </c>
      <c r="Q175">
        <v>0</v>
      </c>
      <c r="R175">
        <v>0</v>
      </c>
      <c r="S175">
        <v>0</v>
      </c>
      <c r="T175">
        <v>0</v>
      </c>
      <c r="U175">
        <v>0</v>
      </c>
      <c r="V175">
        <v>0</v>
      </c>
      <c r="W175">
        <v>0</v>
      </c>
      <c r="X175">
        <v>0</v>
      </c>
      <c r="Y175">
        <v>0</v>
      </c>
      <c r="Z175">
        <v>0</v>
      </c>
      <c r="AA175">
        <v>0</v>
      </c>
      <c r="AB175">
        <v>0</v>
      </c>
      <c r="AC175">
        <v>0</v>
      </c>
      <c r="AD175">
        <v>0</v>
      </c>
      <c r="AE175">
        <v>0</v>
      </c>
      <c r="AF175">
        <v>0</v>
      </c>
      <c r="AG175">
        <v>0</v>
      </c>
      <c r="AH175">
        <v>0</v>
      </c>
      <c r="AI175">
        <v>0</v>
      </c>
      <c r="AJ175">
        <v>0</v>
      </c>
      <c r="AK175">
        <v>0</v>
      </c>
      <c r="AL175">
        <v>0</v>
      </c>
      <c r="AM175">
        <v>14.14</v>
      </c>
      <c r="AN175">
        <v>0</v>
      </c>
      <c r="AO175">
        <v>0</v>
      </c>
      <c r="AP175">
        <v>0</v>
      </c>
      <c r="AQ175">
        <v>0</v>
      </c>
      <c r="AR175">
        <v>0</v>
      </c>
      <c r="AS175">
        <v>0</v>
      </c>
      <c r="AT175">
        <v>0</v>
      </c>
      <c r="AU175">
        <v>0</v>
      </c>
      <c r="AV175">
        <v>0</v>
      </c>
      <c r="AW175">
        <v>0</v>
      </c>
      <c r="AX175">
        <v>0</v>
      </c>
      <c r="AY175">
        <v>0</v>
      </c>
      <c r="AZ175">
        <v>0</v>
      </c>
      <c r="BA175">
        <v>0</v>
      </c>
      <c r="BB175">
        <v>0</v>
      </c>
      <c r="BG175">
        <v>0</v>
      </c>
      <c r="BH175">
        <v>1</v>
      </c>
      <c r="BI175">
        <v>1</v>
      </c>
      <c r="BJ175">
        <v>1.7</v>
      </c>
      <c r="BK175">
        <v>2</v>
      </c>
      <c r="BL175">
        <v>104.85</v>
      </c>
      <c r="BM175">
        <v>15.73</v>
      </c>
      <c r="BN175">
        <v>120.58</v>
      </c>
      <c r="BO175">
        <v>120.58</v>
      </c>
      <c r="BQ175" t="s">
        <v>855</v>
      </c>
      <c r="BR175" t="s">
        <v>363</v>
      </c>
      <c r="BS175" s="2">
        <v>44242</v>
      </c>
      <c r="BT175" s="3">
        <v>0.41180555555555554</v>
      </c>
      <c r="BU175" t="s">
        <v>856</v>
      </c>
      <c r="BV175" t="s">
        <v>80</v>
      </c>
      <c r="BY175">
        <v>8746.16</v>
      </c>
      <c r="CA175" t="s">
        <v>258</v>
      </c>
      <c r="CC175" t="s">
        <v>93</v>
      </c>
      <c r="CD175">
        <v>2001</v>
      </c>
      <c r="CE175" t="s">
        <v>88</v>
      </c>
      <c r="CF175" s="2">
        <v>44243</v>
      </c>
      <c r="CI175">
        <v>2</v>
      </c>
      <c r="CJ175">
        <v>2</v>
      </c>
      <c r="CK175" t="s">
        <v>211</v>
      </c>
      <c r="CL175" t="s">
        <v>82</v>
      </c>
    </row>
    <row r="176" spans="1:90" x14ac:dyDescent="0.25">
      <c r="A176" t="s">
        <v>358</v>
      </c>
      <c r="B176" t="s">
        <v>359</v>
      </c>
      <c r="C176" t="s">
        <v>72</v>
      </c>
      <c r="E176" t="str">
        <f>"GAB2002007"</f>
        <v>GAB2002007</v>
      </c>
      <c r="F176" s="2">
        <v>44239</v>
      </c>
      <c r="G176">
        <v>202108</v>
      </c>
      <c r="H176" t="s">
        <v>86</v>
      </c>
      <c r="I176" t="s">
        <v>87</v>
      </c>
      <c r="J176" t="s">
        <v>360</v>
      </c>
      <c r="K176" t="s">
        <v>75</v>
      </c>
      <c r="L176" t="s">
        <v>73</v>
      </c>
      <c r="M176" t="s">
        <v>74</v>
      </c>
      <c r="N176" t="s">
        <v>857</v>
      </c>
      <c r="O176" t="s">
        <v>200</v>
      </c>
      <c r="P176" t="str">
        <f>"CT064296                      "</f>
        <v xml:space="preserve">CT064296                      </v>
      </c>
      <c r="Q176">
        <v>0</v>
      </c>
      <c r="R176">
        <v>0</v>
      </c>
      <c r="S176">
        <v>0</v>
      </c>
      <c r="T176">
        <v>0</v>
      </c>
      <c r="U176">
        <v>0</v>
      </c>
      <c r="V176">
        <v>0</v>
      </c>
      <c r="W176">
        <v>0</v>
      </c>
      <c r="X176">
        <v>0</v>
      </c>
      <c r="Y176">
        <v>0</v>
      </c>
      <c r="Z176">
        <v>0</v>
      </c>
      <c r="AA176">
        <v>0</v>
      </c>
      <c r="AB176">
        <v>0</v>
      </c>
      <c r="AC176">
        <v>0</v>
      </c>
      <c r="AD176">
        <v>0</v>
      </c>
      <c r="AE176">
        <v>0</v>
      </c>
      <c r="AF176">
        <v>0</v>
      </c>
      <c r="AG176">
        <v>0</v>
      </c>
      <c r="AH176">
        <v>0</v>
      </c>
      <c r="AI176">
        <v>0</v>
      </c>
      <c r="AJ176">
        <v>0</v>
      </c>
      <c r="AK176">
        <v>0</v>
      </c>
      <c r="AL176">
        <v>0</v>
      </c>
      <c r="AM176">
        <v>52.29</v>
      </c>
      <c r="AN176">
        <v>0</v>
      </c>
      <c r="AO176">
        <v>0</v>
      </c>
      <c r="AP176">
        <v>0</v>
      </c>
      <c r="AQ176">
        <v>0</v>
      </c>
      <c r="AR176">
        <v>0</v>
      </c>
      <c r="AS176">
        <v>0</v>
      </c>
      <c r="AT176">
        <v>0</v>
      </c>
      <c r="AU176">
        <v>0</v>
      </c>
      <c r="AV176">
        <v>0</v>
      </c>
      <c r="AW176">
        <v>0</v>
      </c>
      <c r="AX176">
        <v>0</v>
      </c>
      <c r="AY176">
        <v>0</v>
      </c>
      <c r="AZ176">
        <v>0</v>
      </c>
      <c r="BA176">
        <v>0</v>
      </c>
      <c r="BB176">
        <v>0</v>
      </c>
      <c r="BG176">
        <v>0</v>
      </c>
      <c r="BH176">
        <v>2</v>
      </c>
      <c r="BI176">
        <v>77.2</v>
      </c>
      <c r="BJ176">
        <v>54.8</v>
      </c>
      <c r="BK176">
        <v>78</v>
      </c>
      <c r="BL176">
        <v>374.21</v>
      </c>
      <c r="BM176">
        <v>56.13</v>
      </c>
      <c r="BN176">
        <v>430.34</v>
      </c>
      <c r="BO176">
        <v>430.34</v>
      </c>
      <c r="BQ176" t="s">
        <v>858</v>
      </c>
      <c r="BR176" t="s">
        <v>363</v>
      </c>
      <c r="BS176" s="2">
        <v>44242</v>
      </c>
      <c r="BT176" s="3">
        <v>0.39097222222222222</v>
      </c>
      <c r="BU176" t="s">
        <v>859</v>
      </c>
      <c r="BV176" t="s">
        <v>80</v>
      </c>
      <c r="BY176">
        <v>274112.92</v>
      </c>
      <c r="CA176" t="s">
        <v>270</v>
      </c>
      <c r="CC176" t="s">
        <v>74</v>
      </c>
      <c r="CD176">
        <v>1619</v>
      </c>
      <c r="CE176" t="s">
        <v>88</v>
      </c>
      <c r="CF176" s="2">
        <v>44242</v>
      </c>
      <c r="CI176">
        <v>2</v>
      </c>
      <c r="CJ176">
        <v>1</v>
      </c>
      <c r="CK176" t="s">
        <v>211</v>
      </c>
      <c r="CL176" t="s">
        <v>82</v>
      </c>
    </row>
    <row r="177" spans="1:90" x14ac:dyDescent="0.25">
      <c r="A177" t="s">
        <v>358</v>
      </c>
      <c r="B177" t="s">
        <v>359</v>
      </c>
      <c r="C177" t="s">
        <v>72</v>
      </c>
      <c r="E177" t="str">
        <f>"GAB2002001"</f>
        <v>GAB2002001</v>
      </c>
      <c r="F177" s="2">
        <v>44239</v>
      </c>
      <c r="G177">
        <v>202108</v>
      </c>
      <c r="H177" t="s">
        <v>86</v>
      </c>
      <c r="I177" t="s">
        <v>87</v>
      </c>
      <c r="J177" t="s">
        <v>360</v>
      </c>
      <c r="K177" t="s">
        <v>75</v>
      </c>
      <c r="L177" t="s">
        <v>792</v>
      </c>
      <c r="M177" t="s">
        <v>793</v>
      </c>
      <c r="N177" t="s">
        <v>794</v>
      </c>
      <c r="O177" t="s">
        <v>200</v>
      </c>
      <c r="P177" t="str">
        <f>"CT064372                      "</f>
        <v xml:space="preserve">CT064372                      </v>
      </c>
      <c r="Q177">
        <v>0</v>
      </c>
      <c r="R177">
        <v>0</v>
      </c>
      <c r="S177">
        <v>0</v>
      </c>
      <c r="T177">
        <v>0</v>
      </c>
      <c r="U177">
        <v>0</v>
      </c>
      <c r="V177">
        <v>0</v>
      </c>
      <c r="W177">
        <v>0</v>
      </c>
      <c r="X177">
        <v>0</v>
      </c>
      <c r="Y177">
        <v>0</v>
      </c>
      <c r="Z177">
        <v>0</v>
      </c>
      <c r="AA177">
        <v>0</v>
      </c>
      <c r="AB177">
        <v>0</v>
      </c>
      <c r="AC177">
        <v>0</v>
      </c>
      <c r="AD177">
        <v>0</v>
      </c>
      <c r="AE177">
        <v>0</v>
      </c>
      <c r="AF177">
        <v>0</v>
      </c>
      <c r="AG177">
        <v>0</v>
      </c>
      <c r="AH177">
        <v>0</v>
      </c>
      <c r="AI177">
        <v>0</v>
      </c>
      <c r="AJ177">
        <v>0</v>
      </c>
      <c r="AK177">
        <v>0</v>
      </c>
      <c r="AL177">
        <v>0</v>
      </c>
      <c r="AM177">
        <v>16.84</v>
      </c>
      <c r="AN177">
        <v>0</v>
      </c>
      <c r="AO177">
        <v>0</v>
      </c>
      <c r="AP177">
        <v>0</v>
      </c>
      <c r="AQ177">
        <v>0</v>
      </c>
      <c r="AR177">
        <v>0</v>
      </c>
      <c r="AS177">
        <v>0</v>
      </c>
      <c r="AT177">
        <v>0</v>
      </c>
      <c r="AU177">
        <v>0</v>
      </c>
      <c r="AV177">
        <v>0</v>
      </c>
      <c r="AW177">
        <v>0</v>
      </c>
      <c r="AX177">
        <v>0</v>
      </c>
      <c r="AY177">
        <v>0</v>
      </c>
      <c r="AZ177">
        <v>0</v>
      </c>
      <c r="BA177">
        <v>0</v>
      </c>
      <c r="BB177">
        <v>0</v>
      </c>
      <c r="BG177">
        <v>0</v>
      </c>
      <c r="BH177">
        <v>1</v>
      </c>
      <c r="BI177">
        <v>2.9</v>
      </c>
      <c r="BJ177">
        <v>6.1</v>
      </c>
      <c r="BK177">
        <v>7</v>
      </c>
      <c r="BL177">
        <v>123.9</v>
      </c>
      <c r="BM177">
        <v>18.59</v>
      </c>
      <c r="BN177">
        <v>142.49</v>
      </c>
      <c r="BO177">
        <v>142.49</v>
      </c>
      <c r="BQ177" t="s">
        <v>860</v>
      </c>
      <c r="BR177" t="s">
        <v>363</v>
      </c>
      <c r="BS177" s="2">
        <v>44242</v>
      </c>
      <c r="BT177" s="3">
        <v>0.61249999999999993</v>
      </c>
      <c r="BU177" t="s">
        <v>861</v>
      </c>
      <c r="BV177" t="s">
        <v>80</v>
      </c>
      <c r="BY177">
        <v>30535.68</v>
      </c>
      <c r="CA177" t="s">
        <v>862</v>
      </c>
      <c r="CC177" t="s">
        <v>793</v>
      </c>
      <c r="CD177">
        <v>9795</v>
      </c>
      <c r="CE177" t="s">
        <v>88</v>
      </c>
      <c r="CF177" s="2">
        <v>44243</v>
      </c>
      <c r="CI177">
        <v>3</v>
      </c>
      <c r="CJ177">
        <v>1</v>
      </c>
      <c r="CK177" t="s">
        <v>378</v>
      </c>
      <c r="CL177" t="s">
        <v>82</v>
      </c>
    </row>
    <row r="178" spans="1:90" x14ac:dyDescent="0.25">
      <c r="A178" t="s">
        <v>358</v>
      </c>
      <c r="B178" t="s">
        <v>359</v>
      </c>
      <c r="C178" t="s">
        <v>72</v>
      </c>
      <c r="E178" t="str">
        <f>"GAB2001981"</f>
        <v>GAB2001981</v>
      </c>
      <c r="F178" s="2">
        <v>44238</v>
      </c>
      <c r="G178">
        <v>202108</v>
      </c>
      <c r="H178" t="s">
        <v>86</v>
      </c>
      <c r="I178" t="s">
        <v>87</v>
      </c>
      <c r="J178" t="s">
        <v>360</v>
      </c>
      <c r="K178" t="s">
        <v>75</v>
      </c>
      <c r="L178" t="s">
        <v>104</v>
      </c>
      <c r="M178" t="s">
        <v>105</v>
      </c>
      <c r="N178" t="s">
        <v>863</v>
      </c>
      <c r="O178" t="s">
        <v>200</v>
      </c>
      <c r="P178" t="str">
        <f>"CT064417                      "</f>
        <v xml:space="preserve">CT064417                      </v>
      </c>
      <c r="Q178">
        <v>0</v>
      </c>
      <c r="R178">
        <v>0</v>
      </c>
      <c r="S178">
        <v>0</v>
      </c>
      <c r="T178">
        <v>0</v>
      </c>
      <c r="U178">
        <v>0</v>
      </c>
      <c r="V178">
        <v>0</v>
      </c>
      <c r="W178">
        <v>0</v>
      </c>
      <c r="X178">
        <v>0</v>
      </c>
      <c r="Y178">
        <v>0</v>
      </c>
      <c r="Z178">
        <v>0</v>
      </c>
      <c r="AA178">
        <v>0</v>
      </c>
      <c r="AB178">
        <v>0</v>
      </c>
      <c r="AC178">
        <v>0</v>
      </c>
      <c r="AD178">
        <v>0</v>
      </c>
      <c r="AE178">
        <v>0</v>
      </c>
      <c r="AF178">
        <v>0</v>
      </c>
      <c r="AG178">
        <v>0</v>
      </c>
      <c r="AH178">
        <v>0</v>
      </c>
      <c r="AI178">
        <v>0</v>
      </c>
      <c r="AJ178">
        <v>0</v>
      </c>
      <c r="AK178">
        <v>0</v>
      </c>
      <c r="AL178">
        <v>0</v>
      </c>
      <c r="AM178">
        <v>14.14</v>
      </c>
      <c r="AN178">
        <v>0</v>
      </c>
      <c r="AO178">
        <v>0</v>
      </c>
      <c r="AP178">
        <v>0</v>
      </c>
      <c r="AQ178">
        <v>0</v>
      </c>
      <c r="AR178">
        <v>0</v>
      </c>
      <c r="AS178">
        <v>0</v>
      </c>
      <c r="AT178">
        <v>0</v>
      </c>
      <c r="AU178">
        <v>0</v>
      </c>
      <c r="AV178">
        <v>0</v>
      </c>
      <c r="AW178">
        <v>0</v>
      </c>
      <c r="AX178">
        <v>0</v>
      </c>
      <c r="AY178">
        <v>0</v>
      </c>
      <c r="AZ178">
        <v>0</v>
      </c>
      <c r="BA178">
        <v>0</v>
      </c>
      <c r="BB178">
        <v>0</v>
      </c>
      <c r="BG178">
        <v>0</v>
      </c>
      <c r="BH178">
        <v>1</v>
      </c>
      <c r="BI178">
        <v>0.3</v>
      </c>
      <c r="BJ178">
        <v>2.6</v>
      </c>
      <c r="BK178">
        <v>3</v>
      </c>
      <c r="BL178">
        <v>104.85</v>
      </c>
      <c r="BM178">
        <v>15.73</v>
      </c>
      <c r="BN178">
        <v>120.58</v>
      </c>
      <c r="BO178">
        <v>120.58</v>
      </c>
      <c r="BQ178" t="s">
        <v>864</v>
      </c>
      <c r="BR178" t="s">
        <v>363</v>
      </c>
      <c r="BS178" s="2">
        <v>44242</v>
      </c>
      <c r="BT178" s="3">
        <v>0.44444444444444442</v>
      </c>
      <c r="BU178" t="s">
        <v>299</v>
      </c>
      <c r="BV178" t="s">
        <v>80</v>
      </c>
      <c r="BY178">
        <v>12789.87</v>
      </c>
      <c r="CA178" t="s">
        <v>865</v>
      </c>
      <c r="CC178" t="s">
        <v>105</v>
      </c>
      <c r="CD178">
        <v>4320</v>
      </c>
      <c r="CE178" t="s">
        <v>88</v>
      </c>
      <c r="CF178" s="2">
        <v>44242</v>
      </c>
      <c r="CI178">
        <v>2</v>
      </c>
      <c r="CJ178">
        <v>2</v>
      </c>
      <c r="CK178" t="s">
        <v>211</v>
      </c>
      <c r="CL178" t="s">
        <v>82</v>
      </c>
    </row>
    <row r="179" spans="1:90" x14ac:dyDescent="0.25">
      <c r="A179" t="s">
        <v>358</v>
      </c>
      <c r="B179" t="s">
        <v>359</v>
      </c>
      <c r="C179" t="s">
        <v>72</v>
      </c>
      <c r="E179" t="str">
        <f>"GAB2001977"</f>
        <v>GAB2001977</v>
      </c>
      <c r="F179" s="2">
        <v>44238</v>
      </c>
      <c r="G179">
        <v>202108</v>
      </c>
      <c r="H179" t="s">
        <v>86</v>
      </c>
      <c r="I179" t="s">
        <v>87</v>
      </c>
      <c r="J179" t="s">
        <v>360</v>
      </c>
      <c r="K179" t="s">
        <v>75</v>
      </c>
      <c r="L179" t="s">
        <v>151</v>
      </c>
      <c r="M179" t="s">
        <v>152</v>
      </c>
      <c r="N179" t="s">
        <v>866</v>
      </c>
      <c r="O179" t="s">
        <v>78</v>
      </c>
      <c r="P179" t="str">
        <f>"CT064410                      "</f>
        <v xml:space="preserve">CT064410                      </v>
      </c>
      <c r="Q179">
        <v>0</v>
      </c>
      <c r="R179">
        <v>0</v>
      </c>
      <c r="S179">
        <v>0</v>
      </c>
      <c r="T179">
        <v>0</v>
      </c>
      <c r="U179">
        <v>0</v>
      </c>
      <c r="V179">
        <v>0</v>
      </c>
      <c r="W179">
        <v>0</v>
      </c>
      <c r="X179">
        <v>0</v>
      </c>
      <c r="Y179">
        <v>0</v>
      </c>
      <c r="Z179">
        <v>0</v>
      </c>
      <c r="AA179">
        <v>0</v>
      </c>
      <c r="AB179">
        <v>0</v>
      </c>
      <c r="AC179">
        <v>0</v>
      </c>
      <c r="AD179">
        <v>0</v>
      </c>
      <c r="AE179">
        <v>0</v>
      </c>
      <c r="AF179">
        <v>0</v>
      </c>
      <c r="AG179">
        <v>0</v>
      </c>
      <c r="AH179">
        <v>0</v>
      </c>
      <c r="AI179">
        <v>0</v>
      </c>
      <c r="AJ179">
        <v>0</v>
      </c>
      <c r="AK179">
        <v>6.91</v>
      </c>
      <c r="AL179">
        <v>0</v>
      </c>
      <c r="AM179">
        <v>0</v>
      </c>
      <c r="AN179">
        <v>0</v>
      </c>
      <c r="AO179">
        <v>0</v>
      </c>
      <c r="AP179">
        <v>0</v>
      </c>
      <c r="AQ179">
        <v>0</v>
      </c>
      <c r="AR179">
        <v>0</v>
      </c>
      <c r="AS179">
        <v>0</v>
      </c>
      <c r="AT179">
        <v>0</v>
      </c>
      <c r="AU179">
        <v>0</v>
      </c>
      <c r="AV179">
        <v>0</v>
      </c>
      <c r="AW179">
        <v>0</v>
      </c>
      <c r="AX179">
        <v>0</v>
      </c>
      <c r="AY179">
        <v>0</v>
      </c>
      <c r="AZ179">
        <v>0</v>
      </c>
      <c r="BA179">
        <v>0</v>
      </c>
      <c r="BB179">
        <v>0</v>
      </c>
      <c r="BG179">
        <v>0</v>
      </c>
      <c r="BH179">
        <v>1</v>
      </c>
      <c r="BI179">
        <v>0.3</v>
      </c>
      <c r="BJ179">
        <v>2</v>
      </c>
      <c r="BK179">
        <v>2</v>
      </c>
      <c r="BL179">
        <v>48.78</v>
      </c>
      <c r="BM179">
        <v>7.32</v>
      </c>
      <c r="BN179">
        <v>56.1</v>
      </c>
      <c r="BO179">
        <v>56.1</v>
      </c>
      <c r="BQ179" t="s">
        <v>867</v>
      </c>
      <c r="BR179" t="s">
        <v>363</v>
      </c>
      <c r="BS179" s="2">
        <v>44242</v>
      </c>
      <c r="BT179" s="3">
        <v>0.40972222222222227</v>
      </c>
      <c r="BU179" t="s">
        <v>868</v>
      </c>
      <c r="BV179" t="s">
        <v>82</v>
      </c>
      <c r="BW179" t="s">
        <v>97</v>
      </c>
      <c r="BX179" t="s">
        <v>869</v>
      </c>
      <c r="BY179">
        <v>9963.36</v>
      </c>
      <c r="CA179" t="s">
        <v>250</v>
      </c>
      <c r="CC179" t="s">
        <v>152</v>
      </c>
      <c r="CD179">
        <v>3201</v>
      </c>
      <c r="CE179" t="s">
        <v>438</v>
      </c>
      <c r="CF179" s="2">
        <v>44242</v>
      </c>
      <c r="CI179">
        <v>1</v>
      </c>
      <c r="CJ179">
        <v>2</v>
      </c>
      <c r="CK179">
        <v>21</v>
      </c>
      <c r="CL179" t="s">
        <v>82</v>
      </c>
    </row>
    <row r="180" spans="1:90" x14ac:dyDescent="0.25">
      <c r="A180" t="s">
        <v>358</v>
      </c>
      <c r="B180" t="s">
        <v>359</v>
      </c>
      <c r="C180" t="s">
        <v>72</v>
      </c>
      <c r="E180" t="str">
        <f>"GAB2001978"</f>
        <v>GAB2001978</v>
      </c>
      <c r="F180" s="2">
        <v>44238</v>
      </c>
      <c r="G180">
        <v>202108</v>
      </c>
      <c r="H180" t="s">
        <v>86</v>
      </c>
      <c r="I180" t="s">
        <v>87</v>
      </c>
      <c r="J180" t="s">
        <v>360</v>
      </c>
      <c r="K180" t="s">
        <v>75</v>
      </c>
      <c r="L180" t="s">
        <v>220</v>
      </c>
      <c r="M180" t="s">
        <v>221</v>
      </c>
      <c r="N180" t="s">
        <v>439</v>
      </c>
      <c r="O180" t="s">
        <v>78</v>
      </c>
      <c r="P180" t="str">
        <f>"CT064409                      "</f>
        <v xml:space="preserve">CT064409                      </v>
      </c>
      <c r="Q180">
        <v>0</v>
      </c>
      <c r="R180">
        <v>0</v>
      </c>
      <c r="S180">
        <v>0</v>
      </c>
      <c r="T180">
        <v>0</v>
      </c>
      <c r="U180">
        <v>0</v>
      </c>
      <c r="V180">
        <v>0</v>
      </c>
      <c r="W180">
        <v>0</v>
      </c>
      <c r="X180">
        <v>0</v>
      </c>
      <c r="Y180">
        <v>0</v>
      </c>
      <c r="Z180">
        <v>0</v>
      </c>
      <c r="AA180">
        <v>0</v>
      </c>
      <c r="AB180">
        <v>0</v>
      </c>
      <c r="AC180">
        <v>0</v>
      </c>
      <c r="AD180">
        <v>0</v>
      </c>
      <c r="AE180">
        <v>0</v>
      </c>
      <c r="AF180">
        <v>0</v>
      </c>
      <c r="AG180">
        <v>0</v>
      </c>
      <c r="AH180">
        <v>0</v>
      </c>
      <c r="AI180">
        <v>0</v>
      </c>
      <c r="AJ180">
        <v>0</v>
      </c>
      <c r="AK180">
        <v>5.4</v>
      </c>
      <c r="AL180">
        <v>0</v>
      </c>
      <c r="AM180">
        <v>0</v>
      </c>
      <c r="AN180">
        <v>0</v>
      </c>
      <c r="AO180">
        <v>0</v>
      </c>
      <c r="AP180">
        <v>0</v>
      </c>
      <c r="AQ180">
        <v>0</v>
      </c>
      <c r="AR180">
        <v>0</v>
      </c>
      <c r="AS180">
        <v>0</v>
      </c>
      <c r="AT180">
        <v>0</v>
      </c>
      <c r="AU180">
        <v>0</v>
      </c>
      <c r="AV180">
        <v>0</v>
      </c>
      <c r="AW180">
        <v>0</v>
      </c>
      <c r="AX180">
        <v>0</v>
      </c>
      <c r="AY180">
        <v>0</v>
      </c>
      <c r="AZ180">
        <v>0</v>
      </c>
      <c r="BA180">
        <v>0</v>
      </c>
      <c r="BB180">
        <v>0</v>
      </c>
      <c r="BG180">
        <v>0</v>
      </c>
      <c r="BH180">
        <v>1</v>
      </c>
      <c r="BI180">
        <v>0.2</v>
      </c>
      <c r="BJ180">
        <v>1.6</v>
      </c>
      <c r="BK180">
        <v>2</v>
      </c>
      <c r="BL180">
        <v>38.11</v>
      </c>
      <c r="BM180">
        <v>5.72</v>
      </c>
      <c r="BN180">
        <v>43.83</v>
      </c>
      <c r="BO180">
        <v>43.83</v>
      </c>
      <c r="BQ180" t="s">
        <v>440</v>
      </c>
      <c r="BR180" t="s">
        <v>363</v>
      </c>
      <c r="BS180" s="2">
        <v>44239</v>
      </c>
      <c r="BT180" s="3">
        <v>0.41111111111111115</v>
      </c>
      <c r="BU180" t="s">
        <v>848</v>
      </c>
      <c r="BV180" t="s">
        <v>80</v>
      </c>
      <c r="BY180">
        <v>7767.9</v>
      </c>
      <c r="CA180" t="s">
        <v>223</v>
      </c>
      <c r="CC180" t="s">
        <v>221</v>
      </c>
      <c r="CD180">
        <v>7600</v>
      </c>
      <c r="CE180" t="s">
        <v>438</v>
      </c>
      <c r="CF180" s="2">
        <v>44242</v>
      </c>
      <c r="CI180">
        <v>1</v>
      </c>
      <c r="CJ180">
        <v>1</v>
      </c>
      <c r="CK180">
        <v>22</v>
      </c>
      <c r="CL180" t="s">
        <v>82</v>
      </c>
    </row>
    <row r="181" spans="1:90" x14ac:dyDescent="0.25">
      <c r="A181" t="s">
        <v>358</v>
      </c>
      <c r="B181" t="s">
        <v>359</v>
      </c>
      <c r="C181" t="s">
        <v>72</v>
      </c>
      <c r="E181" t="str">
        <f>"GAB2001983"</f>
        <v>GAB2001983</v>
      </c>
      <c r="F181" s="2">
        <v>44238</v>
      </c>
      <c r="G181">
        <v>202108</v>
      </c>
      <c r="H181" t="s">
        <v>86</v>
      </c>
      <c r="I181" t="s">
        <v>87</v>
      </c>
      <c r="J181" t="s">
        <v>360</v>
      </c>
      <c r="K181" t="s">
        <v>75</v>
      </c>
      <c r="L181" t="s">
        <v>432</v>
      </c>
      <c r="M181" t="s">
        <v>433</v>
      </c>
      <c r="N181" t="s">
        <v>434</v>
      </c>
      <c r="O181" t="s">
        <v>78</v>
      </c>
      <c r="P181" t="str">
        <f>"CT064424                      "</f>
        <v xml:space="preserve">CT064424                      </v>
      </c>
      <c r="Q181">
        <v>0</v>
      </c>
      <c r="R181">
        <v>0</v>
      </c>
      <c r="S181">
        <v>0</v>
      </c>
      <c r="T181">
        <v>0</v>
      </c>
      <c r="U181">
        <v>0</v>
      </c>
      <c r="V181">
        <v>0</v>
      </c>
      <c r="W181">
        <v>0</v>
      </c>
      <c r="X181">
        <v>0</v>
      </c>
      <c r="Y181">
        <v>0</v>
      </c>
      <c r="Z181">
        <v>0</v>
      </c>
      <c r="AA181">
        <v>0</v>
      </c>
      <c r="AB181">
        <v>0</v>
      </c>
      <c r="AC181">
        <v>0</v>
      </c>
      <c r="AD181">
        <v>0</v>
      </c>
      <c r="AE181">
        <v>0</v>
      </c>
      <c r="AF181">
        <v>0</v>
      </c>
      <c r="AG181">
        <v>0</v>
      </c>
      <c r="AH181">
        <v>0</v>
      </c>
      <c r="AI181">
        <v>0</v>
      </c>
      <c r="AJ181">
        <v>0</v>
      </c>
      <c r="AK181">
        <v>25.48</v>
      </c>
      <c r="AL181">
        <v>0</v>
      </c>
      <c r="AM181">
        <v>0</v>
      </c>
      <c r="AN181">
        <v>0</v>
      </c>
      <c r="AO181">
        <v>0</v>
      </c>
      <c r="AP181">
        <v>0</v>
      </c>
      <c r="AQ181">
        <v>0</v>
      </c>
      <c r="AR181">
        <v>0</v>
      </c>
      <c r="AS181">
        <v>0</v>
      </c>
      <c r="AT181">
        <v>0</v>
      </c>
      <c r="AU181">
        <v>0</v>
      </c>
      <c r="AV181">
        <v>0</v>
      </c>
      <c r="AW181">
        <v>0</v>
      </c>
      <c r="AX181">
        <v>0</v>
      </c>
      <c r="AY181">
        <v>0</v>
      </c>
      <c r="AZ181">
        <v>0</v>
      </c>
      <c r="BA181">
        <v>0</v>
      </c>
      <c r="BB181">
        <v>0</v>
      </c>
      <c r="BG181">
        <v>0</v>
      </c>
      <c r="BH181">
        <v>1</v>
      </c>
      <c r="BI181">
        <v>1</v>
      </c>
      <c r="BJ181">
        <v>3.8</v>
      </c>
      <c r="BK181">
        <v>4</v>
      </c>
      <c r="BL181">
        <v>179.88</v>
      </c>
      <c r="BM181">
        <v>26.98</v>
      </c>
      <c r="BN181">
        <v>206.86</v>
      </c>
      <c r="BO181">
        <v>206.86</v>
      </c>
      <c r="BQ181" t="s">
        <v>435</v>
      </c>
      <c r="BR181" t="s">
        <v>363</v>
      </c>
      <c r="BS181" s="2">
        <v>44239</v>
      </c>
      <c r="BT181" s="3">
        <v>0.4375</v>
      </c>
      <c r="BU181" t="s">
        <v>288</v>
      </c>
      <c r="BV181" t="s">
        <v>80</v>
      </c>
      <c r="BY181">
        <v>19200</v>
      </c>
      <c r="CA181" t="s">
        <v>437</v>
      </c>
      <c r="CC181" t="s">
        <v>433</v>
      </c>
      <c r="CD181">
        <v>3100</v>
      </c>
      <c r="CE181" t="s">
        <v>482</v>
      </c>
      <c r="CF181" s="2">
        <v>44242</v>
      </c>
      <c r="CI181">
        <v>1</v>
      </c>
      <c r="CJ181">
        <v>1</v>
      </c>
      <c r="CK181">
        <v>23</v>
      </c>
      <c r="CL181" t="s">
        <v>82</v>
      </c>
    </row>
    <row r="182" spans="1:90" x14ac:dyDescent="0.25">
      <c r="A182" t="s">
        <v>358</v>
      </c>
      <c r="B182" t="s">
        <v>359</v>
      </c>
      <c r="C182" t="s">
        <v>72</v>
      </c>
      <c r="E182" t="str">
        <f>"GAB2001984"</f>
        <v>GAB2001984</v>
      </c>
      <c r="F182" s="2">
        <v>44238</v>
      </c>
      <c r="G182">
        <v>202108</v>
      </c>
      <c r="H182" t="s">
        <v>86</v>
      </c>
      <c r="I182" t="s">
        <v>87</v>
      </c>
      <c r="J182" t="s">
        <v>360</v>
      </c>
      <c r="K182" t="s">
        <v>75</v>
      </c>
      <c r="L182" t="s">
        <v>86</v>
      </c>
      <c r="M182" t="s">
        <v>87</v>
      </c>
      <c r="N182" t="s">
        <v>519</v>
      </c>
      <c r="O182" t="s">
        <v>78</v>
      </c>
      <c r="P182" t="str">
        <f>"CT064425                      "</f>
        <v xml:space="preserve">CT064425                      </v>
      </c>
      <c r="Q182">
        <v>0</v>
      </c>
      <c r="R182">
        <v>0</v>
      </c>
      <c r="S182">
        <v>0</v>
      </c>
      <c r="T182">
        <v>0</v>
      </c>
      <c r="U182">
        <v>0</v>
      </c>
      <c r="V182">
        <v>0</v>
      </c>
      <c r="W182">
        <v>0</v>
      </c>
      <c r="X182">
        <v>0</v>
      </c>
      <c r="Y182">
        <v>0</v>
      </c>
      <c r="Z182">
        <v>0</v>
      </c>
      <c r="AA182">
        <v>0</v>
      </c>
      <c r="AB182">
        <v>0</v>
      </c>
      <c r="AC182">
        <v>0</v>
      </c>
      <c r="AD182">
        <v>0</v>
      </c>
      <c r="AE182">
        <v>0</v>
      </c>
      <c r="AF182">
        <v>0</v>
      </c>
      <c r="AG182">
        <v>0</v>
      </c>
      <c r="AH182">
        <v>0</v>
      </c>
      <c r="AI182">
        <v>0</v>
      </c>
      <c r="AJ182">
        <v>0</v>
      </c>
      <c r="AK182">
        <v>5.4</v>
      </c>
      <c r="AL182">
        <v>0</v>
      </c>
      <c r="AM182">
        <v>0</v>
      </c>
      <c r="AN182">
        <v>0</v>
      </c>
      <c r="AO182">
        <v>0</v>
      </c>
      <c r="AP182">
        <v>0</v>
      </c>
      <c r="AQ182">
        <v>0</v>
      </c>
      <c r="AR182">
        <v>0</v>
      </c>
      <c r="AS182">
        <v>0</v>
      </c>
      <c r="AT182">
        <v>0</v>
      </c>
      <c r="AU182">
        <v>0</v>
      </c>
      <c r="AV182">
        <v>0</v>
      </c>
      <c r="AW182">
        <v>0</v>
      </c>
      <c r="AX182">
        <v>0</v>
      </c>
      <c r="AY182">
        <v>0</v>
      </c>
      <c r="AZ182">
        <v>0</v>
      </c>
      <c r="BA182">
        <v>0</v>
      </c>
      <c r="BB182">
        <v>0</v>
      </c>
      <c r="BG182">
        <v>0</v>
      </c>
      <c r="BH182">
        <v>1</v>
      </c>
      <c r="BI182">
        <v>0.3</v>
      </c>
      <c r="BJ182">
        <v>2.8</v>
      </c>
      <c r="BK182">
        <v>3</v>
      </c>
      <c r="BL182">
        <v>38.11</v>
      </c>
      <c r="BM182">
        <v>5.72</v>
      </c>
      <c r="BN182">
        <v>43.83</v>
      </c>
      <c r="BO182">
        <v>43.83</v>
      </c>
      <c r="BQ182" t="s">
        <v>597</v>
      </c>
      <c r="BR182" t="s">
        <v>363</v>
      </c>
      <c r="BS182" s="2">
        <v>44239</v>
      </c>
      <c r="BT182" s="3">
        <v>0.42083333333333334</v>
      </c>
      <c r="BU182" t="s">
        <v>317</v>
      </c>
      <c r="BV182" t="s">
        <v>80</v>
      </c>
      <c r="BY182">
        <v>13934.36</v>
      </c>
      <c r="CA182" t="s">
        <v>101</v>
      </c>
      <c r="CC182" t="s">
        <v>87</v>
      </c>
      <c r="CD182">
        <v>7441</v>
      </c>
      <c r="CE182" t="s">
        <v>482</v>
      </c>
      <c r="CF182" s="2">
        <v>44242</v>
      </c>
      <c r="CI182">
        <v>1</v>
      </c>
      <c r="CJ182">
        <v>1</v>
      </c>
      <c r="CK182">
        <v>22</v>
      </c>
      <c r="CL182" t="s">
        <v>82</v>
      </c>
    </row>
    <row r="183" spans="1:90" x14ac:dyDescent="0.25">
      <c r="A183" t="s">
        <v>358</v>
      </c>
      <c r="B183" t="s">
        <v>359</v>
      </c>
      <c r="C183" t="s">
        <v>72</v>
      </c>
      <c r="E183" t="str">
        <f>"009940543485"</f>
        <v>009940543485</v>
      </c>
      <c r="F183" s="2">
        <v>44238</v>
      </c>
      <c r="G183">
        <v>202108</v>
      </c>
      <c r="H183" t="s">
        <v>205</v>
      </c>
      <c r="I183" t="s">
        <v>206</v>
      </c>
      <c r="J183" t="s">
        <v>787</v>
      </c>
      <c r="K183" t="s">
        <v>75</v>
      </c>
      <c r="L183" t="s">
        <v>86</v>
      </c>
      <c r="M183" t="s">
        <v>87</v>
      </c>
      <c r="N183" t="s">
        <v>406</v>
      </c>
      <c r="O183" t="s">
        <v>78</v>
      </c>
      <c r="P183" t="str">
        <f>"NA                            "</f>
        <v xml:space="preserve">NA                            </v>
      </c>
      <c r="Q183">
        <v>0</v>
      </c>
      <c r="R183">
        <v>0</v>
      </c>
      <c r="S183">
        <v>0</v>
      </c>
      <c r="T183">
        <v>0</v>
      </c>
      <c r="U183">
        <v>0</v>
      </c>
      <c r="V183">
        <v>0</v>
      </c>
      <c r="W183">
        <v>0</v>
      </c>
      <c r="X183">
        <v>0</v>
      </c>
      <c r="Y183">
        <v>0</v>
      </c>
      <c r="Z183">
        <v>0</v>
      </c>
      <c r="AA183">
        <v>0</v>
      </c>
      <c r="AB183">
        <v>0</v>
      </c>
      <c r="AC183">
        <v>0</v>
      </c>
      <c r="AD183">
        <v>0</v>
      </c>
      <c r="AE183">
        <v>0</v>
      </c>
      <c r="AF183">
        <v>0</v>
      </c>
      <c r="AG183">
        <v>0</v>
      </c>
      <c r="AH183">
        <v>0</v>
      </c>
      <c r="AI183">
        <v>0</v>
      </c>
      <c r="AJ183">
        <v>0</v>
      </c>
      <c r="AK183">
        <v>6.91</v>
      </c>
      <c r="AL183">
        <v>0</v>
      </c>
      <c r="AM183">
        <v>0</v>
      </c>
      <c r="AN183">
        <v>0</v>
      </c>
      <c r="AO183">
        <v>0</v>
      </c>
      <c r="AP183">
        <v>0</v>
      </c>
      <c r="AQ183">
        <v>0</v>
      </c>
      <c r="AR183">
        <v>0</v>
      </c>
      <c r="AS183">
        <v>0</v>
      </c>
      <c r="AT183">
        <v>0</v>
      </c>
      <c r="AU183">
        <v>0</v>
      </c>
      <c r="AV183">
        <v>0</v>
      </c>
      <c r="AW183">
        <v>0</v>
      </c>
      <c r="AX183">
        <v>0</v>
      </c>
      <c r="AY183">
        <v>0</v>
      </c>
      <c r="AZ183">
        <v>0</v>
      </c>
      <c r="BA183">
        <v>0</v>
      </c>
      <c r="BB183">
        <v>0</v>
      </c>
      <c r="BG183">
        <v>0</v>
      </c>
      <c r="BH183">
        <v>1</v>
      </c>
      <c r="BI183">
        <v>1</v>
      </c>
      <c r="BJ183">
        <v>0.2</v>
      </c>
      <c r="BK183">
        <v>1</v>
      </c>
      <c r="BL183">
        <v>48.78</v>
      </c>
      <c r="BM183">
        <v>7.32</v>
      </c>
      <c r="BN183">
        <v>56.1</v>
      </c>
      <c r="BO183">
        <v>56.1</v>
      </c>
      <c r="BQ183" t="s">
        <v>808</v>
      </c>
      <c r="BR183" t="s">
        <v>870</v>
      </c>
      <c r="BS183" s="2">
        <v>44239</v>
      </c>
      <c r="BT183" s="3">
        <v>0.42986111111111108</v>
      </c>
      <c r="BU183" t="s">
        <v>712</v>
      </c>
      <c r="BV183" t="s">
        <v>80</v>
      </c>
      <c r="BY183">
        <v>1200</v>
      </c>
      <c r="BZ183" t="s">
        <v>81</v>
      </c>
      <c r="CA183" t="s">
        <v>102</v>
      </c>
      <c r="CC183" t="s">
        <v>87</v>
      </c>
      <c r="CD183">
        <v>7460</v>
      </c>
      <c r="CE183" t="s">
        <v>88</v>
      </c>
      <c r="CF183" s="2">
        <v>44242</v>
      </c>
      <c r="CI183">
        <v>1</v>
      </c>
      <c r="CJ183">
        <v>1</v>
      </c>
      <c r="CK183">
        <v>21</v>
      </c>
      <c r="CL183" t="s">
        <v>82</v>
      </c>
    </row>
    <row r="184" spans="1:90" x14ac:dyDescent="0.25">
      <c r="A184" t="s">
        <v>358</v>
      </c>
      <c r="B184" t="s">
        <v>359</v>
      </c>
      <c r="C184" t="s">
        <v>72</v>
      </c>
      <c r="E184" t="str">
        <f>"GAB2001979"</f>
        <v>GAB2001979</v>
      </c>
      <c r="F184" s="2">
        <v>44238</v>
      </c>
      <c r="G184">
        <v>202108</v>
      </c>
      <c r="H184" t="s">
        <v>86</v>
      </c>
      <c r="I184" t="s">
        <v>87</v>
      </c>
      <c r="J184" t="s">
        <v>360</v>
      </c>
      <c r="K184" t="s">
        <v>75</v>
      </c>
      <c r="L184" t="s">
        <v>86</v>
      </c>
      <c r="M184" t="s">
        <v>87</v>
      </c>
      <c r="N184" t="s">
        <v>497</v>
      </c>
      <c r="O184" t="s">
        <v>78</v>
      </c>
      <c r="P184" t="str">
        <f>"CT064408                      "</f>
        <v xml:space="preserve">CT064408                      </v>
      </c>
      <c r="Q184">
        <v>0</v>
      </c>
      <c r="R184">
        <v>0</v>
      </c>
      <c r="S184">
        <v>0</v>
      </c>
      <c r="T184">
        <v>0</v>
      </c>
      <c r="U184">
        <v>0</v>
      </c>
      <c r="V184">
        <v>0</v>
      </c>
      <c r="W184">
        <v>0</v>
      </c>
      <c r="X184">
        <v>0</v>
      </c>
      <c r="Y184">
        <v>0</v>
      </c>
      <c r="Z184">
        <v>0</v>
      </c>
      <c r="AA184">
        <v>0</v>
      </c>
      <c r="AB184">
        <v>0</v>
      </c>
      <c r="AC184">
        <v>0</v>
      </c>
      <c r="AD184">
        <v>0</v>
      </c>
      <c r="AE184">
        <v>0</v>
      </c>
      <c r="AF184">
        <v>0</v>
      </c>
      <c r="AG184">
        <v>0</v>
      </c>
      <c r="AH184">
        <v>0</v>
      </c>
      <c r="AI184">
        <v>0</v>
      </c>
      <c r="AJ184">
        <v>0</v>
      </c>
      <c r="AK184">
        <v>5.4</v>
      </c>
      <c r="AL184">
        <v>0</v>
      </c>
      <c r="AM184">
        <v>0</v>
      </c>
      <c r="AN184">
        <v>0</v>
      </c>
      <c r="AO184">
        <v>0</v>
      </c>
      <c r="AP184">
        <v>0</v>
      </c>
      <c r="AQ184">
        <v>0</v>
      </c>
      <c r="AR184">
        <v>0</v>
      </c>
      <c r="AS184">
        <v>0</v>
      </c>
      <c r="AT184">
        <v>0</v>
      </c>
      <c r="AU184">
        <v>0</v>
      </c>
      <c r="AV184">
        <v>0</v>
      </c>
      <c r="AW184">
        <v>0</v>
      </c>
      <c r="AX184">
        <v>0</v>
      </c>
      <c r="AY184">
        <v>0</v>
      </c>
      <c r="AZ184">
        <v>0</v>
      </c>
      <c r="BA184">
        <v>0</v>
      </c>
      <c r="BB184">
        <v>0</v>
      </c>
      <c r="BG184">
        <v>0</v>
      </c>
      <c r="BH184">
        <v>1</v>
      </c>
      <c r="BI184">
        <v>0.1</v>
      </c>
      <c r="BJ184">
        <v>2.1</v>
      </c>
      <c r="BK184">
        <v>3</v>
      </c>
      <c r="BL184">
        <v>38.11</v>
      </c>
      <c r="BM184">
        <v>5.72</v>
      </c>
      <c r="BN184">
        <v>43.83</v>
      </c>
      <c r="BO184">
        <v>43.83</v>
      </c>
      <c r="BQ184" t="s">
        <v>498</v>
      </c>
      <c r="BR184" t="s">
        <v>363</v>
      </c>
      <c r="BS184" s="2">
        <v>44239</v>
      </c>
      <c r="BT184" s="3">
        <v>0.40625</v>
      </c>
      <c r="BU184" t="s">
        <v>871</v>
      </c>
      <c r="BV184" t="s">
        <v>80</v>
      </c>
      <c r="BY184">
        <v>10685.22</v>
      </c>
      <c r="CA184" t="s">
        <v>101</v>
      </c>
      <c r="CC184" t="s">
        <v>87</v>
      </c>
      <c r="CD184">
        <v>7441</v>
      </c>
      <c r="CE184" t="s">
        <v>443</v>
      </c>
      <c r="CF184" s="2">
        <v>44242</v>
      </c>
      <c r="CI184">
        <v>1</v>
      </c>
      <c r="CJ184">
        <v>1</v>
      </c>
      <c r="CK184">
        <v>22</v>
      </c>
      <c r="CL184" t="s">
        <v>82</v>
      </c>
    </row>
    <row r="185" spans="1:90" x14ac:dyDescent="0.25">
      <c r="A185" t="s">
        <v>358</v>
      </c>
      <c r="B185" t="s">
        <v>359</v>
      </c>
      <c r="C185" t="s">
        <v>72</v>
      </c>
      <c r="E185" t="str">
        <f>"GAB2001976"</f>
        <v>GAB2001976</v>
      </c>
      <c r="F185" s="2">
        <v>44238</v>
      </c>
      <c r="G185">
        <v>202108</v>
      </c>
      <c r="H185" t="s">
        <v>86</v>
      </c>
      <c r="I185" t="s">
        <v>87</v>
      </c>
      <c r="J185" t="s">
        <v>360</v>
      </c>
      <c r="K185" t="s">
        <v>75</v>
      </c>
      <c r="L185" t="s">
        <v>92</v>
      </c>
      <c r="M185" t="s">
        <v>93</v>
      </c>
      <c r="N185" t="s">
        <v>489</v>
      </c>
      <c r="O185" t="s">
        <v>78</v>
      </c>
      <c r="P185" t="str">
        <f>"CT064411                      "</f>
        <v xml:space="preserve">CT064411                      </v>
      </c>
      <c r="Q185">
        <v>0</v>
      </c>
      <c r="R185">
        <v>0</v>
      </c>
      <c r="S185">
        <v>0</v>
      </c>
      <c r="T185">
        <v>0</v>
      </c>
      <c r="U185">
        <v>0</v>
      </c>
      <c r="V185">
        <v>0</v>
      </c>
      <c r="W185">
        <v>0</v>
      </c>
      <c r="X185">
        <v>0</v>
      </c>
      <c r="Y185">
        <v>0</v>
      </c>
      <c r="Z185">
        <v>0</v>
      </c>
      <c r="AA185">
        <v>0</v>
      </c>
      <c r="AB185">
        <v>0</v>
      </c>
      <c r="AC185">
        <v>0</v>
      </c>
      <c r="AD185">
        <v>0</v>
      </c>
      <c r="AE185">
        <v>0</v>
      </c>
      <c r="AF185">
        <v>0</v>
      </c>
      <c r="AG185">
        <v>0</v>
      </c>
      <c r="AH185">
        <v>0</v>
      </c>
      <c r="AI185">
        <v>0</v>
      </c>
      <c r="AJ185">
        <v>0</v>
      </c>
      <c r="AK185">
        <v>8.6300000000000008</v>
      </c>
      <c r="AL185">
        <v>0</v>
      </c>
      <c r="AM185">
        <v>0</v>
      </c>
      <c r="AN185">
        <v>0</v>
      </c>
      <c r="AO185">
        <v>0</v>
      </c>
      <c r="AP185">
        <v>0</v>
      </c>
      <c r="AQ185">
        <v>0</v>
      </c>
      <c r="AR185">
        <v>0</v>
      </c>
      <c r="AS185">
        <v>0</v>
      </c>
      <c r="AT185">
        <v>0</v>
      </c>
      <c r="AU185">
        <v>0</v>
      </c>
      <c r="AV185">
        <v>0</v>
      </c>
      <c r="AW185">
        <v>0</v>
      </c>
      <c r="AX185">
        <v>0</v>
      </c>
      <c r="AY185">
        <v>0</v>
      </c>
      <c r="AZ185">
        <v>0</v>
      </c>
      <c r="BA185">
        <v>0</v>
      </c>
      <c r="BB185">
        <v>0</v>
      </c>
      <c r="BG185">
        <v>0</v>
      </c>
      <c r="BH185">
        <v>1</v>
      </c>
      <c r="BI185">
        <v>0.4</v>
      </c>
      <c r="BJ185">
        <v>2.2999999999999998</v>
      </c>
      <c r="BK185">
        <v>2.5</v>
      </c>
      <c r="BL185">
        <v>60.96</v>
      </c>
      <c r="BM185">
        <v>9.14</v>
      </c>
      <c r="BN185">
        <v>70.099999999999994</v>
      </c>
      <c r="BO185">
        <v>70.099999999999994</v>
      </c>
      <c r="BQ185" t="s">
        <v>725</v>
      </c>
      <c r="BR185" t="s">
        <v>363</v>
      </c>
      <c r="BS185" s="2">
        <v>44239</v>
      </c>
      <c r="BT185" s="3">
        <v>0.43055555555555558</v>
      </c>
      <c r="BU185" t="s">
        <v>872</v>
      </c>
      <c r="BV185" t="s">
        <v>80</v>
      </c>
      <c r="BY185">
        <v>11565.9</v>
      </c>
      <c r="CA185" t="s">
        <v>727</v>
      </c>
      <c r="CC185" t="s">
        <v>93</v>
      </c>
      <c r="CD185">
        <v>2021</v>
      </c>
      <c r="CE185" t="s">
        <v>475</v>
      </c>
      <c r="CF185" s="2">
        <v>44239</v>
      </c>
      <c r="CI185">
        <v>1</v>
      </c>
      <c r="CJ185">
        <v>1</v>
      </c>
      <c r="CK185">
        <v>21</v>
      </c>
      <c r="CL185" t="s">
        <v>82</v>
      </c>
    </row>
    <row r="186" spans="1:90" x14ac:dyDescent="0.25">
      <c r="A186" t="s">
        <v>358</v>
      </c>
      <c r="B186" t="s">
        <v>359</v>
      </c>
      <c r="C186" t="s">
        <v>72</v>
      </c>
      <c r="E186" t="str">
        <f>"009940543489"</f>
        <v>009940543489</v>
      </c>
      <c r="F186" s="2">
        <v>44238</v>
      </c>
      <c r="G186">
        <v>202108</v>
      </c>
      <c r="H186" t="s">
        <v>205</v>
      </c>
      <c r="I186" t="s">
        <v>206</v>
      </c>
      <c r="J186" t="s">
        <v>787</v>
      </c>
      <c r="K186" t="s">
        <v>75</v>
      </c>
      <c r="L186" t="s">
        <v>210</v>
      </c>
      <c r="M186" t="s">
        <v>87</v>
      </c>
      <c r="N186" t="s">
        <v>406</v>
      </c>
      <c r="O186" t="s">
        <v>200</v>
      </c>
      <c r="P186" t="str">
        <f>"NA                            "</f>
        <v xml:space="preserve">NA                            </v>
      </c>
      <c r="Q186">
        <v>0</v>
      </c>
      <c r="R186">
        <v>0</v>
      </c>
      <c r="S186">
        <v>0</v>
      </c>
      <c r="T186">
        <v>0</v>
      </c>
      <c r="U186">
        <v>0</v>
      </c>
      <c r="V186">
        <v>0</v>
      </c>
      <c r="W186">
        <v>0</v>
      </c>
      <c r="X186">
        <v>0</v>
      </c>
      <c r="Y186">
        <v>0</v>
      </c>
      <c r="Z186">
        <v>0</v>
      </c>
      <c r="AA186">
        <v>0</v>
      </c>
      <c r="AB186">
        <v>0</v>
      </c>
      <c r="AC186">
        <v>0</v>
      </c>
      <c r="AD186">
        <v>0</v>
      </c>
      <c r="AE186">
        <v>0</v>
      </c>
      <c r="AF186">
        <v>0</v>
      </c>
      <c r="AG186">
        <v>0</v>
      </c>
      <c r="AH186">
        <v>0</v>
      </c>
      <c r="AI186">
        <v>0</v>
      </c>
      <c r="AJ186">
        <v>0</v>
      </c>
      <c r="AK186">
        <v>0</v>
      </c>
      <c r="AL186">
        <v>0</v>
      </c>
      <c r="AM186">
        <v>16.84</v>
      </c>
      <c r="AN186">
        <v>0</v>
      </c>
      <c r="AO186">
        <v>0</v>
      </c>
      <c r="AP186">
        <v>0</v>
      </c>
      <c r="AQ186">
        <v>0</v>
      </c>
      <c r="AR186">
        <v>0</v>
      </c>
      <c r="AS186">
        <v>0</v>
      </c>
      <c r="AT186">
        <v>0</v>
      </c>
      <c r="AU186">
        <v>0</v>
      </c>
      <c r="AV186">
        <v>0</v>
      </c>
      <c r="AW186">
        <v>0</v>
      </c>
      <c r="AX186">
        <v>0</v>
      </c>
      <c r="AY186">
        <v>0</v>
      </c>
      <c r="AZ186">
        <v>0</v>
      </c>
      <c r="BA186">
        <v>0</v>
      </c>
      <c r="BB186">
        <v>0</v>
      </c>
      <c r="BG186">
        <v>0</v>
      </c>
      <c r="BH186">
        <v>1</v>
      </c>
      <c r="BI186">
        <v>10.1</v>
      </c>
      <c r="BJ186">
        <v>12.7</v>
      </c>
      <c r="BK186">
        <v>13</v>
      </c>
      <c r="BL186">
        <v>123.9</v>
      </c>
      <c r="BM186">
        <v>18.59</v>
      </c>
      <c r="BN186">
        <v>142.49</v>
      </c>
      <c r="BO186">
        <v>142.49</v>
      </c>
      <c r="BQ186" t="s">
        <v>873</v>
      </c>
      <c r="BR186" t="s">
        <v>533</v>
      </c>
      <c r="BS186" s="2">
        <v>44242</v>
      </c>
      <c r="BT186" s="3">
        <v>0.4375</v>
      </c>
      <c r="BU186" t="s">
        <v>824</v>
      </c>
      <c r="BV186" t="s">
        <v>80</v>
      </c>
      <c r="BY186">
        <v>63340.22</v>
      </c>
      <c r="CA186" t="s">
        <v>102</v>
      </c>
      <c r="CC186" t="s">
        <v>87</v>
      </c>
      <c r="CD186">
        <v>7460</v>
      </c>
      <c r="CE186" t="s">
        <v>88</v>
      </c>
      <c r="CF186" s="2">
        <v>44243</v>
      </c>
      <c r="CI186">
        <v>0</v>
      </c>
      <c r="CJ186">
        <v>0</v>
      </c>
      <c r="CK186" t="s">
        <v>634</v>
      </c>
      <c r="CL186" t="s">
        <v>82</v>
      </c>
    </row>
    <row r="187" spans="1:90" x14ac:dyDescent="0.25">
      <c r="A187" t="s">
        <v>358</v>
      </c>
      <c r="B187" t="s">
        <v>359</v>
      </c>
      <c r="C187" t="s">
        <v>72</v>
      </c>
      <c r="E187" t="str">
        <f>"GAB2001999"</f>
        <v>GAB2001999</v>
      </c>
      <c r="F187" s="2">
        <v>44239</v>
      </c>
      <c r="G187">
        <v>202108</v>
      </c>
      <c r="H187" t="s">
        <v>86</v>
      </c>
      <c r="I187" t="s">
        <v>87</v>
      </c>
      <c r="J187" t="s">
        <v>360</v>
      </c>
      <c r="K187" t="s">
        <v>75</v>
      </c>
      <c r="L187" t="s">
        <v>874</v>
      </c>
      <c r="M187" t="s">
        <v>875</v>
      </c>
      <c r="N187" t="s">
        <v>876</v>
      </c>
      <c r="O187" t="s">
        <v>200</v>
      </c>
      <c r="P187" t="str">
        <f>"CT064269                      "</f>
        <v xml:space="preserve">CT064269                      </v>
      </c>
      <c r="Q187">
        <v>0</v>
      </c>
      <c r="R187">
        <v>0</v>
      </c>
      <c r="S187">
        <v>0</v>
      </c>
      <c r="T187">
        <v>0</v>
      </c>
      <c r="U187">
        <v>0</v>
      </c>
      <c r="V187">
        <v>0</v>
      </c>
      <c r="W187">
        <v>0</v>
      </c>
      <c r="X187">
        <v>0</v>
      </c>
      <c r="Y187">
        <v>0</v>
      </c>
      <c r="Z187">
        <v>0</v>
      </c>
      <c r="AA187">
        <v>0</v>
      </c>
      <c r="AB187">
        <v>0</v>
      </c>
      <c r="AC187">
        <v>0</v>
      </c>
      <c r="AD187">
        <v>0</v>
      </c>
      <c r="AE187">
        <v>0</v>
      </c>
      <c r="AF187">
        <v>0</v>
      </c>
      <c r="AG187">
        <v>0</v>
      </c>
      <c r="AH187">
        <v>0</v>
      </c>
      <c r="AI187">
        <v>0</v>
      </c>
      <c r="AJ187">
        <v>0</v>
      </c>
      <c r="AK187">
        <v>0</v>
      </c>
      <c r="AL187">
        <v>0</v>
      </c>
      <c r="AM187">
        <v>20.73</v>
      </c>
      <c r="AN187">
        <v>0</v>
      </c>
      <c r="AO187">
        <v>0</v>
      </c>
      <c r="AP187">
        <v>0</v>
      </c>
      <c r="AQ187">
        <v>0</v>
      </c>
      <c r="AR187">
        <v>0</v>
      </c>
      <c r="AS187">
        <v>0</v>
      </c>
      <c r="AT187">
        <v>0</v>
      </c>
      <c r="AU187">
        <v>0</v>
      </c>
      <c r="AV187">
        <v>0</v>
      </c>
      <c r="AW187">
        <v>0</v>
      </c>
      <c r="AX187">
        <v>0</v>
      </c>
      <c r="AY187">
        <v>0</v>
      </c>
      <c r="AZ187">
        <v>0</v>
      </c>
      <c r="BA187">
        <v>0</v>
      </c>
      <c r="BB187">
        <v>0</v>
      </c>
      <c r="BG187">
        <v>0</v>
      </c>
      <c r="BH187">
        <v>1</v>
      </c>
      <c r="BI187">
        <v>3.5</v>
      </c>
      <c r="BJ187">
        <v>6.2</v>
      </c>
      <c r="BK187">
        <v>7</v>
      </c>
      <c r="BL187">
        <v>151.34</v>
      </c>
      <c r="BM187">
        <v>22.7</v>
      </c>
      <c r="BN187">
        <v>174.04</v>
      </c>
      <c r="BO187">
        <v>174.04</v>
      </c>
      <c r="BQ187" t="s">
        <v>389</v>
      </c>
      <c r="BR187" t="s">
        <v>363</v>
      </c>
      <c r="BS187" s="2">
        <v>44245</v>
      </c>
      <c r="BT187" s="3">
        <v>0.78125</v>
      </c>
      <c r="BU187" t="s">
        <v>877</v>
      </c>
      <c r="BV187" t="s">
        <v>80</v>
      </c>
      <c r="BY187">
        <v>31152.639999999999</v>
      </c>
      <c r="CA187" t="s">
        <v>131</v>
      </c>
      <c r="CC187" t="s">
        <v>875</v>
      </c>
      <c r="CD187">
        <v>5500</v>
      </c>
      <c r="CE187" t="s">
        <v>88</v>
      </c>
      <c r="CF187" s="2">
        <v>44249</v>
      </c>
      <c r="CI187">
        <v>7</v>
      </c>
      <c r="CJ187">
        <v>4</v>
      </c>
      <c r="CK187" t="s">
        <v>391</v>
      </c>
      <c r="CL187" t="s">
        <v>82</v>
      </c>
    </row>
    <row r="188" spans="1:90" x14ac:dyDescent="0.25">
      <c r="A188" t="s">
        <v>358</v>
      </c>
      <c r="B188" t="s">
        <v>359</v>
      </c>
      <c r="C188" t="s">
        <v>72</v>
      </c>
      <c r="E188" t="str">
        <f>"GAB2002008"</f>
        <v>GAB2002008</v>
      </c>
      <c r="F188" s="2">
        <v>44239</v>
      </c>
      <c r="G188">
        <v>202108</v>
      </c>
      <c r="H188" t="s">
        <v>86</v>
      </c>
      <c r="I188" t="s">
        <v>87</v>
      </c>
      <c r="J188" t="s">
        <v>360</v>
      </c>
      <c r="K188" t="s">
        <v>75</v>
      </c>
      <c r="L188" t="s">
        <v>340</v>
      </c>
      <c r="M188" t="s">
        <v>341</v>
      </c>
      <c r="N188" t="s">
        <v>878</v>
      </c>
      <c r="O188" t="s">
        <v>200</v>
      </c>
      <c r="P188" t="str">
        <f>"CT064446                      "</f>
        <v xml:space="preserve">CT064446                      </v>
      </c>
      <c r="Q188">
        <v>0</v>
      </c>
      <c r="R188">
        <v>0</v>
      </c>
      <c r="S188">
        <v>0</v>
      </c>
      <c r="T188">
        <v>0</v>
      </c>
      <c r="U188">
        <v>0</v>
      </c>
      <c r="V188">
        <v>0</v>
      </c>
      <c r="W188">
        <v>0</v>
      </c>
      <c r="X188">
        <v>0</v>
      </c>
      <c r="Y188">
        <v>0</v>
      </c>
      <c r="Z188">
        <v>0</v>
      </c>
      <c r="AA188">
        <v>0</v>
      </c>
      <c r="AB188">
        <v>0</v>
      </c>
      <c r="AC188">
        <v>0</v>
      </c>
      <c r="AD188">
        <v>0</v>
      </c>
      <c r="AE188">
        <v>0</v>
      </c>
      <c r="AF188">
        <v>0</v>
      </c>
      <c r="AG188">
        <v>0</v>
      </c>
      <c r="AH188">
        <v>0</v>
      </c>
      <c r="AI188">
        <v>0</v>
      </c>
      <c r="AJ188">
        <v>0</v>
      </c>
      <c r="AK188">
        <v>0</v>
      </c>
      <c r="AL188">
        <v>0</v>
      </c>
      <c r="AM188">
        <v>14.14</v>
      </c>
      <c r="AN188">
        <v>0</v>
      </c>
      <c r="AO188">
        <v>0</v>
      </c>
      <c r="AP188">
        <v>0</v>
      </c>
      <c r="AQ188">
        <v>0</v>
      </c>
      <c r="AR188">
        <v>0</v>
      </c>
      <c r="AS188">
        <v>0</v>
      </c>
      <c r="AT188">
        <v>0</v>
      </c>
      <c r="AU188">
        <v>0</v>
      </c>
      <c r="AV188">
        <v>0</v>
      </c>
      <c r="AW188">
        <v>0</v>
      </c>
      <c r="AX188">
        <v>0</v>
      </c>
      <c r="AY188">
        <v>0</v>
      </c>
      <c r="AZ188">
        <v>0</v>
      </c>
      <c r="BA188">
        <v>0</v>
      </c>
      <c r="BB188">
        <v>0</v>
      </c>
      <c r="BG188">
        <v>0</v>
      </c>
      <c r="BH188">
        <v>1</v>
      </c>
      <c r="BI188">
        <v>3.9</v>
      </c>
      <c r="BJ188">
        <v>12.8</v>
      </c>
      <c r="BK188">
        <v>13</v>
      </c>
      <c r="BL188">
        <v>104.85</v>
      </c>
      <c r="BM188">
        <v>15.73</v>
      </c>
      <c r="BN188">
        <v>120.58</v>
      </c>
      <c r="BO188">
        <v>120.58</v>
      </c>
      <c r="BQ188" t="s">
        <v>879</v>
      </c>
      <c r="BR188" t="s">
        <v>363</v>
      </c>
      <c r="BS188" s="2">
        <v>44242</v>
      </c>
      <c r="BT188" s="3">
        <v>0.30555555555555552</v>
      </c>
      <c r="BU188" t="s">
        <v>880</v>
      </c>
      <c r="BV188" t="s">
        <v>80</v>
      </c>
      <c r="BY188">
        <v>64202.42</v>
      </c>
      <c r="CA188" t="s">
        <v>259</v>
      </c>
      <c r="CC188" t="s">
        <v>341</v>
      </c>
      <c r="CD188">
        <v>2146</v>
      </c>
      <c r="CE188" t="s">
        <v>88</v>
      </c>
      <c r="CF188" s="2">
        <v>44243</v>
      </c>
      <c r="CI188">
        <v>2</v>
      </c>
      <c r="CJ188">
        <v>1</v>
      </c>
      <c r="CK188" t="s">
        <v>211</v>
      </c>
      <c r="CL188" t="s">
        <v>82</v>
      </c>
    </row>
    <row r="189" spans="1:90" x14ac:dyDescent="0.25">
      <c r="A189" t="s">
        <v>358</v>
      </c>
      <c r="B189" t="s">
        <v>359</v>
      </c>
      <c r="C189" t="s">
        <v>72</v>
      </c>
      <c r="E189" t="str">
        <f>"GAB2001995"</f>
        <v>GAB2001995</v>
      </c>
      <c r="F189" s="2">
        <v>44239</v>
      </c>
      <c r="G189">
        <v>202108</v>
      </c>
      <c r="H189" t="s">
        <v>86</v>
      </c>
      <c r="I189" t="s">
        <v>87</v>
      </c>
      <c r="J189" t="s">
        <v>360</v>
      </c>
      <c r="K189" t="s">
        <v>75</v>
      </c>
      <c r="L189" t="s">
        <v>195</v>
      </c>
      <c r="M189" t="s">
        <v>196</v>
      </c>
      <c r="N189" t="s">
        <v>881</v>
      </c>
      <c r="O189" t="s">
        <v>200</v>
      </c>
      <c r="P189" t="str">
        <f>"CT061228                      "</f>
        <v xml:space="preserve">CT061228                      </v>
      </c>
      <c r="Q189">
        <v>0</v>
      </c>
      <c r="R189">
        <v>0</v>
      </c>
      <c r="S189">
        <v>0</v>
      </c>
      <c r="T189">
        <v>0</v>
      </c>
      <c r="U189">
        <v>0</v>
      </c>
      <c r="V189">
        <v>0</v>
      </c>
      <c r="W189">
        <v>0</v>
      </c>
      <c r="X189">
        <v>0</v>
      </c>
      <c r="Y189">
        <v>0</v>
      </c>
      <c r="Z189">
        <v>0</v>
      </c>
      <c r="AA189">
        <v>0</v>
      </c>
      <c r="AB189">
        <v>0</v>
      </c>
      <c r="AC189">
        <v>0</v>
      </c>
      <c r="AD189">
        <v>0</v>
      </c>
      <c r="AE189">
        <v>0</v>
      </c>
      <c r="AF189">
        <v>0</v>
      </c>
      <c r="AG189">
        <v>0</v>
      </c>
      <c r="AH189">
        <v>0</v>
      </c>
      <c r="AI189">
        <v>0</v>
      </c>
      <c r="AJ189">
        <v>0</v>
      </c>
      <c r="AK189">
        <v>0</v>
      </c>
      <c r="AL189">
        <v>0</v>
      </c>
      <c r="AM189">
        <v>221.46</v>
      </c>
      <c r="AN189">
        <v>0</v>
      </c>
      <c r="AO189">
        <v>0</v>
      </c>
      <c r="AP189">
        <v>0</v>
      </c>
      <c r="AQ189">
        <v>0</v>
      </c>
      <c r="AR189">
        <v>0</v>
      </c>
      <c r="AS189">
        <v>0</v>
      </c>
      <c r="AT189">
        <v>0</v>
      </c>
      <c r="AU189">
        <v>0</v>
      </c>
      <c r="AV189">
        <v>0</v>
      </c>
      <c r="AW189">
        <v>0</v>
      </c>
      <c r="AX189">
        <v>0</v>
      </c>
      <c r="AY189">
        <v>0</v>
      </c>
      <c r="AZ189">
        <v>0</v>
      </c>
      <c r="BA189">
        <v>0</v>
      </c>
      <c r="BB189">
        <v>0</v>
      </c>
      <c r="BG189">
        <v>0</v>
      </c>
      <c r="BH189">
        <v>1</v>
      </c>
      <c r="BI189">
        <v>81</v>
      </c>
      <c r="BJ189">
        <v>220.6</v>
      </c>
      <c r="BK189">
        <v>221</v>
      </c>
      <c r="BL189">
        <v>1568.64</v>
      </c>
      <c r="BM189">
        <v>235.3</v>
      </c>
      <c r="BN189">
        <v>1803.94</v>
      </c>
      <c r="BO189">
        <v>1803.94</v>
      </c>
      <c r="BQ189" t="s">
        <v>882</v>
      </c>
      <c r="BR189" t="s">
        <v>363</v>
      </c>
      <c r="BS189" s="2">
        <v>44243</v>
      </c>
      <c r="BT189" s="3">
        <v>0.47222222222222227</v>
      </c>
      <c r="BU189" t="s">
        <v>331</v>
      </c>
      <c r="BV189" t="s">
        <v>80</v>
      </c>
      <c r="BY189">
        <v>1103080</v>
      </c>
      <c r="CA189" t="s">
        <v>240</v>
      </c>
      <c r="CC189" t="s">
        <v>196</v>
      </c>
      <c r="CD189">
        <v>300</v>
      </c>
      <c r="CE189" t="s">
        <v>88</v>
      </c>
      <c r="CF189" s="2">
        <v>44244</v>
      </c>
      <c r="CI189">
        <v>3</v>
      </c>
      <c r="CJ189">
        <v>2</v>
      </c>
      <c r="CK189" t="s">
        <v>378</v>
      </c>
      <c r="CL189" t="s">
        <v>82</v>
      </c>
    </row>
    <row r="190" spans="1:90" x14ac:dyDescent="0.25">
      <c r="A190" t="s">
        <v>358</v>
      </c>
      <c r="B190" t="s">
        <v>359</v>
      </c>
      <c r="C190" t="s">
        <v>72</v>
      </c>
      <c r="E190" t="str">
        <f>"GAB2001998"</f>
        <v>GAB2001998</v>
      </c>
      <c r="F190" s="2">
        <v>44239</v>
      </c>
      <c r="G190">
        <v>202108</v>
      </c>
      <c r="H190" t="s">
        <v>86</v>
      </c>
      <c r="I190" t="s">
        <v>87</v>
      </c>
      <c r="J190" t="s">
        <v>360</v>
      </c>
      <c r="K190" t="s">
        <v>75</v>
      </c>
      <c r="L190" t="s">
        <v>83</v>
      </c>
      <c r="M190" t="s">
        <v>84</v>
      </c>
      <c r="N190" t="s">
        <v>830</v>
      </c>
      <c r="O190" t="s">
        <v>200</v>
      </c>
      <c r="P190" t="str">
        <f>"003077 003078                 "</f>
        <v xml:space="preserve">003077 003078                 </v>
      </c>
      <c r="Q190">
        <v>0</v>
      </c>
      <c r="R190">
        <v>0</v>
      </c>
      <c r="S190">
        <v>0</v>
      </c>
      <c r="T190">
        <v>0</v>
      </c>
      <c r="U190">
        <v>0</v>
      </c>
      <c r="V190">
        <v>0</v>
      </c>
      <c r="W190">
        <v>0</v>
      </c>
      <c r="X190">
        <v>0</v>
      </c>
      <c r="Y190">
        <v>0</v>
      </c>
      <c r="Z190">
        <v>0</v>
      </c>
      <c r="AA190">
        <v>0</v>
      </c>
      <c r="AB190">
        <v>0</v>
      </c>
      <c r="AC190">
        <v>0</v>
      </c>
      <c r="AD190">
        <v>0</v>
      </c>
      <c r="AE190">
        <v>0</v>
      </c>
      <c r="AF190">
        <v>0</v>
      </c>
      <c r="AG190">
        <v>0</v>
      </c>
      <c r="AH190">
        <v>0</v>
      </c>
      <c r="AI190">
        <v>0</v>
      </c>
      <c r="AJ190">
        <v>0</v>
      </c>
      <c r="AK190">
        <v>0</v>
      </c>
      <c r="AL190">
        <v>0</v>
      </c>
      <c r="AM190">
        <v>72.27</v>
      </c>
      <c r="AN190">
        <v>0</v>
      </c>
      <c r="AO190">
        <v>0</v>
      </c>
      <c r="AP190">
        <v>0</v>
      </c>
      <c r="AQ190">
        <v>0</v>
      </c>
      <c r="AR190">
        <v>0</v>
      </c>
      <c r="AS190">
        <v>0</v>
      </c>
      <c r="AT190">
        <v>0</v>
      </c>
      <c r="AU190">
        <v>0</v>
      </c>
      <c r="AV190">
        <v>0</v>
      </c>
      <c r="AW190">
        <v>0</v>
      </c>
      <c r="AX190">
        <v>0</v>
      </c>
      <c r="AY190">
        <v>0</v>
      </c>
      <c r="AZ190">
        <v>0</v>
      </c>
      <c r="BA190">
        <v>0</v>
      </c>
      <c r="BB190">
        <v>0</v>
      </c>
      <c r="BG190">
        <v>0</v>
      </c>
      <c r="BH190">
        <v>6</v>
      </c>
      <c r="BI190">
        <v>62.7</v>
      </c>
      <c r="BJ190">
        <v>110.6</v>
      </c>
      <c r="BK190">
        <v>111</v>
      </c>
      <c r="BL190">
        <v>515.29999999999995</v>
      </c>
      <c r="BM190">
        <v>77.3</v>
      </c>
      <c r="BN190">
        <v>592.6</v>
      </c>
      <c r="BO190">
        <v>592.6</v>
      </c>
      <c r="BQ190" t="s">
        <v>389</v>
      </c>
      <c r="BR190" t="s">
        <v>363</v>
      </c>
      <c r="BS190" s="2">
        <v>44243</v>
      </c>
      <c r="BT190" s="3">
        <v>0.37708333333333338</v>
      </c>
      <c r="BU190" t="s">
        <v>163</v>
      </c>
      <c r="BV190" t="s">
        <v>80</v>
      </c>
      <c r="BY190">
        <v>552802.94999999995</v>
      </c>
      <c r="CA190" t="s">
        <v>550</v>
      </c>
      <c r="CC190" t="s">
        <v>84</v>
      </c>
      <c r="CD190">
        <v>3610</v>
      </c>
      <c r="CE190" t="s">
        <v>88</v>
      </c>
      <c r="CF190" s="2">
        <v>44243</v>
      </c>
      <c r="CI190">
        <v>2</v>
      </c>
      <c r="CJ190">
        <v>2</v>
      </c>
      <c r="CK190" t="s">
        <v>211</v>
      </c>
      <c r="CL190" t="s">
        <v>82</v>
      </c>
    </row>
    <row r="191" spans="1:90" x14ac:dyDescent="0.25">
      <c r="A191" t="s">
        <v>358</v>
      </c>
      <c r="B191" t="s">
        <v>359</v>
      </c>
      <c r="C191" t="s">
        <v>72</v>
      </c>
      <c r="E191" t="str">
        <f>"GAB2001989"</f>
        <v>GAB2001989</v>
      </c>
      <c r="F191" s="2">
        <v>44239</v>
      </c>
      <c r="G191">
        <v>202108</v>
      </c>
      <c r="H191" t="s">
        <v>86</v>
      </c>
      <c r="I191" t="s">
        <v>87</v>
      </c>
      <c r="J191" t="s">
        <v>360</v>
      </c>
      <c r="K191" t="s">
        <v>75</v>
      </c>
      <c r="L191" t="s">
        <v>883</v>
      </c>
      <c r="M191" t="s">
        <v>884</v>
      </c>
      <c r="N191" t="s">
        <v>885</v>
      </c>
      <c r="O191" t="s">
        <v>200</v>
      </c>
      <c r="P191" t="str">
        <f>"CT064404 CT064403             "</f>
        <v xml:space="preserve">CT064404 CT064403             </v>
      </c>
      <c r="Q191">
        <v>0</v>
      </c>
      <c r="R191">
        <v>0</v>
      </c>
      <c r="S191">
        <v>0</v>
      </c>
      <c r="T191">
        <v>0</v>
      </c>
      <c r="U191">
        <v>0</v>
      </c>
      <c r="V191">
        <v>0</v>
      </c>
      <c r="W191">
        <v>0</v>
      </c>
      <c r="X191">
        <v>0</v>
      </c>
      <c r="Y191">
        <v>0</v>
      </c>
      <c r="Z191">
        <v>0</v>
      </c>
      <c r="AA191">
        <v>0</v>
      </c>
      <c r="AB191">
        <v>0</v>
      </c>
      <c r="AC191">
        <v>0</v>
      </c>
      <c r="AD191">
        <v>0</v>
      </c>
      <c r="AE191">
        <v>0</v>
      </c>
      <c r="AF191">
        <v>0</v>
      </c>
      <c r="AG191">
        <v>0</v>
      </c>
      <c r="AH191">
        <v>0</v>
      </c>
      <c r="AI191">
        <v>0</v>
      </c>
      <c r="AJ191">
        <v>0</v>
      </c>
      <c r="AK191">
        <v>0</v>
      </c>
      <c r="AL191">
        <v>0</v>
      </c>
      <c r="AM191">
        <v>20.73</v>
      </c>
      <c r="AN191">
        <v>0</v>
      </c>
      <c r="AO191">
        <v>0</v>
      </c>
      <c r="AP191">
        <v>0</v>
      </c>
      <c r="AQ191">
        <v>0</v>
      </c>
      <c r="AR191">
        <v>0</v>
      </c>
      <c r="AS191">
        <v>0</v>
      </c>
      <c r="AT191">
        <v>0</v>
      </c>
      <c r="AU191">
        <v>0</v>
      </c>
      <c r="AV191">
        <v>0</v>
      </c>
      <c r="AW191">
        <v>0</v>
      </c>
      <c r="AX191">
        <v>0</v>
      </c>
      <c r="AY191">
        <v>0</v>
      </c>
      <c r="AZ191">
        <v>0</v>
      </c>
      <c r="BA191">
        <v>0</v>
      </c>
      <c r="BB191">
        <v>0</v>
      </c>
      <c r="BG191">
        <v>0</v>
      </c>
      <c r="BH191">
        <v>1</v>
      </c>
      <c r="BI191">
        <v>2.2999999999999998</v>
      </c>
      <c r="BJ191">
        <v>6.4</v>
      </c>
      <c r="BK191">
        <v>7</v>
      </c>
      <c r="BL191">
        <v>151.34</v>
      </c>
      <c r="BM191">
        <v>22.7</v>
      </c>
      <c r="BN191">
        <v>174.04</v>
      </c>
      <c r="BO191">
        <v>174.04</v>
      </c>
      <c r="BQ191" t="s">
        <v>886</v>
      </c>
      <c r="BR191" t="s">
        <v>363</v>
      </c>
      <c r="BS191" s="2">
        <v>44243</v>
      </c>
      <c r="BT191" s="3">
        <v>0.56527777777777777</v>
      </c>
      <c r="BU191" t="s">
        <v>887</v>
      </c>
      <c r="BV191" t="s">
        <v>80</v>
      </c>
      <c r="BY191">
        <v>31878.63</v>
      </c>
      <c r="CA191" t="s">
        <v>888</v>
      </c>
      <c r="CC191" t="s">
        <v>884</v>
      </c>
      <c r="CD191">
        <v>9866</v>
      </c>
      <c r="CE191" t="s">
        <v>88</v>
      </c>
      <c r="CF191" s="2">
        <v>44244</v>
      </c>
      <c r="CI191">
        <v>2</v>
      </c>
      <c r="CJ191">
        <v>2</v>
      </c>
      <c r="CK191" t="s">
        <v>391</v>
      </c>
      <c r="CL191" t="s">
        <v>82</v>
      </c>
    </row>
    <row r="192" spans="1:90" x14ac:dyDescent="0.25">
      <c r="A192" t="s">
        <v>358</v>
      </c>
      <c r="B192" t="s">
        <v>359</v>
      </c>
      <c r="C192" t="s">
        <v>72</v>
      </c>
      <c r="E192" t="str">
        <f>"GAB2002000"</f>
        <v>GAB2002000</v>
      </c>
      <c r="F192" s="2">
        <v>44239</v>
      </c>
      <c r="G192">
        <v>202108</v>
      </c>
      <c r="H192" t="s">
        <v>86</v>
      </c>
      <c r="I192" t="s">
        <v>87</v>
      </c>
      <c r="J192" t="s">
        <v>360</v>
      </c>
      <c r="K192" t="s">
        <v>75</v>
      </c>
      <c r="L192" t="s">
        <v>92</v>
      </c>
      <c r="M192" t="s">
        <v>93</v>
      </c>
      <c r="N192" t="s">
        <v>602</v>
      </c>
      <c r="O192" t="s">
        <v>78</v>
      </c>
      <c r="P192" t="str">
        <f>"CT064443                      "</f>
        <v xml:space="preserve">CT064443                      </v>
      </c>
      <c r="Q192">
        <v>0</v>
      </c>
      <c r="R192">
        <v>0</v>
      </c>
      <c r="S192">
        <v>0</v>
      </c>
      <c r="T192">
        <v>0</v>
      </c>
      <c r="U192">
        <v>0</v>
      </c>
      <c r="V192">
        <v>0</v>
      </c>
      <c r="W192">
        <v>0</v>
      </c>
      <c r="X192">
        <v>0</v>
      </c>
      <c r="Y192">
        <v>0</v>
      </c>
      <c r="Z192">
        <v>0</v>
      </c>
      <c r="AA192">
        <v>0</v>
      </c>
      <c r="AB192">
        <v>0</v>
      </c>
      <c r="AC192">
        <v>0</v>
      </c>
      <c r="AD192">
        <v>0</v>
      </c>
      <c r="AE192">
        <v>0</v>
      </c>
      <c r="AF192">
        <v>0</v>
      </c>
      <c r="AG192">
        <v>0</v>
      </c>
      <c r="AH192">
        <v>0</v>
      </c>
      <c r="AI192">
        <v>0</v>
      </c>
      <c r="AJ192">
        <v>0</v>
      </c>
      <c r="AK192">
        <v>6.91</v>
      </c>
      <c r="AL192">
        <v>0</v>
      </c>
      <c r="AM192">
        <v>0</v>
      </c>
      <c r="AN192">
        <v>0</v>
      </c>
      <c r="AO192">
        <v>0</v>
      </c>
      <c r="AP192">
        <v>0</v>
      </c>
      <c r="AQ192">
        <v>0</v>
      </c>
      <c r="AR192">
        <v>0</v>
      </c>
      <c r="AS192">
        <v>0</v>
      </c>
      <c r="AT192">
        <v>0</v>
      </c>
      <c r="AU192">
        <v>0</v>
      </c>
      <c r="AV192">
        <v>0</v>
      </c>
      <c r="AW192">
        <v>0</v>
      </c>
      <c r="AX192">
        <v>0</v>
      </c>
      <c r="AY192">
        <v>0</v>
      </c>
      <c r="AZ192">
        <v>0</v>
      </c>
      <c r="BA192">
        <v>0</v>
      </c>
      <c r="BB192">
        <v>0</v>
      </c>
      <c r="BG192">
        <v>0</v>
      </c>
      <c r="BH192">
        <v>1</v>
      </c>
      <c r="BI192">
        <v>0.2</v>
      </c>
      <c r="BJ192">
        <v>1.9</v>
      </c>
      <c r="BK192">
        <v>2</v>
      </c>
      <c r="BL192">
        <v>48.78</v>
      </c>
      <c r="BM192">
        <v>7.32</v>
      </c>
      <c r="BN192">
        <v>56.1</v>
      </c>
      <c r="BO192">
        <v>56.1</v>
      </c>
      <c r="BQ192" t="s">
        <v>889</v>
      </c>
      <c r="BR192" t="s">
        <v>363</v>
      </c>
      <c r="BS192" s="2">
        <v>44242</v>
      </c>
      <c r="BT192" s="3">
        <v>0.38055555555555554</v>
      </c>
      <c r="BU192" t="s">
        <v>890</v>
      </c>
      <c r="BV192" t="s">
        <v>80</v>
      </c>
      <c r="BY192">
        <v>9545.9699999999993</v>
      </c>
      <c r="CA192" t="s">
        <v>333</v>
      </c>
      <c r="CC192" t="s">
        <v>93</v>
      </c>
      <c r="CD192">
        <v>2196</v>
      </c>
      <c r="CE192" t="s">
        <v>443</v>
      </c>
      <c r="CF192" s="2">
        <v>44243</v>
      </c>
      <c r="CI192">
        <v>1</v>
      </c>
      <c r="CJ192">
        <v>1</v>
      </c>
      <c r="CK192">
        <v>21</v>
      </c>
      <c r="CL192" t="s">
        <v>82</v>
      </c>
    </row>
    <row r="193" spans="1:90" x14ac:dyDescent="0.25">
      <c r="A193" t="s">
        <v>358</v>
      </c>
      <c r="B193" t="s">
        <v>359</v>
      </c>
      <c r="C193" t="s">
        <v>72</v>
      </c>
      <c r="E193" t="str">
        <f>"GAB2001996"</f>
        <v>GAB2001996</v>
      </c>
      <c r="F193" s="2">
        <v>44239</v>
      </c>
      <c r="G193">
        <v>202108</v>
      </c>
      <c r="H193" t="s">
        <v>86</v>
      </c>
      <c r="I193" t="s">
        <v>87</v>
      </c>
      <c r="J193" t="s">
        <v>360</v>
      </c>
      <c r="K193" t="s">
        <v>75</v>
      </c>
      <c r="L193" t="s">
        <v>86</v>
      </c>
      <c r="M193" t="s">
        <v>87</v>
      </c>
      <c r="N193" t="s">
        <v>891</v>
      </c>
      <c r="O193" t="s">
        <v>78</v>
      </c>
      <c r="P193" t="str">
        <f>"CT064439                      "</f>
        <v xml:space="preserve">CT064439                      </v>
      </c>
      <c r="Q193">
        <v>0</v>
      </c>
      <c r="R193">
        <v>0</v>
      </c>
      <c r="S193">
        <v>0</v>
      </c>
      <c r="T193">
        <v>0</v>
      </c>
      <c r="U193">
        <v>0</v>
      </c>
      <c r="V193">
        <v>0</v>
      </c>
      <c r="W193">
        <v>0</v>
      </c>
      <c r="X193">
        <v>0</v>
      </c>
      <c r="Y193">
        <v>0</v>
      </c>
      <c r="Z193">
        <v>0</v>
      </c>
      <c r="AA193">
        <v>0</v>
      </c>
      <c r="AB193">
        <v>0</v>
      </c>
      <c r="AC193">
        <v>0</v>
      </c>
      <c r="AD193">
        <v>0</v>
      </c>
      <c r="AE193">
        <v>0</v>
      </c>
      <c r="AF193">
        <v>0</v>
      </c>
      <c r="AG193">
        <v>0</v>
      </c>
      <c r="AH193">
        <v>0</v>
      </c>
      <c r="AI193">
        <v>0</v>
      </c>
      <c r="AJ193">
        <v>0</v>
      </c>
      <c r="AK193">
        <v>5.4</v>
      </c>
      <c r="AL193">
        <v>0</v>
      </c>
      <c r="AM193">
        <v>0</v>
      </c>
      <c r="AN193">
        <v>0</v>
      </c>
      <c r="AO193">
        <v>0</v>
      </c>
      <c r="AP193">
        <v>0</v>
      </c>
      <c r="AQ193">
        <v>0</v>
      </c>
      <c r="AR193">
        <v>0</v>
      </c>
      <c r="AS193">
        <v>0</v>
      </c>
      <c r="AT193">
        <v>0</v>
      </c>
      <c r="AU193">
        <v>0</v>
      </c>
      <c r="AV193">
        <v>0</v>
      </c>
      <c r="AW193">
        <v>0</v>
      </c>
      <c r="AX193">
        <v>0</v>
      </c>
      <c r="AY193">
        <v>0</v>
      </c>
      <c r="AZ193">
        <v>0</v>
      </c>
      <c r="BA193">
        <v>0</v>
      </c>
      <c r="BB193">
        <v>0</v>
      </c>
      <c r="BG193">
        <v>0</v>
      </c>
      <c r="BH193">
        <v>1</v>
      </c>
      <c r="BI193">
        <v>0.2</v>
      </c>
      <c r="BJ193">
        <v>1.9</v>
      </c>
      <c r="BK193">
        <v>2</v>
      </c>
      <c r="BL193">
        <v>38.11</v>
      </c>
      <c r="BM193">
        <v>5.72</v>
      </c>
      <c r="BN193">
        <v>43.83</v>
      </c>
      <c r="BO193">
        <v>43.83</v>
      </c>
      <c r="BQ193" t="s">
        <v>892</v>
      </c>
      <c r="BR193" t="s">
        <v>363</v>
      </c>
      <c r="BS193" s="2">
        <v>44242</v>
      </c>
      <c r="BT193" s="3">
        <v>0.57986111111111105</v>
      </c>
      <c r="BU193" t="s">
        <v>893</v>
      </c>
      <c r="BV193" t="s">
        <v>82</v>
      </c>
      <c r="BW193" t="s">
        <v>97</v>
      </c>
      <c r="BX193" t="s">
        <v>98</v>
      </c>
      <c r="BY193">
        <v>9734.4</v>
      </c>
      <c r="CA193" t="s">
        <v>339</v>
      </c>
      <c r="CC193" t="s">
        <v>87</v>
      </c>
      <c r="CD193">
        <v>7550</v>
      </c>
      <c r="CE193" t="s">
        <v>443</v>
      </c>
      <c r="CF193" s="2">
        <v>44243</v>
      </c>
      <c r="CI193">
        <v>1</v>
      </c>
      <c r="CJ193">
        <v>1</v>
      </c>
      <c r="CK193">
        <v>22</v>
      </c>
      <c r="CL193" t="s">
        <v>82</v>
      </c>
    </row>
    <row r="194" spans="1:90" x14ac:dyDescent="0.25">
      <c r="A194" t="s">
        <v>358</v>
      </c>
      <c r="B194" t="s">
        <v>359</v>
      </c>
      <c r="C194" t="s">
        <v>72</v>
      </c>
      <c r="E194" t="str">
        <f>"GAB2001994"</f>
        <v>GAB2001994</v>
      </c>
      <c r="F194" s="2">
        <v>44239</v>
      </c>
      <c r="G194">
        <v>202108</v>
      </c>
      <c r="H194" t="s">
        <v>86</v>
      </c>
      <c r="I194" t="s">
        <v>87</v>
      </c>
      <c r="J194" t="s">
        <v>360</v>
      </c>
      <c r="K194" t="s">
        <v>75</v>
      </c>
      <c r="L194" t="s">
        <v>167</v>
      </c>
      <c r="M194" t="s">
        <v>168</v>
      </c>
      <c r="N194" t="s">
        <v>680</v>
      </c>
      <c r="O194" t="s">
        <v>78</v>
      </c>
      <c r="P194" t="str">
        <f>"CT064437                      "</f>
        <v xml:space="preserve">CT064437                      </v>
      </c>
      <c r="Q194">
        <v>0</v>
      </c>
      <c r="R194">
        <v>0</v>
      </c>
      <c r="S194">
        <v>0</v>
      </c>
      <c r="T194">
        <v>0</v>
      </c>
      <c r="U194">
        <v>0</v>
      </c>
      <c r="V194">
        <v>0</v>
      </c>
      <c r="W194">
        <v>0</v>
      </c>
      <c r="X194">
        <v>0</v>
      </c>
      <c r="Y194">
        <v>0</v>
      </c>
      <c r="Z194">
        <v>0</v>
      </c>
      <c r="AA194">
        <v>0</v>
      </c>
      <c r="AB194">
        <v>0</v>
      </c>
      <c r="AC194">
        <v>0</v>
      </c>
      <c r="AD194">
        <v>0</v>
      </c>
      <c r="AE194">
        <v>0</v>
      </c>
      <c r="AF194">
        <v>0</v>
      </c>
      <c r="AG194">
        <v>0</v>
      </c>
      <c r="AH194">
        <v>0</v>
      </c>
      <c r="AI194">
        <v>0</v>
      </c>
      <c r="AJ194">
        <v>0</v>
      </c>
      <c r="AK194">
        <v>19.43</v>
      </c>
      <c r="AL194">
        <v>0</v>
      </c>
      <c r="AM194">
        <v>0</v>
      </c>
      <c r="AN194">
        <v>0</v>
      </c>
      <c r="AO194">
        <v>0</v>
      </c>
      <c r="AP194">
        <v>0</v>
      </c>
      <c r="AQ194">
        <v>0</v>
      </c>
      <c r="AR194">
        <v>0</v>
      </c>
      <c r="AS194">
        <v>0</v>
      </c>
      <c r="AT194">
        <v>0</v>
      </c>
      <c r="AU194">
        <v>0</v>
      </c>
      <c r="AV194">
        <v>0</v>
      </c>
      <c r="AW194">
        <v>0</v>
      </c>
      <c r="AX194">
        <v>0</v>
      </c>
      <c r="AY194">
        <v>0</v>
      </c>
      <c r="AZ194">
        <v>0</v>
      </c>
      <c r="BA194">
        <v>0</v>
      </c>
      <c r="BB194">
        <v>0</v>
      </c>
      <c r="BG194">
        <v>0</v>
      </c>
      <c r="BH194">
        <v>1</v>
      </c>
      <c r="BI194">
        <v>1.6</v>
      </c>
      <c r="BJ194">
        <v>2.7</v>
      </c>
      <c r="BK194">
        <v>3</v>
      </c>
      <c r="BL194">
        <v>137.19</v>
      </c>
      <c r="BM194">
        <v>20.58</v>
      </c>
      <c r="BN194">
        <v>157.77000000000001</v>
      </c>
      <c r="BO194">
        <v>157.77000000000001</v>
      </c>
      <c r="BQ194" t="s">
        <v>681</v>
      </c>
      <c r="BR194" t="s">
        <v>363</v>
      </c>
      <c r="BS194" s="2">
        <v>44242</v>
      </c>
      <c r="BT194" s="3">
        <v>0.37638888888888888</v>
      </c>
      <c r="BU194" t="s">
        <v>894</v>
      </c>
      <c r="BV194" t="s">
        <v>80</v>
      </c>
      <c r="BY194">
        <v>13356.53</v>
      </c>
      <c r="CA194" t="s">
        <v>895</v>
      </c>
      <c r="CC194" t="s">
        <v>168</v>
      </c>
      <c r="CD194">
        <v>9700</v>
      </c>
      <c r="CE194" t="s">
        <v>567</v>
      </c>
      <c r="CF194" s="2">
        <v>44244</v>
      </c>
      <c r="CI194">
        <v>1</v>
      </c>
      <c r="CJ194">
        <v>1</v>
      </c>
      <c r="CK194">
        <v>23</v>
      </c>
      <c r="CL194" t="s">
        <v>82</v>
      </c>
    </row>
    <row r="195" spans="1:90" x14ac:dyDescent="0.25">
      <c r="A195" t="s">
        <v>358</v>
      </c>
      <c r="B195" t="s">
        <v>359</v>
      </c>
      <c r="C195" t="s">
        <v>72</v>
      </c>
      <c r="E195" t="str">
        <f>"GAB2001997"</f>
        <v>GAB2001997</v>
      </c>
      <c r="F195" s="2">
        <v>44239</v>
      </c>
      <c r="G195">
        <v>202108</v>
      </c>
      <c r="H195" t="s">
        <v>86</v>
      </c>
      <c r="I195" t="s">
        <v>87</v>
      </c>
      <c r="J195" t="s">
        <v>360</v>
      </c>
      <c r="K195" t="s">
        <v>75</v>
      </c>
      <c r="L195" t="s">
        <v>92</v>
      </c>
      <c r="M195" t="s">
        <v>93</v>
      </c>
      <c r="N195" t="s">
        <v>489</v>
      </c>
      <c r="O195" t="s">
        <v>78</v>
      </c>
      <c r="P195" t="str">
        <f>"CT064441                      "</f>
        <v xml:space="preserve">CT064441                      </v>
      </c>
      <c r="Q195">
        <v>0</v>
      </c>
      <c r="R195">
        <v>0</v>
      </c>
      <c r="S195">
        <v>0</v>
      </c>
      <c r="T195">
        <v>0</v>
      </c>
      <c r="U195">
        <v>0</v>
      </c>
      <c r="V195">
        <v>0</v>
      </c>
      <c r="W195">
        <v>0</v>
      </c>
      <c r="X195">
        <v>0</v>
      </c>
      <c r="Y195">
        <v>0</v>
      </c>
      <c r="Z195">
        <v>0</v>
      </c>
      <c r="AA195">
        <v>0</v>
      </c>
      <c r="AB195">
        <v>0</v>
      </c>
      <c r="AC195">
        <v>0</v>
      </c>
      <c r="AD195">
        <v>0</v>
      </c>
      <c r="AE195">
        <v>0</v>
      </c>
      <c r="AF195">
        <v>0</v>
      </c>
      <c r="AG195">
        <v>0</v>
      </c>
      <c r="AH195">
        <v>0</v>
      </c>
      <c r="AI195">
        <v>0</v>
      </c>
      <c r="AJ195">
        <v>0</v>
      </c>
      <c r="AK195">
        <v>6.91</v>
      </c>
      <c r="AL195">
        <v>0</v>
      </c>
      <c r="AM195">
        <v>0</v>
      </c>
      <c r="AN195">
        <v>0</v>
      </c>
      <c r="AO195">
        <v>0</v>
      </c>
      <c r="AP195">
        <v>0</v>
      </c>
      <c r="AQ195">
        <v>0</v>
      </c>
      <c r="AR195">
        <v>0</v>
      </c>
      <c r="AS195">
        <v>0</v>
      </c>
      <c r="AT195">
        <v>0</v>
      </c>
      <c r="AU195">
        <v>0</v>
      </c>
      <c r="AV195">
        <v>0</v>
      </c>
      <c r="AW195">
        <v>0</v>
      </c>
      <c r="AX195">
        <v>0</v>
      </c>
      <c r="AY195">
        <v>0</v>
      </c>
      <c r="AZ195">
        <v>0</v>
      </c>
      <c r="BA195">
        <v>0</v>
      </c>
      <c r="BB195">
        <v>0</v>
      </c>
      <c r="BG195">
        <v>0</v>
      </c>
      <c r="BH195">
        <v>1</v>
      </c>
      <c r="BI195">
        <v>0.1</v>
      </c>
      <c r="BJ195">
        <v>1.7</v>
      </c>
      <c r="BK195">
        <v>2</v>
      </c>
      <c r="BL195">
        <v>48.78</v>
      </c>
      <c r="BM195">
        <v>7.32</v>
      </c>
      <c r="BN195">
        <v>56.1</v>
      </c>
      <c r="BO195">
        <v>56.1</v>
      </c>
      <c r="BQ195" t="s">
        <v>896</v>
      </c>
      <c r="BR195" t="s">
        <v>363</v>
      </c>
      <c r="BS195" s="2">
        <v>44242</v>
      </c>
      <c r="BT195" s="3">
        <v>0.42569444444444443</v>
      </c>
      <c r="BU195" t="s">
        <v>726</v>
      </c>
      <c r="BV195" t="s">
        <v>80</v>
      </c>
      <c r="BY195">
        <v>8259.84</v>
      </c>
      <c r="CA195" t="s">
        <v>727</v>
      </c>
      <c r="CC195" t="s">
        <v>93</v>
      </c>
      <c r="CD195">
        <v>2021</v>
      </c>
      <c r="CE195" t="s">
        <v>443</v>
      </c>
      <c r="CF195" s="2">
        <v>44243</v>
      </c>
      <c r="CI195">
        <v>1</v>
      </c>
      <c r="CJ195">
        <v>1</v>
      </c>
      <c r="CK195">
        <v>21</v>
      </c>
      <c r="CL195" t="s">
        <v>82</v>
      </c>
    </row>
    <row r="196" spans="1:90" x14ac:dyDescent="0.25">
      <c r="A196" t="s">
        <v>358</v>
      </c>
      <c r="B196" t="s">
        <v>359</v>
      </c>
      <c r="C196" t="s">
        <v>72</v>
      </c>
      <c r="E196" t="str">
        <f>"GAB2001993"</f>
        <v>GAB2001993</v>
      </c>
      <c r="F196" s="2">
        <v>44239</v>
      </c>
      <c r="G196">
        <v>202108</v>
      </c>
      <c r="H196" t="s">
        <v>86</v>
      </c>
      <c r="I196" t="s">
        <v>87</v>
      </c>
      <c r="J196" t="s">
        <v>360</v>
      </c>
      <c r="K196" t="s">
        <v>75</v>
      </c>
      <c r="L196" t="s">
        <v>110</v>
      </c>
      <c r="M196" t="s">
        <v>111</v>
      </c>
      <c r="N196" t="s">
        <v>897</v>
      </c>
      <c r="O196" t="s">
        <v>78</v>
      </c>
      <c r="P196" t="str">
        <f>"CT064432                      "</f>
        <v xml:space="preserve">CT064432                      </v>
      </c>
      <c r="Q196">
        <v>0</v>
      </c>
      <c r="R196">
        <v>0</v>
      </c>
      <c r="S196">
        <v>0</v>
      </c>
      <c r="T196">
        <v>0</v>
      </c>
      <c r="U196">
        <v>0</v>
      </c>
      <c r="V196">
        <v>0</v>
      </c>
      <c r="W196">
        <v>0</v>
      </c>
      <c r="X196">
        <v>0</v>
      </c>
      <c r="Y196">
        <v>0</v>
      </c>
      <c r="Z196">
        <v>0</v>
      </c>
      <c r="AA196">
        <v>0</v>
      </c>
      <c r="AB196">
        <v>0</v>
      </c>
      <c r="AC196">
        <v>0</v>
      </c>
      <c r="AD196">
        <v>0</v>
      </c>
      <c r="AE196">
        <v>0</v>
      </c>
      <c r="AF196">
        <v>0</v>
      </c>
      <c r="AG196">
        <v>0</v>
      </c>
      <c r="AH196">
        <v>0</v>
      </c>
      <c r="AI196">
        <v>0</v>
      </c>
      <c r="AJ196">
        <v>0</v>
      </c>
      <c r="AK196">
        <v>8.6300000000000008</v>
      </c>
      <c r="AL196">
        <v>0</v>
      </c>
      <c r="AM196">
        <v>0</v>
      </c>
      <c r="AN196">
        <v>0</v>
      </c>
      <c r="AO196">
        <v>0</v>
      </c>
      <c r="AP196">
        <v>0</v>
      </c>
      <c r="AQ196">
        <v>0</v>
      </c>
      <c r="AR196">
        <v>0</v>
      </c>
      <c r="AS196">
        <v>0</v>
      </c>
      <c r="AT196">
        <v>0</v>
      </c>
      <c r="AU196">
        <v>0</v>
      </c>
      <c r="AV196">
        <v>0</v>
      </c>
      <c r="AW196">
        <v>0</v>
      </c>
      <c r="AX196">
        <v>0</v>
      </c>
      <c r="AY196">
        <v>0</v>
      </c>
      <c r="AZ196">
        <v>0</v>
      </c>
      <c r="BA196">
        <v>0</v>
      </c>
      <c r="BB196">
        <v>0</v>
      </c>
      <c r="BG196">
        <v>0</v>
      </c>
      <c r="BH196">
        <v>1</v>
      </c>
      <c r="BI196">
        <v>0.1</v>
      </c>
      <c r="BJ196">
        <v>2.1</v>
      </c>
      <c r="BK196">
        <v>2.5</v>
      </c>
      <c r="BL196">
        <v>60.96</v>
      </c>
      <c r="BM196">
        <v>9.14</v>
      </c>
      <c r="BN196">
        <v>70.099999999999994</v>
      </c>
      <c r="BO196">
        <v>70.099999999999994</v>
      </c>
      <c r="BQ196" t="s">
        <v>185</v>
      </c>
      <c r="BR196" t="s">
        <v>363</v>
      </c>
      <c r="BS196" s="2">
        <v>44242</v>
      </c>
      <c r="BT196" s="3">
        <v>0.40277777777777773</v>
      </c>
      <c r="BU196" t="s">
        <v>898</v>
      </c>
      <c r="BV196" t="s">
        <v>80</v>
      </c>
      <c r="BY196">
        <v>10413.5</v>
      </c>
      <c r="CA196" t="s">
        <v>353</v>
      </c>
      <c r="CC196" t="s">
        <v>111</v>
      </c>
      <c r="CD196">
        <v>9301</v>
      </c>
      <c r="CE196" t="s">
        <v>443</v>
      </c>
      <c r="CF196" s="2">
        <v>44243</v>
      </c>
      <c r="CI196">
        <v>1</v>
      </c>
      <c r="CJ196">
        <v>1</v>
      </c>
      <c r="CK196">
        <v>21</v>
      </c>
      <c r="CL196" t="s">
        <v>82</v>
      </c>
    </row>
    <row r="197" spans="1:90" x14ac:dyDescent="0.25">
      <c r="A197" t="s">
        <v>358</v>
      </c>
      <c r="B197" t="s">
        <v>359</v>
      </c>
      <c r="C197" t="s">
        <v>72</v>
      </c>
      <c r="E197" t="str">
        <f>"GAB2002003"</f>
        <v>GAB2002003</v>
      </c>
      <c r="F197" s="2">
        <v>44239</v>
      </c>
      <c r="G197">
        <v>202108</v>
      </c>
      <c r="H197" t="s">
        <v>86</v>
      </c>
      <c r="I197" t="s">
        <v>87</v>
      </c>
      <c r="J197" t="s">
        <v>360</v>
      </c>
      <c r="K197" t="s">
        <v>75</v>
      </c>
      <c r="L197" t="s">
        <v>86</v>
      </c>
      <c r="M197" t="s">
        <v>87</v>
      </c>
      <c r="N197" t="s">
        <v>899</v>
      </c>
      <c r="O197" t="s">
        <v>78</v>
      </c>
      <c r="P197" t="str">
        <f>"003081 003082                 "</f>
        <v xml:space="preserve">003081 003082                 </v>
      </c>
      <c r="Q197">
        <v>0</v>
      </c>
      <c r="R197">
        <v>0</v>
      </c>
      <c r="S197">
        <v>0</v>
      </c>
      <c r="T197">
        <v>0</v>
      </c>
      <c r="U197">
        <v>0</v>
      </c>
      <c r="V197">
        <v>0</v>
      </c>
      <c r="W197">
        <v>0</v>
      </c>
      <c r="X197">
        <v>0</v>
      </c>
      <c r="Y197">
        <v>0</v>
      </c>
      <c r="Z197">
        <v>0</v>
      </c>
      <c r="AA197">
        <v>0</v>
      </c>
      <c r="AB197">
        <v>0</v>
      </c>
      <c r="AC197">
        <v>0</v>
      </c>
      <c r="AD197">
        <v>0</v>
      </c>
      <c r="AE197">
        <v>0</v>
      </c>
      <c r="AF197">
        <v>0</v>
      </c>
      <c r="AG197">
        <v>0</v>
      </c>
      <c r="AH197">
        <v>0</v>
      </c>
      <c r="AI197">
        <v>0</v>
      </c>
      <c r="AJ197">
        <v>0</v>
      </c>
      <c r="AK197">
        <v>5.4</v>
      </c>
      <c r="AL197">
        <v>0</v>
      </c>
      <c r="AM197">
        <v>0</v>
      </c>
      <c r="AN197">
        <v>0</v>
      </c>
      <c r="AO197">
        <v>0</v>
      </c>
      <c r="AP197">
        <v>0</v>
      </c>
      <c r="AQ197">
        <v>0</v>
      </c>
      <c r="AR197">
        <v>0</v>
      </c>
      <c r="AS197">
        <v>0</v>
      </c>
      <c r="AT197">
        <v>0</v>
      </c>
      <c r="AU197">
        <v>0</v>
      </c>
      <c r="AV197">
        <v>0</v>
      </c>
      <c r="AW197">
        <v>0</v>
      </c>
      <c r="AX197">
        <v>0</v>
      </c>
      <c r="AY197">
        <v>0</v>
      </c>
      <c r="AZ197">
        <v>0</v>
      </c>
      <c r="BA197">
        <v>0</v>
      </c>
      <c r="BB197">
        <v>0</v>
      </c>
      <c r="BG197">
        <v>0</v>
      </c>
      <c r="BH197">
        <v>1</v>
      </c>
      <c r="BI197">
        <v>0.2</v>
      </c>
      <c r="BJ197">
        <v>2</v>
      </c>
      <c r="BK197">
        <v>2</v>
      </c>
      <c r="BL197">
        <v>38.11</v>
      </c>
      <c r="BM197">
        <v>5.72</v>
      </c>
      <c r="BN197">
        <v>43.83</v>
      </c>
      <c r="BO197">
        <v>43.83</v>
      </c>
      <c r="BQ197" t="s">
        <v>435</v>
      </c>
      <c r="BR197" t="s">
        <v>363</v>
      </c>
      <c r="BS197" s="2">
        <v>44242</v>
      </c>
      <c r="BT197" s="3">
        <v>0.50208333333333333</v>
      </c>
      <c r="BU197" t="s">
        <v>900</v>
      </c>
      <c r="BV197" t="s">
        <v>82</v>
      </c>
      <c r="BW197" t="s">
        <v>97</v>
      </c>
      <c r="BX197" t="s">
        <v>98</v>
      </c>
      <c r="BY197">
        <v>10133.200000000001</v>
      </c>
      <c r="CA197" t="s">
        <v>123</v>
      </c>
      <c r="CC197" t="s">
        <v>87</v>
      </c>
      <c r="CD197">
        <v>7570</v>
      </c>
      <c r="CE197" t="s">
        <v>438</v>
      </c>
      <c r="CF197" s="2">
        <v>44243</v>
      </c>
      <c r="CI197">
        <v>1</v>
      </c>
      <c r="CJ197">
        <v>1</v>
      </c>
      <c r="CK197">
        <v>22</v>
      </c>
      <c r="CL197" t="s">
        <v>82</v>
      </c>
    </row>
    <row r="198" spans="1:90" x14ac:dyDescent="0.25">
      <c r="A198" t="s">
        <v>358</v>
      </c>
      <c r="B198" t="s">
        <v>359</v>
      </c>
      <c r="C198" t="s">
        <v>72</v>
      </c>
      <c r="E198" t="str">
        <f>"GAB2001990"</f>
        <v>GAB2001990</v>
      </c>
      <c r="F198" s="2">
        <v>44239</v>
      </c>
      <c r="G198">
        <v>202108</v>
      </c>
      <c r="H198" t="s">
        <v>86</v>
      </c>
      <c r="I198" t="s">
        <v>87</v>
      </c>
      <c r="J198" t="s">
        <v>360</v>
      </c>
      <c r="K198" t="s">
        <v>75</v>
      </c>
      <c r="L198" t="s">
        <v>136</v>
      </c>
      <c r="M198" t="s">
        <v>137</v>
      </c>
      <c r="N198" t="s">
        <v>406</v>
      </c>
      <c r="O198" t="s">
        <v>78</v>
      </c>
      <c r="P198" t="str">
        <f>"DULCIE                        "</f>
        <v xml:space="preserve">DULCIE                        </v>
      </c>
      <c r="Q198">
        <v>0</v>
      </c>
      <c r="R198">
        <v>0</v>
      </c>
      <c r="S198">
        <v>0</v>
      </c>
      <c r="T198">
        <v>0</v>
      </c>
      <c r="U198">
        <v>0</v>
      </c>
      <c r="V198">
        <v>0</v>
      </c>
      <c r="W198">
        <v>0</v>
      </c>
      <c r="X198">
        <v>0</v>
      </c>
      <c r="Y198">
        <v>0</v>
      </c>
      <c r="Z198">
        <v>0</v>
      </c>
      <c r="AA198">
        <v>0</v>
      </c>
      <c r="AB198">
        <v>0</v>
      </c>
      <c r="AC198">
        <v>0</v>
      </c>
      <c r="AD198">
        <v>0</v>
      </c>
      <c r="AE198">
        <v>0</v>
      </c>
      <c r="AF198">
        <v>0</v>
      </c>
      <c r="AG198">
        <v>0</v>
      </c>
      <c r="AH198">
        <v>0</v>
      </c>
      <c r="AI198">
        <v>0</v>
      </c>
      <c r="AJ198">
        <v>0</v>
      </c>
      <c r="AK198">
        <v>8.6300000000000008</v>
      </c>
      <c r="AL198">
        <v>0</v>
      </c>
      <c r="AM198">
        <v>0</v>
      </c>
      <c r="AN198">
        <v>0</v>
      </c>
      <c r="AO198">
        <v>0</v>
      </c>
      <c r="AP198">
        <v>0</v>
      </c>
      <c r="AQ198">
        <v>0</v>
      </c>
      <c r="AR198">
        <v>0</v>
      </c>
      <c r="AS198">
        <v>0</v>
      </c>
      <c r="AT198">
        <v>0</v>
      </c>
      <c r="AU198">
        <v>0</v>
      </c>
      <c r="AV198">
        <v>0</v>
      </c>
      <c r="AW198">
        <v>0</v>
      </c>
      <c r="AX198">
        <v>0</v>
      </c>
      <c r="AY198">
        <v>0</v>
      </c>
      <c r="AZ198">
        <v>0</v>
      </c>
      <c r="BA198">
        <v>0</v>
      </c>
      <c r="BB198">
        <v>0</v>
      </c>
      <c r="BG198">
        <v>0</v>
      </c>
      <c r="BH198">
        <v>1</v>
      </c>
      <c r="BI198">
        <v>1.6</v>
      </c>
      <c r="BJ198">
        <v>2.5</v>
      </c>
      <c r="BK198">
        <v>2.5</v>
      </c>
      <c r="BL198">
        <v>60.96</v>
      </c>
      <c r="BM198">
        <v>9.14</v>
      </c>
      <c r="BN198">
        <v>70.099999999999994</v>
      </c>
      <c r="BO198">
        <v>70.099999999999994</v>
      </c>
      <c r="BQ198" t="s">
        <v>901</v>
      </c>
      <c r="BR198" t="s">
        <v>363</v>
      </c>
      <c r="BS198" s="2">
        <v>44242</v>
      </c>
      <c r="BT198" s="3">
        <v>0.3833333333333333</v>
      </c>
      <c r="BU198" t="s">
        <v>902</v>
      </c>
      <c r="BV198" t="s">
        <v>80</v>
      </c>
      <c r="BY198">
        <v>12744</v>
      </c>
      <c r="CA198" t="s">
        <v>409</v>
      </c>
      <c r="CC198" t="s">
        <v>137</v>
      </c>
      <c r="CD198">
        <v>157</v>
      </c>
      <c r="CE198" t="s">
        <v>903</v>
      </c>
      <c r="CF198" s="2">
        <v>44242</v>
      </c>
      <c r="CI198">
        <v>1</v>
      </c>
      <c r="CJ198">
        <v>1</v>
      </c>
      <c r="CK198">
        <v>21</v>
      </c>
      <c r="CL198" t="s">
        <v>82</v>
      </c>
    </row>
    <row r="199" spans="1:90" x14ac:dyDescent="0.25">
      <c r="A199" t="s">
        <v>358</v>
      </c>
      <c r="B199" t="s">
        <v>359</v>
      </c>
      <c r="C199" t="s">
        <v>72</v>
      </c>
      <c r="E199" t="str">
        <f>"GAB2001992"</f>
        <v>GAB2001992</v>
      </c>
      <c r="F199" s="2">
        <v>44239</v>
      </c>
      <c r="G199">
        <v>202108</v>
      </c>
      <c r="H199" t="s">
        <v>86</v>
      </c>
      <c r="I199" t="s">
        <v>87</v>
      </c>
      <c r="J199" t="s">
        <v>360</v>
      </c>
      <c r="K199" t="s">
        <v>75</v>
      </c>
      <c r="L199" t="s">
        <v>220</v>
      </c>
      <c r="M199" t="s">
        <v>221</v>
      </c>
      <c r="N199" t="s">
        <v>439</v>
      </c>
      <c r="O199" t="s">
        <v>78</v>
      </c>
      <c r="P199" t="str">
        <f>"CT064428                      "</f>
        <v xml:space="preserve">CT064428                      </v>
      </c>
      <c r="Q199">
        <v>0</v>
      </c>
      <c r="R199">
        <v>0</v>
      </c>
      <c r="S199">
        <v>0</v>
      </c>
      <c r="T199">
        <v>0</v>
      </c>
      <c r="U199">
        <v>0</v>
      </c>
      <c r="V199">
        <v>0</v>
      </c>
      <c r="W199">
        <v>0</v>
      </c>
      <c r="X199">
        <v>0</v>
      </c>
      <c r="Y199">
        <v>0</v>
      </c>
      <c r="Z199">
        <v>0</v>
      </c>
      <c r="AA199">
        <v>0</v>
      </c>
      <c r="AB199">
        <v>0</v>
      </c>
      <c r="AC199">
        <v>0</v>
      </c>
      <c r="AD199">
        <v>0</v>
      </c>
      <c r="AE199">
        <v>0</v>
      </c>
      <c r="AF199">
        <v>0</v>
      </c>
      <c r="AG199">
        <v>0</v>
      </c>
      <c r="AH199">
        <v>0</v>
      </c>
      <c r="AI199">
        <v>0</v>
      </c>
      <c r="AJ199">
        <v>0</v>
      </c>
      <c r="AK199">
        <v>5.4</v>
      </c>
      <c r="AL199">
        <v>0</v>
      </c>
      <c r="AM199">
        <v>0</v>
      </c>
      <c r="AN199">
        <v>0</v>
      </c>
      <c r="AO199">
        <v>0</v>
      </c>
      <c r="AP199">
        <v>0</v>
      </c>
      <c r="AQ199">
        <v>0</v>
      </c>
      <c r="AR199">
        <v>0</v>
      </c>
      <c r="AS199">
        <v>0</v>
      </c>
      <c r="AT199">
        <v>0</v>
      </c>
      <c r="AU199">
        <v>0</v>
      </c>
      <c r="AV199">
        <v>0</v>
      </c>
      <c r="AW199">
        <v>0</v>
      </c>
      <c r="AX199">
        <v>0</v>
      </c>
      <c r="AY199">
        <v>0</v>
      </c>
      <c r="AZ199">
        <v>0</v>
      </c>
      <c r="BA199">
        <v>0</v>
      </c>
      <c r="BB199">
        <v>0</v>
      </c>
      <c r="BG199">
        <v>0</v>
      </c>
      <c r="BH199">
        <v>1</v>
      </c>
      <c r="BI199">
        <v>0.2</v>
      </c>
      <c r="BJ199">
        <v>1.2</v>
      </c>
      <c r="BK199">
        <v>2</v>
      </c>
      <c r="BL199">
        <v>38.11</v>
      </c>
      <c r="BM199">
        <v>5.72</v>
      </c>
      <c r="BN199">
        <v>43.83</v>
      </c>
      <c r="BO199">
        <v>43.83</v>
      </c>
      <c r="BQ199" t="s">
        <v>440</v>
      </c>
      <c r="BR199" t="s">
        <v>363</v>
      </c>
      <c r="BS199" s="2">
        <v>44242</v>
      </c>
      <c r="BT199" s="3">
        <v>0.4861111111111111</v>
      </c>
      <c r="BU199" t="s">
        <v>848</v>
      </c>
      <c r="BV199" t="s">
        <v>80</v>
      </c>
      <c r="BY199">
        <v>6186.4</v>
      </c>
      <c r="CA199" t="s">
        <v>223</v>
      </c>
      <c r="CC199" t="s">
        <v>221</v>
      </c>
      <c r="CD199">
        <v>7600</v>
      </c>
      <c r="CE199" t="s">
        <v>443</v>
      </c>
      <c r="CF199" s="2">
        <v>44243</v>
      </c>
      <c r="CI199">
        <v>1</v>
      </c>
      <c r="CJ199">
        <v>1</v>
      </c>
      <c r="CK199">
        <v>22</v>
      </c>
      <c r="CL199" t="s">
        <v>82</v>
      </c>
    </row>
    <row r="200" spans="1:90" x14ac:dyDescent="0.25">
      <c r="A200" t="s">
        <v>358</v>
      </c>
      <c r="B200" t="s">
        <v>359</v>
      </c>
      <c r="C200" t="s">
        <v>72</v>
      </c>
      <c r="E200" t="str">
        <f>"GAB2002002"</f>
        <v>GAB2002002</v>
      </c>
      <c r="F200" s="2">
        <v>44239</v>
      </c>
      <c r="G200">
        <v>202108</v>
      </c>
      <c r="H200" t="s">
        <v>86</v>
      </c>
      <c r="I200" t="s">
        <v>87</v>
      </c>
      <c r="J200" t="s">
        <v>360</v>
      </c>
      <c r="K200" t="s">
        <v>75</v>
      </c>
      <c r="L200" t="s">
        <v>86</v>
      </c>
      <c r="M200" t="s">
        <v>87</v>
      </c>
      <c r="N200" t="s">
        <v>499</v>
      </c>
      <c r="O200" t="s">
        <v>78</v>
      </c>
      <c r="P200" t="str">
        <f>"CT064319                      "</f>
        <v xml:space="preserve">CT064319                      </v>
      </c>
      <c r="Q200">
        <v>0</v>
      </c>
      <c r="R200">
        <v>0</v>
      </c>
      <c r="S200">
        <v>0</v>
      </c>
      <c r="T200">
        <v>0</v>
      </c>
      <c r="U200">
        <v>0</v>
      </c>
      <c r="V200">
        <v>0</v>
      </c>
      <c r="W200">
        <v>0</v>
      </c>
      <c r="X200">
        <v>0</v>
      </c>
      <c r="Y200">
        <v>0</v>
      </c>
      <c r="Z200">
        <v>0</v>
      </c>
      <c r="AA200">
        <v>0</v>
      </c>
      <c r="AB200">
        <v>0</v>
      </c>
      <c r="AC200">
        <v>0</v>
      </c>
      <c r="AD200">
        <v>0</v>
      </c>
      <c r="AE200">
        <v>0</v>
      </c>
      <c r="AF200">
        <v>0</v>
      </c>
      <c r="AG200">
        <v>0</v>
      </c>
      <c r="AH200">
        <v>0</v>
      </c>
      <c r="AI200">
        <v>0</v>
      </c>
      <c r="AJ200">
        <v>0</v>
      </c>
      <c r="AK200">
        <v>5.4</v>
      </c>
      <c r="AL200">
        <v>0</v>
      </c>
      <c r="AM200">
        <v>0</v>
      </c>
      <c r="AN200">
        <v>0</v>
      </c>
      <c r="AO200">
        <v>0</v>
      </c>
      <c r="AP200">
        <v>0</v>
      </c>
      <c r="AQ200">
        <v>0</v>
      </c>
      <c r="AR200">
        <v>0</v>
      </c>
      <c r="AS200">
        <v>0</v>
      </c>
      <c r="AT200">
        <v>0</v>
      </c>
      <c r="AU200">
        <v>0</v>
      </c>
      <c r="AV200">
        <v>0</v>
      </c>
      <c r="AW200">
        <v>0</v>
      </c>
      <c r="AX200">
        <v>0</v>
      </c>
      <c r="AY200">
        <v>0</v>
      </c>
      <c r="AZ200">
        <v>0</v>
      </c>
      <c r="BA200">
        <v>0</v>
      </c>
      <c r="BB200">
        <v>0</v>
      </c>
      <c r="BG200">
        <v>0</v>
      </c>
      <c r="BH200">
        <v>1</v>
      </c>
      <c r="BI200">
        <v>0.4</v>
      </c>
      <c r="BJ200">
        <v>2.2000000000000002</v>
      </c>
      <c r="BK200">
        <v>3</v>
      </c>
      <c r="BL200">
        <v>38.11</v>
      </c>
      <c r="BM200">
        <v>5.72</v>
      </c>
      <c r="BN200">
        <v>43.83</v>
      </c>
      <c r="BO200">
        <v>43.83</v>
      </c>
      <c r="BQ200" t="s">
        <v>500</v>
      </c>
      <c r="BR200" t="s">
        <v>363</v>
      </c>
      <c r="BS200" s="2">
        <v>44242</v>
      </c>
      <c r="BT200" s="3">
        <v>0.46875</v>
      </c>
      <c r="BU200" t="s">
        <v>624</v>
      </c>
      <c r="BV200" t="s">
        <v>82</v>
      </c>
      <c r="BW200" t="s">
        <v>97</v>
      </c>
      <c r="BX200" t="s">
        <v>98</v>
      </c>
      <c r="BY200">
        <v>11205.6</v>
      </c>
      <c r="CA200" t="s">
        <v>234</v>
      </c>
      <c r="CC200" t="s">
        <v>87</v>
      </c>
      <c r="CD200">
        <v>7800</v>
      </c>
      <c r="CE200" t="s">
        <v>482</v>
      </c>
      <c r="CF200" s="2">
        <v>44243</v>
      </c>
      <c r="CI200">
        <v>1</v>
      </c>
      <c r="CJ200">
        <v>1</v>
      </c>
      <c r="CK200">
        <v>22</v>
      </c>
      <c r="CL200" t="s">
        <v>82</v>
      </c>
    </row>
    <row r="201" spans="1:90" x14ac:dyDescent="0.25">
      <c r="A201" t="s">
        <v>358</v>
      </c>
      <c r="B201" t="s">
        <v>359</v>
      </c>
      <c r="C201" t="s">
        <v>72</v>
      </c>
      <c r="E201" t="str">
        <f>"GAB2002005"</f>
        <v>GAB2002005</v>
      </c>
      <c r="F201" s="2">
        <v>44239</v>
      </c>
      <c r="G201">
        <v>202108</v>
      </c>
      <c r="H201" t="s">
        <v>86</v>
      </c>
      <c r="I201" t="s">
        <v>87</v>
      </c>
      <c r="J201" t="s">
        <v>360</v>
      </c>
      <c r="K201" t="s">
        <v>75</v>
      </c>
      <c r="L201" t="s">
        <v>469</v>
      </c>
      <c r="M201" t="s">
        <v>470</v>
      </c>
      <c r="N201" t="s">
        <v>471</v>
      </c>
      <c r="O201" t="s">
        <v>78</v>
      </c>
      <c r="P201" t="str">
        <f>"003079                        "</f>
        <v xml:space="preserve">003079                        </v>
      </c>
      <c r="Q201">
        <v>0</v>
      </c>
      <c r="R201">
        <v>0</v>
      </c>
      <c r="S201">
        <v>0</v>
      </c>
      <c r="T201">
        <v>0</v>
      </c>
      <c r="U201">
        <v>0</v>
      </c>
      <c r="V201">
        <v>0</v>
      </c>
      <c r="W201">
        <v>0</v>
      </c>
      <c r="X201">
        <v>0</v>
      </c>
      <c r="Y201">
        <v>0</v>
      </c>
      <c r="Z201">
        <v>0</v>
      </c>
      <c r="AA201">
        <v>0</v>
      </c>
      <c r="AB201">
        <v>0</v>
      </c>
      <c r="AC201">
        <v>0</v>
      </c>
      <c r="AD201">
        <v>0</v>
      </c>
      <c r="AE201">
        <v>0</v>
      </c>
      <c r="AF201">
        <v>0</v>
      </c>
      <c r="AG201">
        <v>0</v>
      </c>
      <c r="AH201">
        <v>0</v>
      </c>
      <c r="AI201">
        <v>0</v>
      </c>
      <c r="AJ201">
        <v>0</v>
      </c>
      <c r="AK201">
        <v>16.41</v>
      </c>
      <c r="AL201">
        <v>0</v>
      </c>
      <c r="AM201">
        <v>0</v>
      </c>
      <c r="AN201">
        <v>0</v>
      </c>
      <c r="AO201">
        <v>0</v>
      </c>
      <c r="AP201">
        <v>0</v>
      </c>
      <c r="AQ201">
        <v>0</v>
      </c>
      <c r="AR201">
        <v>0</v>
      </c>
      <c r="AS201">
        <v>0</v>
      </c>
      <c r="AT201">
        <v>0</v>
      </c>
      <c r="AU201">
        <v>0</v>
      </c>
      <c r="AV201">
        <v>0</v>
      </c>
      <c r="AW201">
        <v>0</v>
      </c>
      <c r="AX201">
        <v>0</v>
      </c>
      <c r="AY201">
        <v>0</v>
      </c>
      <c r="AZ201">
        <v>0</v>
      </c>
      <c r="BA201">
        <v>0</v>
      </c>
      <c r="BB201">
        <v>0</v>
      </c>
      <c r="BG201">
        <v>0</v>
      </c>
      <c r="BH201">
        <v>1</v>
      </c>
      <c r="BI201">
        <v>0.2</v>
      </c>
      <c r="BJ201">
        <v>2.2000000000000002</v>
      </c>
      <c r="BK201">
        <v>2.5</v>
      </c>
      <c r="BL201">
        <v>115.85</v>
      </c>
      <c r="BM201">
        <v>17.38</v>
      </c>
      <c r="BN201">
        <v>133.22999999999999</v>
      </c>
      <c r="BO201">
        <v>133.22999999999999</v>
      </c>
      <c r="BQ201" t="s">
        <v>472</v>
      </c>
      <c r="BR201" t="s">
        <v>363</v>
      </c>
      <c r="BS201" s="2">
        <v>44240</v>
      </c>
      <c r="BT201" s="3">
        <v>0.43402777777777773</v>
      </c>
      <c r="BU201" t="s">
        <v>904</v>
      </c>
      <c r="BV201" t="s">
        <v>80</v>
      </c>
      <c r="BY201">
        <v>10980.4</v>
      </c>
      <c r="CC201" t="s">
        <v>470</v>
      </c>
      <c r="CD201">
        <v>9499</v>
      </c>
      <c r="CE201" t="s">
        <v>438</v>
      </c>
      <c r="CF201" s="2">
        <v>44242</v>
      </c>
      <c r="CI201">
        <v>1</v>
      </c>
      <c r="CJ201">
        <v>0</v>
      </c>
      <c r="CK201">
        <v>23</v>
      </c>
      <c r="CL201" t="s">
        <v>82</v>
      </c>
    </row>
    <row r="202" spans="1:90" x14ac:dyDescent="0.25">
      <c r="A202" t="s">
        <v>358</v>
      </c>
      <c r="B202" t="s">
        <v>359</v>
      </c>
      <c r="C202" t="s">
        <v>72</v>
      </c>
      <c r="E202" t="str">
        <f>"GAB2002006"</f>
        <v>GAB2002006</v>
      </c>
      <c r="F202" s="2">
        <v>44239</v>
      </c>
      <c r="G202">
        <v>202108</v>
      </c>
      <c r="H202" t="s">
        <v>86</v>
      </c>
      <c r="I202" t="s">
        <v>87</v>
      </c>
      <c r="J202" t="s">
        <v>360</v>
      </c>
      <c r="K202" t="s">
        <v>75</v>
      </c>
      <c r="L202" t="s">
        <v>134</v>
      </c>
      <c r="M202" t="s">
        <v>134</v>
      </c>
      <c r="N202" t="s">
        <v>905</v>
      </c>
      <c r="O202" t="s">
        <v>78</v>
      </c>
      <c r="P202" t="str">
        <f>"CT064445                      "</f>
        <v xml:space="preserve">CT064445                      </v>
      </c>
      <c r="Q202">
        <v>0</v>
      </c>
      <c r="R202">
        <v>0</v>
      </c>
      <c r="S202">
        <v>0</v>
      </c>
      <c r="T202">
        <v>0</v>
      </c>
      <c r="U202">
        <v>0</v>
      </c>
      <c r="V202">
        <v>0</v>
      </c>
      <c r="W202">
        <v>0</v>
      </c>
      <c r="X202">
        <v>0</v>
      </c>
      <c r="Y202">
        <v>0</v>
      </c>
      <c r="Z202">
        <v>0</v>
      </c>
      <c r="AA202">
        <v>0</v>
      </c>
      <c r="AB202">
        <v>0</v>
      </c>
      <c r="AC202">
        <v>0</v>
      </c>
      <c r="AD202">
        <v>0</v>
      </c>
      <c r="AE202">
        <v>0</v>
      </c>
      <c r="AF202">
        <v>0</v>
      </c>
      <c r="AG202">
        <v>0</v>
      </c>
      <c r="AH202">
        <v>0</v>
      </c>
      <c r="AI202">
        <v>0</v>
      </c>
      <c r="AJ202">
        <v>0</v>
      </c>
      <c r="AK202">
        <v>9.7200000000000006</v>
      </c>
      <c r="AL202">
        <v>0</v>
      </c>
      <c r="AM202">
        <v>0</v>
      </c>
      <c r="AN202">
        <v>0</v>
      </c>
      <c r="AO202">
        <v>0</v>
      </c>
      <c r="AP202">
        <v>0</v>
      </c>
      <c r="AQ202">
        <v>0</v>
      </c>
      <c r="AR202">
        <v>0</v>
      </c>
      <c r="AS202">
        <v>0</v>
      </c>
      <c r="AT202">
        <v>0</v>
      </c>
      <c r="AU202">
        <v>0</v>
      </c>
      <c r="AV202">
        <v>0</v>
      </c>
      <c r="AW202">
        <v>0</v>
      </c>
      <c r="AX202">
        <v>0</v>
      </c>
      <c r="AY202">
        <v>0</v>
      </c>
      <c r="AZ202">
        <v>0</v>
      </c>
      <c r="BA202">
        <v>0</v>
      </c>
      <c r="BB202">
        <v>0</v>
      </c>
      <c r="BG202">
        <v>0</v>
      </c>
      <c r="BH202">
        <v>1</v>
      </c>
      <c r="BI202">
        <v>0.2</v>
      </c>
      <c r="BJ202">
        <v>1.8</v>
      </c>
      <c r="BK202">
        <v>2</v>
      </c>
      <c r="BL202">
        <v>68.599999999999994</v>
      </c>
      <c r="BM202">
        <v>10.29</v>
      </c>
      <c r="BN202">
        <v>78.89</v>
      </c>
      <c r="BO202">
        <v>78.89</v>
      </c>
      <c r="BQ202" t="s">
        <v>906</v>
      </c>
      <c r="BR202" t="s">
        <v>363</v>
      </c>
      <c r="BS202" s="2">
        <v>44242</v>
      </c>
      <c r="BT202" s="3">
        <v>0.59027777777777779</v>
      </c>
      <c r="BU202" t="s">
        <v>907</v>
      </c>
      <c r="BV202" t="s">
        <v>82</v>
      </c>
      <c r="BW202" t="s">
        <v>108</v>
      </c>
      <c r="BX202" t="s">
        <v>98</v>
      </c>
      <c r="BY202">
        <v>8889.93</v>
      </c>
      <c r="CA202" t="s">
        <v>339</v>
      </c>
      <c r="CC202" t="s">
        <v>134</v>
      </c>
      <c r="CD202">
        <v>7646</v>
      </c>
      <c r="CE202" t="s">
        <v>438</v>
      </c>
      <c r="CF202" s="2">
        <v>44243</v>
      </c>
      <c r="CI202">
        <v>1</v>
      </c>
      <c r="CJ202">
        <v>1</v>
      </c>
      <c r="CK202">
        <v>24</v>
      </c>
      <c r="CL202" t="s">
        <v>82</v>
      </c>
    </row>
    <row r="203" spans="1:90" x14ac:dyDescent="0.25">
      <c r="A203" t="s">
        <v>358</v>
      </c>
      <c r="B203" t="s">
        <v>359</v>
      </c>
      <c r="C203" t="s">
        <v>72</v>
      </c>
      <c r="E203" t="str">
        <f>"GAB2002004"</f>
        <v>GAB2002004</v>
      </c>
      <c r="F203" s="2">
        <v>44239</v>
      </c>
      <c r="G203">
        <v>202108</v>
      </c>
      <c r="H203" t="s">
        <v>86</v>
      </c>
      <c r="I203" t="s">
        <v>87</v>
      </c>
      <c r="J203" t="s">
        <v>360</v>
      </c>
      <c r="K203" t="s">
        <v>75</v>
      </c>
      <c r="L203" t="s">
        <v>86</v>
      </c>
      <c r="M203" t="s">
        <v>87</v>
      </c>
      <c r="N203" t="s">
        <v>487</v>
      </c>
      <c r="O203" t="s">
        <v>78</v>
      </c>
      <c r="P203" t="str">
        <f>"003080                        "</f>
        <v xml:space="preserve">003080                        </v>
      </c>
      <c r="Q203">
        <v>0</v>
      </c>
      <c r="R203">
        <v>0</v>
      </c>
      <c r="S203">
        <v>0</v>
      </c>
      <c r="T203">
        <v>0</v>
      </c>
      <c r="U203">
        <v>0</v>
      </c>
      <c r="V203">
        <v>0</v>
      </c>
      <c r="W203">
        <v>0</v>
      </c>
      <c r="X203">
        <v>0</v>
      </c>
      <c r="Y203">
        <v>0</v>
      </c>
      <c r="Z203">
        <v>0</v>
      </c>
      <c r="AA203">
        <v>0</v>
      </c>
      <c r="AB203">
        <v>0</v>
      </c>
      <c r="AC203">
        <v>0</v>
      </c>
      <c r="AD203">
        <v>0</v>
      </c>
      <c r="AE203">
        <v>0</v>
      </c>
      <c r="AF203">
        <v>0</v>
      </c>
      <c r="AG203">
        <v>0</v>
      </c>
      <c r="AH203">
        <v>0</v>
      </c>
      <c r="AI203">
        <v>0</v>
      </c>
      <c r="AJ203">
        <v>0</v>
      </c>
      <c r="AK203">
        <v>5.4</v>
      </c>
      <c r="AL203">
        <v>0</v>
      </c>
      <c r="AM203">
        <v>0</v>
      </c>
      <c r="AN203">
        <v>0</v>
      </c>
      <c r="AO203">
        <v>0</v>
      </c>
      <c r="AP203">
        <v>0</v>
      </c>
      <c r="AQ203">
        <v>0</v>
      </c>
      <c r="AR203">
        <v>0</v>
      </c>
      <c r="AS203">
        <v>0</v>
      </c>
      <c r="AT203">
        <v>0</v>
      </c>
      <c r="AU203">
        <v>0</v>
      </c>
      <c r="AV203">
        <v>0</v>
      </c>
      <c r="AW203">
        <v>0</v>
      </c>
      <c r="AX203">
        <v>0</v>
      </c>
      <c r="AY203">
        <v>0</v>
      </c>
      <c r="AZ203">
        <v>0</v>
      </c>
      <c r="BA203">
        <v>0</v>
      </c>
      <c r="BB203">
        <v>0</v>
      </c>
      <c r="BG203">
        <v>0</v>
      </c>
      <c r="BH203">
        <v>1</v>
      </c>
      <c r="BI203">
        <v>0.2</v>
      </c>
      <c r="BJ203">
        <v>1.4</v>
      </c>
      <c r="BK203">
        <v>2</v>
      </c>
      <c r="BL203">
        <v>38.11</v>
      </c>
      <c r="BM203">
        <v>5.72</v>
      </c>
      <c r="BN203">
        <v>43.83</v>
      </c>
      <c r="BO203">
        <v>43.83</v>
      </c>
      <c r="BQ203" t="s">
        <v>435</v>
      </c>
      <c r="BR203" t="s">
        <v>363</v>
      </c>
      <c r="BS203" s="2">
        <v>44242</v>
      </c>
      <c r="BT203" s="3">
        <v>0.56597222222222221</v>
      </c>
      <c r="BU203" t="s">
        <v>908</v>
      </c>
      <c r="BV203" t="s">
        <v>82</v>
      </c>
      <c r="BW203" t="s">
        <v>108</v>
      </c>
      <c r="BX203" t="s">
        <v>98</v>
      </c>
      <c r="BY203">
        <v>6929.4</v>
      </c>
      <c r="CA203" t="s">
        <v>234</v>
      </c>
      <c r="CC203" t="s">
        <v>87</v>
      </c>
      <c r="CD203">
        <v>7945</v>
      </c>
      <c r="CE203" t="s">
        <v>438</v>
      </c>
      <c r="CF203" s="2">
        <v>44243</v>
      </c>
      <c r="CI203">
        <v>1</v>
      </c>
      <c r="CJ203">
        <v>1</v>
      </c>
      <c r="CK203">
        <v>22</v>
      </c>
      <c r="CL203" t="s">
        <v>82</v>
      </c>
    </row>
    <row r="204" spans="1:90" x14ac:dyDescent="0.25">
      <c r="A204" t="s">
        <v>358</v>
      </c>
      <c r="B204" t="s">
        <v>359</v>
      </c>
      <c r="C204" t="s">
        <v>72</v>
      </c>
      <c r="E204" t="str">
        <f>"009940823129"</f>
        <v>009940823129</v>
      </c>
      <c r="F204" s="2">
        <v>44239</v>
      </c>
      <c r="G204">
        <v>202108</v>
      </c>
      <c r="H204" t="s">
        <v>141</v>
      </c>
      <c r="I204" t="s">
        <v>142</v>
      </c>
      <c r="J204" t="s">
        <v>909</v>
      </c>
      <c r="K204" t="s">
        <v>75</v>
      </c>
      <c r="L204" t="s">
        <v>210</v>
      </c>
      <c r="M204" t="s">
        <v>87</v>
      </c>
      <c r="N204" t="s">
        <v>406</v>
      </c>
      <c r="O204" t="s">
        <v>200</v>
      </c>
      <c r="P204" t="str">
        <f>"NA                            "</f>
        <v xml:space="preserve">NA                            </v>
      </c>
      <c r="Q204">
        <v>0</v>
      </c>
      <c r="R204">
        <v>0</v>
      </c>
      <c r="S204">
        <v>0</v>
      </c>
      <c r="T204">
        <v>0</v>
      </c>
      <c r="U204">
        <v>0</v>
      </c>
      <c r="V204">
        <v>0</v>
      </c>
      <c r="W204">
        <v>0</v>
      </c>
      <c r="X204">
        <v>0</v>
      </c>
      <c r="Y204">
        <v>0</v>
      </c>
      <c r="Z204">
        <v>0</v>
      </c>
      <c r="AA204">
        <v>0</v>
      </c>
      <c r="AB204">
        <v>0</v>
      </c>
      <c r="AC204">
        <v>0</v>
      </c>
      <c r="AD204">
        <v>0</v>
      </c>
      <c r="AE204">
        <v>0</v>
      </c>
      <c r="AF204">
        <v>0</v>
      </c>
      <c r="AG204">
        <v>0</v>
      </c>
      <c r="AH204">
        <v>0</v>
      </c>
      <c r="AI204">
        <v>0</v>
      </c>
      <c r="AJ204">
        <v>0</v>
      </c>
      <c r="AK204">
        <v>0</v>
      </c>
      <c r="AL204">
        <v>0</v>
      </c>
      <c r="AM204">
        <v>14.14</v>
      </c>
      <c r="AN204">
        <v>0</v>
      </c>
      <c r="AO204">
        <v>0</v>
      </c>
      <c r="AP204">
        <v>0</v>
      </c>
      <c r="AQ204">
        <v>0</v>
      </c>
      <c r="AR204">
        <v>0</v>
      </c>
      <c r="AS204">
        <v>0</v>
      </c>
      <c r="AT204">
        <v>0</v>
      </c>
      <c r="AU204">
        <v>0</v>
      </c>
      <c r="AV204">
        <v>0</v>
      </c>
      <c r="AW204">
        <v>0</v>
      </c>
      <c r="AX204">
        <v>0</v>
      </c>
      <c r="AY204">
        <v>0</v>
      </c>
      <c r="AZ204">
        <v>0</v>
      </c>
      <c r="BA204">
        <v>0</v>
      </c>
      <c r="BB204">
        <v>0</v>
      </c>
      <c r="BG204">
        <v>0</v>
      </c>
      <c r="BH204">
        <v>1</v>
      </c>
      <c r="BI204">
        <v>7.5</v>
      </c>
      <c r="BJ204">
        <v>2.2000000000000002</v>
      </c>
      <c r="BK204">
        <v>8</v>
      </c>
      <c r="BL204">
        <v>104.85</v>
      </c>
      <c r="BM204">
        <v>15.73</v>
      </c>
      <c r="BN204">
        <v>120.58</v>
      </c>
      <c r="BO204">
        <v>120.58</v>
      </c>
      <c r="BQ204" t="s">
        <v>910</v>
      </c>
      <c r="BR204" t="s">
        <v>911</v>
      </c>
      <c r="BS204" s="2">
        <v>44242</v>
      </c>
      <c r="BT204" s="3">
        <v>0.4458333333333333</v>
      </c>
      <c r="BU204" t="s">
        <v>824</v>
      </c>
      <c r="BV204" t="s">
        <v>80</v>
      </c>
      <c r="BY204">
        <v>11151</v>
      </c>
      <c r="CA204" t="s">
        <v>102</v>
      </c>
      <c r="CC204" t="s">
        <v>87</v>
      </c>
      <c r="CD204">
        <v>7460</v>
      </c>
      <c r="CE204" t="s">
        <v>88</v>
      </c>
      <c r="CF204" s="2">
        <v>44243</v>
      </c>
      <c r="CI204">
        <v>2</v>
      </c>
      <c r="CJ204">
        <v>1</v>
      </c>
      <c r="CK204" t="s">
        <v>211</v>
      </c>
      <c r="CL204" t="s">
        <v>82</v>
      </c>
    </row>
    <row r="205" spans="1:90" x14ac:dyDescent="0.25">
      <c r="A205" t="s">
        <v>358</v>
      </c>
      <c r="B205" t="s">
        <v>359</v>
      </c>
      <c r="C205" t="s">
        <v>72</v>
      </c>
      <c r="E205" t="str">
        <f>"GAB2002014"</f>
        <v>GAB2002014</v>
      </c>
      <c r="F205" s="2">
        <v>44242</v>
      </c>
      <c r="G205">
        <v>202108</v>
      </c>
      <c r="H205" t="s">
        <v>86</v>
      </c>
      <c r="I205" t="s">
        <v>87</v>
      </c>
      <c r="J205" t="s">
        <v>360</v>
      </c>
      <c r="K205" t="s">
        <v>75</v>
      </c>
      <c r="L205" t="s">
        <v>444</v>
      </c>
      <c r="M205" t="s">
        <v>445</v>
      </c>
      <c r="N205" t="s">
        <v>446</v>
      </c>
      <c r="O205" t="s">
        <v>78</v>
      </c>
      <c r="P205" t="str">
        <f>"CT064454                      "</f>
        <v xml:space="preserve">CT064454                      </v>
      </c>
      <c r="Q205">
        <v>0</v>
      </c>
      <c r="R205">
        <v>0</v>
      </c>
      <c r="S205">
        <v>0</v>
      </c>
      <c r="T205">
        <v>0</v>
      </c>
      <c r="U205">
        <v>0</v>
      </c>
      <c r="V205">
        <v>0</v>
      </c>
      <c r="W205">
        <v>0</v>
      </c>
      <c r="X205">
        <v>0</v>
      </c>
      <c r="Y205">
        <v>0</v>
      </c>
      <c r="Z205">
        <v>0</v>
      </c>
      <c r="AA205">
        <v>0</v>
      </c>
      <c r="AB205">
        <v>0</v>
      </c>
      <c r="AC205">
        <v>0</v>
      </c>
      <c r="AD205">
        <v>0</v>
      </c>
      <c r="AE205">
        <v>0</v>
      </c>
      <c r="AF205">
        <v>0</v>
      </c>
      <c r="AG205">
        <v>0</v>
      </c>
      <c r="AH205">
        <v>0</v>
      </c>
      <c r="AI205">
        <v>0</v>
      </c>
      <c r="AJ205">
        <v>0</v>
      </c>
      <c r="AK205">
        <v>25.48</v>
      </c>
      <c r="AL205">
        <v>0</v>
      </c>
      <c r="AM205">
        <v>0</v>
      </c>
      <c r="AN205">
        <v>0</v>
      </c>
      <c r="AO205">
        <v>0</v>
      </c>
      <c r="AP205">
        <v>0</v>
      </c>
      <c r="AQ205">
        <v>0</v>
      </c>
      <c r="AR205">
        <v>0</v>
      </c>
      <c r="AS205">
        <v>0</v>
      </c>
      <c r="AT205">
        <v>0</v>
      </c>
      <c r="AU205">
        <v>0</v>
      </c>
      <c r="AV205">
        <v>0</v>
      </c>
      <c r="AW205">
        <v>0</v>
      </c>
      <c r="AX205">
        <v>0</v>
      </c>
      <c r="AY205">
        <v>0</v>
      </c>
      <c r="AZ205">
        <v>0</v>
      </c>
      <c r="BA205">
        <v>0</v>
      </c>
      <c r="BB205">
        <v>0</v>
      </c>
      <c r="BG205">
        <v>0</v>
      </c>
      <c r="BH205">
        <v>1</v>
      </c>
      <c r="BI205">
        <v>1</v>
      </c>
      <c r="BJ205">
        <v>3.8</v>
      </c>
      <c r="BK205">
        <v>4</v>
      </c>
      <c r="BL205">
        <v>179.88</v>
      </c>
      <c r="BM205">
        <v>26.98</v>
      </c>
      <c r="BN205">
        <v>206.86</v>
      </c>
      <c r="BO205">
        <v>206.86</v>
      </c>
      <c r="BQ205" t="s">
        <v>447</v>
      </c>
      <c r="BR205" t="s">
        <v>363</v>
      </c>
      <c r="BS205" s="2">
        <v>44243</v>
      </c>
      <c r="BT205" s="3">
        <v>0.41666666666666669</v>
      </c>
      <c r="BU205" t="s">
        <v>912</v>
      </c>
      <c r="BV205" t="s">
        <v>80</v>
      </c>
      <c r="BY205">
        <v>19200</v>
      </c>
      <c r="BZ205" t="s">
        <v>30</v>
      </c>
      <c r="CA205" t="s">
        <v>729</v>
      </c>
      <c r="CC205" t="s">
        <v>445</v>
      </c>
      <c r="CD205">
        <v>2745</v>
      </c>
      <c r="CE205" t="s">
        <v>475</v>
      </c>
      <c r="CF205" s="2">
        <v>44244</v>
      </c>
      <c r="CI205">
        <v>1</v>
      </c>
      <c r="CJ205">
        <v>1</v>
      </c>
      <c r="CK205">
        <v>23</v>
      </c>
      <c r="CL205" t="s">
        <v>82</v>
      </c>
    </row>
    <row r="206" spans="1:90" x14ac:dyDescent="0.25">
      <c r="A206" t="s">
        <v>358</v>
      </c>
      <c r="B206" t="s">
        <v>359</v>
      </c>
      <c r="C206" t="s">
        <v>72</v>
      </c>
      <c r="E206" t="str">
        <f>"GAB2002019"</f>
        <v>GAB2002019</v>
      </c>
      <c r="F206" s="2">
        <v>44242</v>
      </c>
      <c r="G206">
        <v>202108</v>
      </c>
      <c r="H206" t="s">
        <v>86</v>
      </c>
      <c r="I206" t="s">
        <v>87</v>
      </c>
      <c r="J206" t="s">
        <v>360</v>
      </c>
      <c r="K206" t="s">
        <v>75</v>
      </c>
      <c r="L206" t="s">
        <v>913</v>
      </c>
      <c r="M206" t="s">
        <v>914</v>
      </c>
      <c r="N206" t="s">
        <v>915</v>
      </c>
      <c r="O206" t="s">
        <v>200</v>
      </c>
      <c r="P206" t="str">
        <f>"CT064468                      "</f>
        <v xml:space="preserve">CT064468                      </v>
      </c>
      <c r="Q206">
        <v>0</v>
      </c>
      <c r="R206">
        <v>0</v>
      </c>
      <c r="S206">
        <v>0</v>
      </c>
      <c r="T206">
        <v>0</v>
      </c>
      <c r="U206">
        <v>0</v>
      </c>
      <c r="V206">
        <v>0</v>
      </c>
      <c r="W206">
        <v>0</v>
      </c>
      <c r="X206">
        <v>0</v>
      </c>
      <c r="Y206">
        <v>0</v>
      </c>
      <c r="Z206">
        <v>0</v>
      </c>
      <c r="AA206">
        <v>0</v>
      </c>
      <c r="AB206">
        <v>0</v>
      </c>
      <c r="AC206">
        <v>0</v>
      </c>
      <c r="AD206">
        <v>0</v>
      </c>
      <c r="AE206">
        <v>0</v>
      </c>
      <c r="AF206">
        <v>0</v>
      </c>
      <c r="AG206">
        <v>0</v>
      </c>
      <c r="AH206">
        <v>0</v>
      </c>
      <c r="AI206">
        <v>0</v>
      </c>
      <c r="AJ206">
        <v>0</v>
      </c>
      <c r="AK206">
        <v>0</v>
      </c>
      <c r="AL206">
        <v>0</v>
      </c>
      <c r="AM206">
        <v>16.84</v>
      </c>
      <c r="AN206">
        <v>0</v>
      </c>
      <c r="AO206">
        <v>0</v>
      </c>
      <c r="AP206">
        <v>0</v>
      </c>
      <c r="AQ206">
        <v>0</v>
      </c>
      <c r="AR206">
        <v>0</v>
      </c>
      <c r="AS206">
        <v>0</v>
      </c>
      <c r="AT206">
        <v>0</v>
      </c>
      <c r="AU206">
        <v>0</v>
      </c>
      <c r="AV206">
        <v>0</v>
      </c>
      <c r="AW206">
        <v>0</v>
      </c>
      <c r="AX206">
        <v>0</v>
      </c>
      <c r="AY206">
        <v>0</v>
      </c>
      <c r="AZ206">
        <v>0</v>
      </c>
      <c r="BA206">
        <v>0</v>
      </c>
      <c r="BB206">
        <v>0</v>
      </c>
      <c r="BG206">
        <v>0</v>
      </c>
      <c r="BH206">
        <v>1</v>
      </c>
      <c r="BI206">
        <v>2.4</v>
      </c>
      <c r="BJ206">
        <v>4.5999999999999996</v>
      </c>
      <c r="BK206">
        <v>5</v>
      </c>
      <c r="BL206">
        <v>123.9</v>
      </c>
      <c r="BM206">
        <v>18.59</v>
      </c>
      <c r="BN206">
        <v>142.49</v>
      </c>
      <c r="BO206">
        <v>142.49</v>
      </c>
      <c r="BQ206" t="s">
        <v>916</v>
      </c>
      <c r="BR206" t="s">
        <v>363</v>
      </c>
      <c r="BS206" s="2">
        <v>44245</v>
      </c>
      <c r="BT206" s="3">
        <v>0.39930555555555558</v>
      </c>
      <c r="BU206" t="s">
        <v>917</v>
      </c>
      <c r="BV206" t="s">
        <v>80</v>
      </c>
      <c r="BY206">
        <v>22761</v>
      </c>
      <c r="CA206" t="s">
        <v>918</v>
      </c>
      <c r="CC206" t="s">
        <v>914</v>
      </c>
      <c r="CD206">
        <v>3867</v>
      </c>
      <c r="CE206" t="s">
        <v>786</v>
      </c>
      <c r="CF206" s="2">
        <v>44248</v>
      </c>
      <c r="CI206">
        <v>7</v>
      </c>
      <c r="CJ206">
        <v>3</v>
      </c>
      <c r="CK206" t="s">
        <v>378</v>
      </c>
      <c r="CL206" t="s">
        <v>82</v>
      </c>
    </row>
    <row r="207" spans="1:90" x14ac:dyDescent="0.25">
      <c r="A207" t="s">
        <v>358</v>
      </c>
      <c r="B207" t="s">
        <v>359</v>
      </c>
      <c r="C207" t="s">
        <v>72</v>
      </c>
      <c r="E207" t="str">
        <f>"GAB2002015"</f>
        <v>GAB2002015</v>
      </c>
      <c r="F207" s="2">
        <v>44242</v>
      </c>
      <c r="G207">
        <v>202108</v>
      </c>
      <c r="H207" t="s">
        <v>86</v>
      </c>
      <c r="I207" t="s">
        <v>87</v>
      </c>
      <c r="J207" t="s">
        <v>360</v>
      </c>
      <c r="K207" t="s">
        <v>75</v>
      </c>
      <c r="L207" t="s">
        <v>127</v>
      </c>
      <c r="M207" t="s">
        <v>128</v>
      </c>
      <c r="N207" t="s">
        <v>919</v>
      </c>
      <c r="O207" t="s">
        <v>200</v>
      </c>
      <c r="P207" t="str">
        <f>"CT064430 CT064160             "</f>
        <v xml:space="preserve">CT064430 CT064160             </v>
      </c>
      <c r="Q207">
        <v>0</v>
      </c>
      <c r="R207">
        <v>0</v>
      </c>
      <c r="S207">
        <v>0</v>
      </c>
      <c r="T207">
        <v>0</v>
      </c>
      <c r="U207">
        <v>0</v>
      </c>
      <c r="V207">
        <v>0</v>
      </c>
      <c r="W207">
        <v>0</v>
      </c>
      <c r="X207">
        <v>0</v>
      </c>
      <c r="Y207">
        <v>0</v>
      </c>
      <c r="Z207">
        <v>0</v>
      </c>
      <c r="AA207">
        <v>0</v>
      </c>
      <c r="AB207">
        <v>0</v>
      </c>
      <c r="AC207">
        <v>0</v>
      </c>
      <c r="AD207">
        <v>0</v>
      </c>
      <c r="AE207">
        <v>0</v>
      </c>
      <c r="AF207">
        <v>0</v>
      </c>
      <c r="AG207">
        <v>0</v>
      </c>
      <c r="AH207">
        <v>0</v>
      </c>
      <c r="AI207">
        <v>0</v>
      </c>
      <c r="AJ207">
        <v>0</v>
      </c>
      <c r="AK207">
        <v>0</v>
      </c>
      <c r="AL207">
        <v>0</v>
      </c>
      <c r="AM207">
        <v>14.14</v>
      </c>
      <c r="AN207">
        <v>0</v>
      </c>
      <c r="AO207">
        <v>0</v>
      </c>
      <c r="AP207">
        <v>0</v>
      </c>
      <c r="AQ207">
        <v>0</v>
      </c>
      <c r="AR207">
        <v>0</v>
      </c>
      <c r="AS207">
        <v>0</v>
      </c>
      <c r="AT207">
        <v>0</v>
      </c>
      <c r="AU207">
        <v>0</v>
      </c>
      <c r="AV207">
        <v>0</v>
      </c>
      <c r="AW207">
        <v>0</v>
      </c>
      <c r="AX207">
        <v>0</v>
      </c>
      <c r="AY207">
        <v>0</v>
      </c>
      <c r="AZ207">
        <v>0</v>
      </c>
      <c r="BA207">
        <v>0</v>
      </c>
      <c r="BB207">
        <v>0</v>
      </c>
      <c r="BG207">
        <v>0</v>
      </c>
      <c r="BH207">
        <v>1</v>
      </c>
      <c r="BI207">
        <v>0.8</v>
      </c>
      <c r="BJ207">
        <v>3</v>
      </c>
      <c r="BK207">
        <v>3</v>
      </c>
      <c r="BL207">
        <v>104.85</v>
      </c>
      <c r="BM207">
        <v>15.73</v>
      </c>
      <c r="BN207">
        <v>120.58</v>
      </c>
      <c r="BO207">
        <v>120.58</v>
      </c>
      <c r="BQ207" t="s">
        <v>920</v>
      </c>
      <c r="BR207" t="s">
        <v>363</v>
      </c>
      <c r="BS207" s="2">
        <v>44244</v>
      </c>
      <c r="BT207" s="3">
        <v>0.42291666666666666</v>
      </c>
      <c r="BU207" t="s">
        <v>921</v>
      </c>
      <c r="BV207" t="s">
        <v>80</v>
      </c>
      <c r="BY207">
        <v>14856.32</v>
      </c>
      <c r="CA207" t="s">
        <v>266</v>
      </c>
      <c r="CC207" t="s">
        <v>128</v>
      </c>
      <c r="CD207">
        <v>4001</v>
      </c>
      <c r="CE207" t="s">
        <v>922</v>
      </c>
      <c r="CF207" s="2">
        <v>44244</v>
      </c>
      <c r="CI207">
        <v>2</v>
      </c>
      <c r="CJ207">
        <v>2</v>
      </c>
      <c r="CK207" t="s">
        <v>211</v>
      </c>
      <c r="CL207" t="s">
        <v>82</v>
      </c>
    </row>
    <row r="208" spans="1:90" x14ac:dyDescent="0.25">
      <c r="A208" t="s">
        <v>358</v>
      </c>
      <c r="B208" t="s">
        <v>359</v>
      </c>
      <c r="C208" t="s">
        <v>72</v>
      </c>
      <c r="E208" t="str">
        <f>"GAB2002010"</f>
        <v>GAB2002010</v>
      </c>
      <c r="F208" s="2">
        <v>44242</v>
      </c>
      <c r="G208">
        <v>202108</v>
      </c>
      <c r="H208" t="s">
        <v>86</v>
      </c>
      <c r="I208" t="s">
        <v>87</v>
      </c>
      <c r="J208" t="s">
        <v>360</v>
      </c>
      <c r="K208" t="s">
        <v>75</v>
      </c>
      <c r="L208" t="s">
        <v>205</v>
      </c>
      <c r="M208" t="s">
        <v>206</v>
      </c>
      <c r="N208" t="s">
        <v>406</v>
      </c>
      <c r="O208" t="s">
        <v>200</v>
      </c>
      <c r="P208" t="str">
        <f>"CT063908                      "</f>
        <v xml:space="preserve">CT063908                      </v>
      </c>
      <c r="Q208">
        <v>0</v>
      </c>
      <c r="R208">
        <v>0</v>
      </c>
      <c r="S208">
        <v>0</v>
      </c>
      <c r="T208">
        <v>0</v>
      </c>
      <c r="U208">
        <v>0</v>
      </c>
      <c r="V208">
        <v>0</v>
      </c>
      <c r="W208">
        <v>0</v>
      </c>
      <c r="X208">
        <v>0</v>
      </c>
      <c r="Y208">
        <v>0</v>
      </c>
      <c r="Z208">
        <v>0</v>
      </c>
      <c r="AA208">
        <v>0</v>
      </c>
      <c r="AB208">
        <v>0</v>
      </c>
      <c r="AC208">
        <v>0</v>
      </c>
      <c r="AD208">
        <v>0</v>
      </c>
      <c r="AE208">
        <v>0</v>
      </c>
      <c r="AF208">
        <v>0</v>
      </c>
      <c r="AG208">
        <v>0</v>
      </c>
      <c r="AH208">
        <v>0</v>
      </c>
      <c r="AI208">
        <v>0</v>
      </c>
      <c r="AJ208">
        <v>0</v>
      </c>
      <c r="AK208">
        <v>0</v>
      </c>
      <c r="AL208">
        <v>0</v>
      </c>
      <c r="AM208">
        <v>225.48</v>
      </c>
      <c r="AN208">
        <v>0</v>
      </c>
      <c r="AO208">
        <v>0</v>
      </c>
      <c r="AP208">
        <v>0</v>
      </c>
      <c r="AQ208">
        <v>0</v>
      </c>
      <c r="AR208">
        <v>0</v>
      </c>
      <c r="AS208">
        <v>0</v>
      </c>
      <c r="AT208">
        <v>0</v>
      </c>
      <c r="AU208">
        <v>0</v>
      </c>
      <c r="AV208">
        <v>0</v>
      </c>
      <c r="AW208">
        <v>0</v>
      </c>
      <c r="AX208">
        <v>0</v>
      </c>
      <c r="AY208">
        <v>0</v>
      </c>
      <c r="AZ208">
        <v>0</v>
      </c>
      <c r="BA208">
        <v>0</v>
      </c>
      <c r="BB208">
        <v>0</v>
      </c>
      <c r="BG208">
        <v>0</v>
      </c>
      <c r="BH208">
        <v>2</v>
      </c>
      <c r="BI208">
        <v>151</v>
      </c>
      <c r="BJ208">
        <v>363.4</v>
      </c>
      <c r="BK208">
        <v>364</v>
      </c>
      <c r="BL208">
        <v>1597.02</v>
      </c>
      <c r="BM208">
        <v>239.55</v>
      </c>
      <c r="BN208">
        <v>1836.57</v>
      </c>
      <c r="BO208">
        <v>1836.57</v>
      </c>
      <c r="BQ208" t="s">
        <v>459</v>
      </c>
      <c r="BR208" t="s">
        <v>363</v>
      </c>
      <c r="BS208" s="2">
        <v>44244</v>
      </c>
      <c r="BT208" s="3">
        <v>0.40625</v>
      </c>
      <c r="BU208" t="s">
        <v>923</v>
      </c>
      <c r="BV208" t="s">
        <v>80</v>
      </c>
      <c r="BY208">
        <v>1816920</v>
      </c>
      <c r="CC208" t="s">
        <v>206</v>
      </c>
      <c r="CD208">
        <v>157</v>
      </c>
      <c r="CE208" t="s">
        <v>924</v>
      </c>
      <c r="CF208" s="2">
        <v>44244</v>
      </c>
      <c r="CI208">
        <v>2</v>
      </c>
      <c r="CJ208">
        <v>2</v>
      </c>
      <c r="CK208" t="s">
        <v>211</v>
      </c>
      <c r="CL208" t="s">
        <v>82</v>
      </c>
    </row>
    <row r="209" spans="1:90" x14ac:dyDescent="0.25">
      <c r="A209" t="s">
        <v>358</v>
      </c>
      <c r="B209" t="s">
        <v>359</v>
      </c>
      <c r="C209" t="s">
        <v>72</v>
      </c>
      <c r="E209" t="str">
        <f>"GAB2002009"</f>
        <v>GAB2002009</v>
      </c>
      <c r="F209" s="2">
        <v>44242</v>
      </c>
      <c r="G209">
        <v>202108</v>
      </c>
      <c r="H209" t="s">
        <v>86</v>
      </c>
      <c r="I209" t="s">
        <v>87</v>
      </c>
      <c r="J209" t="s">
        <v>360</v>
      </c>
      <c r="K209" t="s">
        <v>75</v>
      </c>
      <c r="L209" t="s">
        <v>92</v>
      </c>
      <c r="M209" t="s">
        <v>93</v>
      </c>
      <c r="N209" t="s">
        <v>542</v>
      </c>
      <c r="O209" t="s">
        <v>200</v>
      </c>
      <c r="P209" t="str">
        <f>"CT064447                      "</f>
        <v xml:space="preserve">CT064447                      </v>
      </c>
      <c r="Q209">
        <v>0</v>
      </c>
      <c r="R209">
        <v>0</v>
      </c>
      <c r="S209">
        <v>0</v>
      </c>
      <c r="T209">
        <v>0</v>
      </c>
      <c r="U209">
        <v>0</v>
      </c>
      <c r="V209">
        <v>0</v>
      </c>
      <c r="W209">
        <v>0</v>
      </c>
      <c r="X209">
        <v>0</v>
      </c>
      <c r="Y209">
        <v>0</v>
      </c>
      <c r="Z209">
        <v>0</v>
      </c>
      <c r="AA209">
        <v>0</v>
      </c>
      <c r="AB209">
        <v>0</v>
      </c>
      <c r="AC209">
        <v>0</v>
      </c>
      <c r="AD209">
        <v>0</v>
      </c>
      <c r="AE209">
        <v>0</v>
      </c>
      <c r="AF209">
        <v>0</v>
      </c>
      <c r="AG209">
        <v>0</v>
      </c>
      <c r="AH209">
        <v>0</v>
      </c>
      <c r="AI209">
        <v>0</v>
      </c>
      <c r="AJ209">
        <v>0</v>
      </c>
      <c r="AK209">
        <v>0</v>
      </c>
      <c r="AL209">
        <v>0</v>
      </c>
      <c r="AM209">
        <v>14.14</v>
      </c>
      <c r="AN209">
        <v>0</v>
      </c>
      <c r="AO209">
        <v>0</v>
      </c>
      <c r="AP209">
        <v>0</v>
      </c>
      <c r="AQ209">
        <v>0</v>
      </c>
      <c r="AR209">
        <v>0</v>
      </c>
      <c r="AS209">
        <v>0</v>
      </c>
      <c r="AT209">
        <v>0</v>
      </c>
      <c r="AU209">
        <v>0</v>
      </c>
      <c r="AV209">
        <v>0</v>
      </c>
      <c r="AW209">
        <v>0</v>
      </c>
      <c r="AX209">
        <v>0</v>
      </c>
      <c r="AY209">
        <v>0</v>
      </c>
      <c r="AZ209">
        <v>0</v>
      </c>
      <c r="BA209">
        <v>0</v>
      </c>
      <c r="BB209">
        <v>0</v>
      </c>
      <c r="BG209">
        <v>0</v>
      </c>
      <c r="BH209">
        <v>1</v>
      </c>
      <c r="BI209">
        <v>0.7</v>
      </c>
      <c r="BJ209">
        <v>1.8</v>
      </c>
      <c r="BK209">
        <v>2</v>
      </c>
      <c r="BL209">
        <v>104.85</v>
      </c>
      <c r="BM209">
        <v>15.73</v>
      </c>
      <c r="BN209">
        <v>120.58</v>
      </c>
      <c r="BO209">
        <v>120.58</v>
      </c>
      <c r="BQ209" t="s">
        <v>543</v>
      </c>
      <c r="BR209" t="s">
        <v>363</v>
      </c>
      <c r="BS209" s="2">
        <v>44244</v>
      </c>
      <c r="BT209" s="3">
        <v>0.37013888888888885</v>
      </c>
      <c r="BU209" t="s">
        <v>925</v>
      </c>
      <c r="BV209" t="s">
        <v>80</v>
      </c>
      <c r="BY209">
        <v>9039.24</v>
      </c>
      <c r="CA209" t="s">
        <v>563</v>
      </c>
      <c r="CC209" t="s">
        <v>93</v>
      </c>
      <c r="CD209">
        <v>2193</v>
      </c>
      <c r="CE209" t="s">
        <v>468</v>
      </c>
      <c r="CF209" s="2">
        <v>44245</v>
      </c>
      <c r="CI209">
        <v>2</v>
      </c>
      <c r="CJ209">
        <v>2</v>
      </c>
      <c r="CK209" t="s">
        <v>211</v>
      </c>
      <c r="CL209" t="s">
        <v>82</v>
      </c>
    </row>
    <row r="210" spans="1:90" x14ac:dyDescent="0.25">
      <c r="A210" t="s">
        <v>358</v>
      </c>
      <c r="B210" t="s">
        <v>359</v>
      </c>
      <c r="C210" t="s">
        <v>72</v>
      </c>
      <c r="E210" t="str">
        <f>"GAB2002022"</f>
        <v>GAB2002022</v>
      </c>
      <c r="F210" s="2">
        <v>44242</v>
      </c>
      <c r="G210">
        <v>202108</v>
      </c>
      <c r="H210" t="s">
        <v>86</v>
      </c>
      <c r="I210" t="s">
        <v>87</v>
      </c>
      <c r="J210" t="s">
        <v>360</v>
      </c>
      <c r="K210" t="s">
        <v>75</v>
      </c>
      <c r="L210" t="s">
        <v>86</v>
      </c>
      <c r="M210" t="s">
        <v>87</v>
      </c>
      <c r="N210" t="s">
        <v>926</v>
      </c>
      <c r="O210" t="s">
        <v>200</v>
      </c>
      <c r="P210" t="str">
        <f>"CT064469                      "</f>
        <v xml:space="preserve">CT064469                      </v>
      </c>
      <c r="Q210">
        <v>0</v>
      </c>
      <c r="R210">
        <v>0</v>
      </c>
      <c r="S210">
        <v>0</v>
      </c>
      <c r="T210">
        <v>0</v>
      </c>
      <c r="U210">
        <v>0</v>
      </c>
      <c r="V210">
        <v>0</v>
      </c>
      <c r="W210">
        <v>0</v>
      </c>
      <c r="X210">
        <v>0</v>
      </c>
      <c r="Y210">
        <v>0</v>
      </c>
      <c r="Z210">
        <v>0</v>
      </c>
      <c r="AA210">
        <v>0</v>
      </c>
      <c r="AB210">
        <v>0</v>
      </c>
      <c r="AC210">
        <v>0</v>
      </c>
      <c r="AD210">
        <v>0</v>
      </c>
      <c r="AE210">
        <v>0</v>
      </c>
      <c r="AF210">
        <v>0</v>
      </c>
      <c r="AG210">
        <v>0</v>
      </c>
      <c r="AH210">
        <v>0</v>
      </c>
      <c r="AI210">
        <v>0</v>
      </c>
      <c r="AJ210">
        <v>0</v>
      </c>
      <c r="AK210">
        <v>0</v>
      </c>
      <c r="AL210">
        <v>0</v>
      </c>
      <c r="AM210">
        <v>17.190000000000001</v>
      </c>
      <c r="AN210">
        <v>0</v>
      </c>
      <c r="AO210">
        <v>0</v>
      </c>
      <c r="AP210">
        <v>0</v>
      </c>
      <c r="AQ210">
        <v>0</v>
      </c>
      <c r="AR210">
        <v>0</v>
      </c>
      <c r="AS210">
        <v>0</v>
      </c>
      <c r="AT210">
        <v>0</v>
      </c>
      <c r="AU210">
        <v>0</v>
      </c>
      <c r="AV210">
        <v>0</v>
      </c>
      <c r="AW210">
        <v>0</v>
      </c>
      <c r="AX210">
        <v>0</v>
      </c>
      <c r="AY210">
        <v>0</v>
      </c>
      <c r="AZ210">
        <v>0</v>
      </c>
      <c r="BA210">
        <v>0</v>
      </c>
      <c r="BB210">
        <v>0</v>
      </c>
      <c r="BG210">
        <v>0</v>
      </c>
      <c r="BH210">
        <v>2</v>
      </c>
      <c r="BI210">
        <v>22.8</v>
      </c>
      <c r="BJ210">
        <v>37.5</v>
      </c>
      <c r="BK210">
        <v>38</v>
      </c>
      <c r="BL210">
        <v>126.38</v>
      </c>
      <c r="BM210">
        <v>18.96</v>
      </c>
      <c r="BN210">
        <v>145.34</v>
      </c>
      <c r="BO210">
        <v>145.34</v>
      </c>
      <c r="BQ210" t="s">
        <v>579</v>
      </c>
      <c r="BR210" t="s">
        <v>363</v>
      </c>
      <c r="BS210" s="2">
        <v>44243</v>
      </c>
      <c r="BT210" s="3">
        <v>0.42708333333333331</v>
      </c>
      <c r="BU210" t="s">
        <v>927</v>
      </c>
      <c r="BV210" t="s">
        <v>80</v>
      </c>
      <c r="BY210">
        <v>187649.82</v>
      </c>
      <c r="CA210" t="s">
        <v>339</v>
      </c>
      <c r="CC210" t="s">
        <v>87</v>
      </c>
      <c r="CD210">
        <v>7550</v>
      </c>
      <c r="CE210" t="s">
        <v>541</v>
      </c>
      <c r="CF210" s="2">
        <v>44244</v>
      </c>
      <c r="CI210">
        <v>1</v>
      </c>
      <c r="CJ210">
        <v>1</v>
      </c>
      <c r="CK210" t="s">
        <v>209</v>
      </c>
      <c r="CL210" t="s">
        <v>82</v>
      </c>
    </row>
    <row r="211" spans="1:90" x14ac:dyDescent="0.25">
      <c r="A211" t="s">
        <v>358</v>
      </c>
      <c r="B211" t="s">
        <v>359</v>
      </c>
      <c r="C211" t="s">
        <v>72</v>
      </c>
      <c r="E211" t="str">
        <f>"GAB2002021"</f>
        <v>GAB2002021</v>
      </c>
      <c r="F211" s="2">
        <v>44242</v>
      </c>
      <c r="G211">
        <v>202108</v>
      </c>
      <c r="H211" t="s">
        <v>86</v>
      </c>
      <c r="I211" t="s">
        <v>87</v>
      </c>
      <c r="J211" t="s">
        <v>360</v>
      </c>
      <c r="K211" t="s">
        <v>75</v>
      </c>
      <c r="L211" t="s">
        <v>86</v>
      </c>
      <c r="M211" t="s">
        <v>87</v>
      </c>
      <c r="N211" t="s">
        <v>928</v>
      </c>
      <c r="O211" t="s">
        <v>200</v>
      </c>
      <c r="P211" t="str">
        <f>"CT064291                      "</f>
        <v xml:space="preserve">CT064291                      </v>
      </c>
      <c r="Q211">
        <v>0</v>
      </c>
      <c r="R211">
        <v>0</v>
      </c>
      <c r="S211">
        <v>0</v>
      </c>
      <c r="T211">
        <v>0</v>
      </c>
      <c r="U211">
        <v>0</v>
      </c>
      <c r="V211">
        <v>0</v>
      </c>
      <c r="W211">
        <v>0</v>
      </c>
      <c r="X211">
        <v>0</v>
      </c>
      <c r="Y211">
        <v>0</v>
      </c>
      <c r="Z211">
        <v>0</v>
      </c>
      <c r="AA211">
        <v>0</v>
      </c>
      <c r="AB211">
        <v>0</v>
      </c>
      <c r="AC211">
        <v>0</v>
      </c>
      <c r="AD211">
        <v>0</v>
      </c>
      <c r="AE211">
        <v>0</v>
      </c>
      <c r="AF211">
        <v>0</v>
      </c>
      <c r="AG211">
        <v>0</v>
      </c>
      <c r="AH211">
        <v>0</v>
      </c>
      <c r="AI211">
        <v>0</v>
      </c>
      <c r="AJ211">
        <v>0</v>
      </c>
      <c r="AK211">
        <v>0</v>
      </c>
      <c r="AL211">
        <v>0</v>
      </c>
      <c r="AM211">
        <v>9.7200000000000006</v>
      </c>
      <c r="AN211">
        <v>0</v>
      </c>
      <c r="AO211">
        <v>0</v>
      </c>
      <c r="AP211">
        <v>0</v>
      </c>
      <c r="AQ211">
        <v>0</v>
      </c>
      <c r="AR211">
        <v>0</v>
      </c>
      <c r="AS211">
        <v>0</v>
      </c>
      <c r="AT211">
        <v>0</v>
      </c>
      <c r="AU211">
        <v>0</v>
      </c>
      <c r="AV211">
        <v>0</v>
      </c>
      <c r="AW211">
        <v>0</v>
      </c>
      <c r="AX211">
        <v>0</v>
      </c>
      <c r="AY211">
        <v>0</v>
      </c>
      <c r="AZ211">
        <v>0</v>
      </c>
      <c r="BA211">
        <v>0</v>
      </c>
      <c r="BB211">
        <v>0</v>
      </c>
      <c r="BG211">
        <v>0</v>
      </c>
      <c r="BH211">
        <v>1</v>
      </c>
      <c r="BI211">
        <v>1.3</v>
      </c>
      <c r="BJ211">
        <v>1.7</v>
      </c>
      <c r="BK211">
        <v>2</v>
      </c>
      <c r="BL211">
        <v>73.599999999999994</v>
      </c>
      <c r="BM211">
        <v>11.04</v>
      </c>
      <c r="BN211">
        <v>84.64</v>
      </c>
      <c r="BO211">
        <v>84.64</v>
      </c>
      <c r="BQ211" t="s">
        <v>124</v>
      </c>
      <c r="BR211" t="s">
        <v>363</v>
      </c>
      <c r="BS211" s="2">
        <v>44243</v>
      </c>
      <c r="BT211" s="3">
        <v>0.3659722222222222</v>
      </c>
      <c r="BU211" t="s">
        <v>929</v>
      </c>
      <c r="BV211" t="s">
        <v>80</v>
      </c>
      <c r="BY211">
        <v>8650.9500000000007</v>
      </c>
      <c r="CA211" t="s">
        <v>930</v>
      </c>
      <c r="CC211" t="s">
        <v>87</v>
      </c>
      <c r="CD211">
        <v>7530</v>
      </c>
      <c r="CE211" t="s">
        <v>365</v>
      </c>
      <c r="CF211" s="2">
        <v>44244</v>
      </c>
      <c r="CI211">
        <v>1</v>
      </c>
      <c r="CJ211">
        <v>1</v>
      </c>
      <c r="CK211" t="s">
        <v>209</v>
      </c>
      <c r="CL211" t="s">
        <v>82</v>
      </c>
    </row>
    <row r="212" spans="1:90" x14ac:dyDescent="0.25">
      <c r="A212" t="s">
        <v>358</v>
      </c>
      <c r="B212" t="s">
        <v>359</v>
      </c>
      <c r="C212" t="s">
        <v>72</v>
      </c>
      <c r="E212" t="str">
        <f>"GAB2002024"</f>
        <v>GAB2002024</v>
      </c>
      <c r="F212" s="2">
        <v>44242</v>
      </c>
      <c r="G212">
        <v>202108</v>
      </c>
      <c r="H212" t="s">
        <v>86</v>
      </c>
      <c r="I212" t="s">
        <v>87</v>
      </c>
      <c r="J212" t="s">
        <v>360</v>
      </c>
      <c r="K212" t="s">
        <v>75</v>
      </c>
      <c r="L212" t="s">
        <v>134</v>
      </c>
      <c r="M212" t="s">
        <v>134</v>
      </c>
      <c r="N212" t="s">
        <v>931</v>
      </c>
      <c r="O212" t="s">
        <v>78</v>
      </c>
      <c r="P212" t="str">
        <f>"CT064444                      "</f>
        <v xml:space="preserve">CT064444                      </v>
      </c>
      <c r="Q212">
        <v>0</v>
      </c>
      <c r="R212">
        <v>0</v>
      </c>
      <c r="S212">
        <v>0</v>
      </c>
      <c r="T212">
        <v>0</v>
      </c>
      <c r="U212">
        <v>0</v>
      </c>
      <c r="V212">
        <v>0</v>
      </c>
      <c r="W212">
        <v>0</v>
      </c>
      <c r="X212">
        <v>0</v>
      </c>
      <c r="Y212">
        <v>0</v>
      </c>
      <c r="Z212">
        <v>0</v>
      </c>
      <c r="AA212">
        <v>0</v>
      </c>
      <c r="AB212">
        <v>0</v>
      </c>
      <c r="AC212">
        <v>0</v>
      </c>
      <c r="AD212">
        <v>0</v>
      </c>
      <c r="AE212">
        <v>0</v>
      </c>
      <c r="AF212">
        <v>0</v>
      </c>
      <c r="AG212">
        <v>0</v>
      </c>
      <c r="AH212">
        <v>0</v>
      </c>
      <c r="AI212">
        <v>0</v>
      </c>
      <c r="AJ212">
        <v>0</v>
      </c>
      <c r="AK212">
        <v>14.45</v>
      </c>
      <c r="AL212">
        <v>0</v>
      </c>
      <c r="AM212">
        <v>0</v>
      </c>
      <c r="AN212">
        <v>0</v>
      </c>
      <c r="AO212">
        <v>0</v>
      </c>
      <c r="AP212">
        <v>0</v>
      </c>
      <c r="AQ212">
        <v>0</v>
      </c>
      <c r="AR212">
        <v>0</v>
      </c>
      <c r="AS212">
        <v>0</v>
      </c>
      <c r="AT212">
        <v>0</v>
      </c>
      <c r="AU212">
        <v>0</v>
      </c>
      <c r="AV212">
        <v>0</v>
      </c>
      <c r="AW212">
        <v>0</v>
      </c>
      <c r="AX212">
        <v>0</v>
      </c>
      <c r="AY212">
        <v>0</v>
      </c>
      <c r="AZ212">
        <v>0</v>
      </c>
      <c r="BA212">
        <v>0</v>
      </c>
      <c r="BB212">
        <v>0</v>
      </c>
      <c r="BG212">
        <v>0</v>
      </c>
      <c r="BH212">
        <v>1</v>
      </c>
      <c r="BI212">
        <v>0.5</v>
      </c>
      <c r="BJ212">
        <v>2.6</v>
      </c>
      <c r="BK212">
        <v>3</v>
      </c>
      <c r="BL212">
        <v>102.01</v>
      </c>
      <c r="BM212">
        <v>15.3</v>
      </c>
      <c r="BN212">
        <v>117.31</v>
      </c>
      <c r="BO212">
        <v>117.31</v>
      </c>
      <c r="BQ212" t="s">
        <v>906</v>
      </c>
      <c r="BR212" t="s">
        <v>363</v>
      </c>
      <c r="BS212" s="2">
        <v>44243</v>
      </c>
      <c r="BT212" s="3">
        <v>0.5444444444444444</v>
      </c>
      <c r="BU212" t="s">
        <v>907</v>
      </c>
      <c r="BV212" t="s">
        <v>82</v>
      </c>
      <c r="BW212" t="s">
        <v>108</v>
      </c>
      <c r="BX212" t="s">
        <v>98</v>
      </c>
      <c r="BY212">
        <v>12829.18</v>
      </c>
      <c r="CA212" t="s">
        <v>135</v>
      </c>
      <c r="CC212" t="s">
        <v>134</v>
      </c>
      <c r="CD212">
        <v>7646</v>
      </c>
      <c r="CE212" t="s">
        <v>453</v>
      </c>
      <c r="CF212" s="2">
        <v>44245</v>
      </c>
      <c r="CI212">
        <v>1</v>
      </c>
      <c r="CJ212">
        <v>1</v>
      </c>
      <c r="CK212">
        <v>24</v>
      </c>
      <c r="CL212" t="s">
        <v>82</v>
      </c>
    </row>
    <row r="213" spans="1:90" x14ac:dyDescent="0.25">
      <c r="A213" t="s">
        <v>358</v>
      </c>
      <c r="B213" t="s">
        <v>359</v>
      </c>
      <c r="C213" t="s">
        <v>72</v>
      </c>
      <c r="E213" t="str">
        <f>"GAB2002023"</f>
        <v>GAB2002023</v>
      </c>
      <c r="F213" s="2">
        <v>44242</v>
      </c>
      <c r="G213">
        <v>202108</v>
      </c>
      <c r="H213" t="s">
        <v>86</v>
      </c>
      <c r="I213" t="s">
        <v>87</v>
      </c>
      <c r="J213" t="s">
        <v>360</v>
      </c>
      <c r="K213" t="s">
        <v>75</v>
      </c>
      <c r="L213" t="s">
        <v>104</v>
      </c>
      <c r="M213" t="s">
        <v>105</v>
      </c>
      <c r="N213" t="s">
        <v>932</v>
      </c>
      <c r="O213" t="s">
        <v>78</v>
      </c>
      <c r="P213" t="str">
        <f>"003085                        "</f>
        <v xml:space="preserve">003085                        </v>
      </c>
      <c r="Q213">
        <v>0</v>
      </c>
      <c r="R213">
        <v>0</v>
      </c>
      <c r="S213">
        <v>0</v>
      </c>
      <c r="T213">
        <v>0</v>
      </c>
      <c r="U213">
        <v>0</v>
      </c>
      <c r="V213">
        <v>0</v>
      </c>
      <c r="W213">
        <v>0</v>
      </c>
      <c r="X213">
        <v>0</v>
      </c>
      <c r="Y213">
        <v>0</v>
      </c>
      <c r="Z213">
        <v>0</v>
      </c>
      <c r="AA213">
        <v>0</v>
      </c>
      <c r="AB213">
        <v>0</v>
      </c>
      <c r="AC213">
        <v>0</v>
      </c>
      <c r="AD213">
        <v>0</v>
      </c>
      <c r="AE213">
        <v>0</v>
      </c>
      <c r="AF213">
        <v>0</v>
      </c>
      <c r="AG213">
        <v>0</v>
      </c>
      <c r="AH213">
        <v>0</v>
      </c>
      <c r="AI213">
        <v>0</v>
      </c>
      <c r="AJ213">
        <v>0</v>
      </c>
      <c r="AK213">
        <v>8.6300000000000008</v>
      </c>
      <c r="AL213">
        <v>0</v>
      </c>
      <c r="AM213">
        <v>0</v>
      </c>
      <c r="AN213">
        <v>0</v>
      </c>
      <c r="AO213">
        <v>0</v>
      </c>
      <c r="AP213">
        <v>0</v>
      </c>
      <c r="AQ213">
        <v>0</v>
      </c>
      <c r="AR213">
        <v>0</v>
      </c>
      <c r="AS213">
        <v>0</v>
      </c>
      <c r="AT213">
        <v>0</v>
      </c>
      <c r="AU213">
        <v>0</v>
      </c>
      <c r="AV213">
        <v>0</v>
      </c>
      <c r="AW213">
        <v>0</v>
      </c>
      <c r="AX213">
        <v>0</v>
      </c>
      <c r="AY213">
        <v>0</v>
      </c>
      <c r="AZ213">
        <v>0</v>
      </c>
      <c r="BA213">
        <v>0</v>
      </c>
      <c r="BB213">
        <v>0</v>
      </c>
      <c r="BG213">
        <v>0</v>
      </c>
      <c r="BH213">
        <v>1</v>
      </c>
      <c r="BI213">
        <v>0.3</v>
      </c>
      <c r="BJ213">
        <v>2.4</v>
      </c>
      <c r="BK213">
        <v>2.5</v>
      </c>
      <c r="BL213">
        <v>60.96</v>
      </c>
      <c r="BM213">
        <v>9.14</v>
      </c>
      <c r="BN213">
        <v>70.099999999999994</v>
      </c>
      <c r="BO213">
        <v>70.099999999999994</v>
      </c>
      <c r="BQ213" t="s">
        <v>867</v>
      </c>
      <c r="BR213" t="s">
        <v>363</v>
      </c>
      <c r="BS213" s="2">
        <v>44244</v>
      </c>
      <c r="BT213" s="3">
        <v>0.38611111111111113</v>
      </c>
      <c r="BU213" t="s">
        <v>933</v>
      </c>
      <c r="BV213" t="s">
        <v>82</v>
      </c>
      <c r="BW213" t="s">
        <v>97</v>
      </c>
      <c r="BX213" t="s">
        <v>232</v>
      </c>
      <c r="BY213">
        <v>11822.09</v>
      </c>
      <c r="CA213" t="s">
        <v>934</v>
      </c>
      <c r="CC213" t="s">
        <v>105</v>
      </c>
      <c r="CD213">
        <v>4320</v>
      </c>
      <c r="CE213" t="s">
        <v>438</v>
      </c>
      <c r="CF213" s="2">
        <v>44244</v>
      </c>
      <c r="CI213">
        <v>1</v>
      </c>
      <c r="CJ213">
        <v>2</v>
      </c>
      <c r="CK213">
        <v>21</v>
      </c>
      <c r="CL213" t="s">
        <v>82</v>
      </c>
    </row>
    <row r="214" spans="1:90" x14ac:dyDescent="0.25">
      <c r="A214" t="s">
        <v>358</v>
      </c>
      <c r="B214" t="s">
        <v>359</v>
      </c>
      <c r="C214" t="s">
        <v>72</v>
      </c>
      <c r="E214" t="str">
        <f>"GAB2002017"</f>
        <v>GAB2002017</v>
      </c>
      <c r="F214" s="2">
        <v>44242</v>
      </c>
      <c r="G214">
        <v>202108</v>
      </c>
      <c r="H214" t="s">
        <v>86</v>
      </c>
      <c r="I214" t="s">
        <v>87</v>
      </c>
      <c r="J214" t="s">
        <v>360</v>
      </c>
      <c r="K214" t="s">
        <v>75</v>
      </c>
      <c r="L214" t="s">
        <v>274</v>
      </c>
      <c r="M214" t="s">
        <v>275</v>
      </c>
      <c r="N214" t="s">
        <v>775</v>
      </c>
      <c r="O214" t="s">
        <v>78</v>
      </c>
      <c r="P214" t="str">
        <f>"CT064463                      "</f>
        <v xml:space="preserve">CT064463                      </v>
      </c>
      <c r="Q214">
        <v>0</v>
      </c>
      <c r="R214">
        <v>0</v>
      </c>
      <c r="S214">
        <v>0</v>
      </c>
      <c r="T214">
        <v>0</v>
      </c>
      <c r="U214">
        <v>0</v>
      </c>
      <c r="V214">
        <v>0</v>
      </c>
      <c r="W214">
        <v>0</v>
      </c>
      <c r="X214">
        <v>0</v>
      </c>
      <c r="Y214">
        <v>0</v>
      </c>
      <c r="Z214">
        <v>0</v>
      </c>
      <c r="AA214">
        <v>0</v>
      </c>
      <c r="AB214">
        <v>0</v>
      </c>
      <c r="AC214">
        <v>0</v>
      </c>
      <c r="AD214">
        <v>0</v>
      </c>
      <c r="AE214">
        <v>0</v>
      </c>
      <c r="AF214">
        <v>0</v>
      </c>
      <c r="AG214">
        <v>0</v>
      </c>
      <c r="AH214">
        <v>0</v>
      </c>
      <c r="AI214">
        <v>0</v>
      </c>
      <c r="AJ214">
        <v>0</v>
      </c>
      <c r="AK214">
        <v>13.38</v>
      </c>
      <c r="AL214">
        <v>0</v>
      </c>
      <c r="AM214">
        <v>0</v>
      </c>
      <c r="AN214">
        <v>0</v>
      </c>
      <c r="AO214">
        <v>0</v>
      </c>
      <c r="AP214">
        <v>0</v>
      </c>
      <c r="AQ214">
        <v>0</v>
      </c>
      <c r="AR214">
        <v>0</v>
      </c>
      <c r="AS214">
        <v>0</v>
      </c>
      <c r="AT214">
        <v>0</v>
      </c>
      <c r="AU214">
        <v>0</v>
      </c>
      <c r="AV214">
        <v>0</v>
      </c>
      <c r="AW214">
        <v>0</v>
      </c>
      <c r="AX214">
        <v>0</v>
      </c>
      <c r="AY214">
        <v>0</v>
      </c>
      <c r="AZ214">
        <v>0</v>
      </c>
      <c r="BA214">
        <v>0</v>
      </c>
      <c r="BB214">
        <v>0</v>
      </c>
      <c r="BG214">
        <v>0</v>
      </c>
      <c r="BH214">
        <v>1</v>
      </c>
      <c r="BI214">
        <v>0.3</v>
      </c>
      <c r="BJ214">
        <v>2</v>
      </c>
      <c r="BK214">
        <v>2</v>
      </c>
      <c r="BL214">
        <v>94.5</v>
      </c>
      <c r="BM214">
        <v>14.18</v>
      </c>
      <c r="BN214">
        <v>108.68</v>
      </c>
      <c r="BO214">
        <v>108.68</v>
      </c>
      <c r="BQ214" t="s">
        <v>776</v>
      </c>
      <c r="BR214" t="s">
        <v>363</v>
      </c>
      <c r="BS214" s="2">
        <v>44244</v>
      </c>
      <c r="BT214" s="3">
        <v>0.52361111111111114</v>
      </c>
      <c r="BU214" t="s">
        <v>935</v>
      </c>
      <c r="BV214" t="s">
        <v>82</v>
      </c>
      <c r="BY214">
        <v>9874.7999999999993</v>
      </c>
      <c r="CA214" t="s">
        <v>132</v>
      </c>
      <c r="CC214" t="s">
        <v>275</v>
      </c>
      <c r="CD214">
        <v>4400</v>
      </c>
      <c r="CE214" t="s">
        <v>438</v>
      </c>
      <c r="CF214" s="2">
        <v>44244</v>
      </c>
      <c r="CI214">
        <v>1</v>
      </c>
      <c r="CJ214">
        <v>2</v>
      </c>
      <c r="CK214">
        <v>23</v>
      </c>
      <c r="CL214" t="s">
        <v>82</v>
      </c>
    </row>
    <row r="215" spans="1:90" x14ac:dyDescent="0.25">
      <c r="A215" t="s">
        <v>358</v>
      </c>
      <c r="B215" t="s">
        <v>359</v>
      </c>
      <c r="C215" t="s">
        <v>72</v>
      </c>
      <c r="E215" t="str">
        <f>"GAB2002013"</f>
        <v>GAB2002013</v>
      </c>
      <c r="F215" s="2">
        <v>44242</v>
      </c>
      <c r="G215">
        <v>202108</v>
      </c>
      <c r="H215" t="s">
        <v>86</v>
      </c>
      <c r="I215" t="s">
        <v>87</v>
      </c>
      <c r="J215" t="s">
        <v>360</v>
      </c>
      <c r="K215" t="s">
        <v>75</v>
      </c>
      <c r="L215" t="s">
        <v>86</v>
      </c>
      <c r="M215" t="s">
        <v>87</v>
      </c>
      <c r="N215" t="s">
        <v>677</v>
      </c>
      <c r="O215" t="s">
        <v>78</v>
      </c>
      <c r="P215" t="str">
        <f>"CT064453                      "</f>
        <v xml:space="preserve">CT064453                      </v>
      </c>
      <c r="Q215">
        <v>0</v>
      </c>
      <c r="R215">
        <v>0</v>
      </c>
      <c r="S215">
        <v>0</v>
      </c>
      <c r="T215">
        <v>0</v>
      </c>
      <c r="U215">
        <v>0</v>
      </c>
      <c r="V215">
        <v>0</v>
      </c>
      <c r="W215">
        <v>0</v>
      </c>
      <c r="X215">
        <v>0</v>
      </c>
      <c r="Y215">
        <v>0</v>
      </c>
      <c r="Z215">
        <v>0</v>
      </c>
      <c r="AA215">
        <v>0</v>
      </c>
      <c r="AB215">
        <v>0</v>
      </c>
      <c r="AC215">
        <v>0</v>
      </c>
      <c r="AD215">
        <v>0</v>
      </c>
      <c r="AE215">
        <v>0</v>
      </c>
      <c r="AF215">
        <v>0</v>
      </c>
      <c r="AG215">
        <v>0</v>
      </c>
      <c r="AH215">
        <v>0</v>
      </c>
      <c r="AI215">
        <v>0</v>
      </c>
      <c r="AJ215">
        <v>0</v>
      </c>
      <c r="AK215">
        <v>5.4</v>
      </c>
      <c r="AL215">
        <v>0</v>
      </c>
      <c r="AM215">
        <v>0</v>
      </c>
      <c r="AN215">
        <v>0</v>
      </c>
      <c r="AO215">
        <v>0</v>
      </c>
      <c r="AP215">
        <v>0</v>
      </c>
      <c r="AQ215">
        <v>0</v>
      </c>
      <c r="AR215">
        <v>0</v>
      </c>
      <c r="AS215">
        <v>0</v>
      </c>
      <c r="AT215">
        <v>0</v>
      </c>
      <c r="AU215">
        <v>0</v>
      </c>
      <c r="AV215">
        <v>0</v>
      </c>
      <c r="AW215">
        <v>0</v>
      </c>
      <c r="AX215">
        <v>0</v>
      </c>
      <c r="AY215">
        <v>0</v>
      </c>
      <c r="AZ215">
        <v>0</v>
      </c>
      <c r="BA215">
        <v>0</v>
      </c>
      <c r="BB215">
        <v>0</v>
      </c>
      <c r="BG215">
        <v>0</v>
      </c>
      <c r="BH215">
        <v>1</v>
      </c>
      <c r="BI215">
        <v>0.2</v>
      </c>
      <c r="BJ215">
        <v>2.1</v>
      </c>
      <c r="BK215">
        <v>3</v>
      </c>
      <c r="BL215">
        <v>38.11</v>
      </c>
      <c r="BM215">
        <v>5.72</v>
      </c>
      <c r="BN215">
        <v>43.83</v>
      </c>
      <c r="BO215">
        <v>43.83</v>
      </c>
      <c r="BQ215" t="s">
        <v>678</v>
      </c>
      <c r="BR215" t="s">
        <v>363</v>
      </c>
      <c r="BS215" s="2">
        <v>44243</v>
      </c>
      <c r="BT215" s="3">
        <v>0.49305555555555558</v>
      </c>
      <c r="BU215" t="s">
        <v>936</v>
      </c>
      <c r="BV215" t="s">
        <v>82</v>
      </c>
      <c r="BW215" t="s">
        <v>97</v>
      </c>
      <c r="BX215" t="s">
        <v>98</v>
      </c>
      <c r="BY215">
        <v>10560.96</v>
      </c>
      <c r="CA215" t="s">
        <v>930</v>
      </c>
      <c r="CC215" t="s">
        <v>87</v>
      </c>
      <c r="CD215">
        <v>7460</v>
      </c>
      <c r="CE215" t="s">
        <v>443</v>
      </c>
      <c r="CF215" s="2">
        <v>44244</v>
      </c>
      <c r="CI215">
        <v>1</v>
      </c>
      <c r="CJ215">
        <v>1</v>
      </c>
      <c r="CK215">
        <v>22</v>
      </c>
      <c r="CL215" t="s">
        <v>82</v>
      </c>
    </row>
    <row r="216" spans="1:90" x14ac:dyDescent="0.25">
      <c r="A216" t="s">
        <v>358</v>
      </c>
      <c r="B216" t="s">
        <v>359</v>
      </c>
      <c r="C216" t="s">
        <v>72</v>
      </c>
      <c r="E216" t="str">
        <f>"GAB2002012"</f>
        <v>GAB2002012</v>
      </c>
      <c r="F216" s="2">
        <v>44242</v>
      </c>
      <c r="G216">
        <v>202108</v>
      </c>
      <c r="H216" t="s">
        <v>86</v>
      </c>
      <c r="I216" t="s">
        <v>87</v>
      </c>
      <c r="J216" t="s">
        <v>360</v>
      </c>
      <c r="K216" t="s">
        <v>75</v>
      </c>
      <c r="L216" t="s">
        <v>86</v>
      </c>
      <c r="M216" t="s">
        <v>87</v>
      </c>
      <c r="N216" t="s">
        <v>937</v>
      </c>
      <c r="O216" t="s">
        <v>78</v>
      </c>
      <c r="P216" t="str">
        <f>"CT064452                      "</f>
        <v xml:space="preserve">CT064452                      </v>
      </c>
      <c r="Q216">
        <v>0</v>
      </c>
      <c r="R216">
        <v>0</v>
      </c>
      <c r="S216">
        <v>0</v>
      </c>
      <c r="T216">
        <v>0</v>
      </c>
      <c r="U216">
        <v>0</v>
      </c>
      <c r="V216">
        <v>0</v>
      </c>
      <c r="W216">
        <v>0</v>
      </c>
      <c r="X216">
        <v>0</v>
      </c>
      <c r="Y216">
        <v>0</v>
      </c>
      <c r="Z216">
        <v>0</v>
      </c>
      <c r="AA216">
        <v>0</v>
      </c>
      <c r="AB216">
        <v>0</v>
      </c>
      <c r="AC216">
        <v>0</v>
      </c>
      <c r="AD216">
        <v>0</v>
      </c>
      <c r="AE216">
        <v>0</v>
      </c>
      <c r="AF216">
        <v>0</v>
      </c>
      <c r="AG216">
        <v>0</v>
      </c>
      <c r="AH216">
        <v>0</v>
      </c>
      <c r="AI216">
        <v>0</v>
      </c>
      <c r="AJ216">
        <v>0</v>
      </c>
      <c r="AK216">
        <v>5.4</v>
      </c>
      <c r="AL216">
        <v>0</v>
      </c>
      <c r="AM216">
        <v>0</v>
      </c>
      <c r="AN216">
        <v>0</v>
      </c>
      <c r="AO216">
        <v>0</v>
      </c>
      <c r="AP216">
        <v>0</v>
      </c>
      <c r="AQ216">
        <v>0</v>
      </c>
      <c r="AR216">
        <v>0</v>
      </c>
      <c r="AS216">
        <v>0</v>
      </c>
      <c r="AT216">
        <v>0</v>
      </c>
      <c r="AU216">
        <v>0</v>
      </c>
      <c r="AV216">
        <v>0</v>
      </c>
      <c r="AW216">
        <v>0</v>
      </c>
      <c r="AX216">
        <v>0</v>
      </c>
      <c r="AY216">
        <v>0</v>
      </c>
      <c r="AZ216">
        <v>0</v>
      </c>
      <c r="BA216">
        <v>0</v>
      </c>
      <c r="BB216">
        <v>0</v>
      </c>
      <c r="BG216">
        <v>0</v>
      </c>
      <c r="BH216">
        <v>1</v>
      </c>
      <c r="BI216">
        <v>0.1</v>
      </c>
      <c r="BJ216">
        <v>1.9</v>
      </c>
      <c r="BK216">
        <v>2</v>
      </c>
      <c r="BL216">
        <v>38.11</v>
      </c>
      <c r="BM216">
        <v>5.72</v>
      </c>
      <c r="BN216">
        <v>43.83</v>
      </c>
      <c r="BO216">
        <v>43.83</v>
      </c>
      <c r="BQ216" t="s">
        <v>938</v>
      </c>
      <c r="BR216" t="s">
        <v>363</v>
      </c>
      <c r="BS216" s="2">
        <v>44243</v>
      </c>
      <c r="BT216" s="3">
        <v>0.41388888888888892</v>
      </c>
      <c r="BU216" t="s">
        <v>253</v>
      </c>
      <c r="BV216" t="s">
        <v>80</v>
      </c>
      <c r="BY216">
        <v>9658.7199999999993</v>
      </c>
      <c r="CA216" t="s">
        <v>350</v>
      </c>
      <c r="CC216" t="s">
        <v>87</v>
      </c>
      <c r="CD216">
        <v>8001</v>
      </c>
      <c r="CE216" t="s">
        <v>443</v>
      </c>
      <c r="CI216">
        <v>1</v>
      </c>
      <c r="CJ216">
        <v>1</v>
      </c>
      <c r="CK216">
        <v>22</v>
      </c>
      <c r="CL216" t="s">
        <v>82</v>
      </c>
    </row>
    <row r="217" spans="1:90" x14ac:dyDescent="0.25">
      <c r="A217" t="s">
        <v>358</v>
      </c>
      <c r="B217" t="s">
        <v>359</v>
      </c>
      <c r="C217" t="s">
        <v>72</v>
      </c>
      <c r="E217" t="str">
        <f>"GAB2002011"</f>
        <v>GAB2002011</v>
      </c>
      <c r="F217" s="2">
        <v>44242</v>
      </c>
      <c r="G217">
        <v>202108</v>
      </c>
      <c r="H217" t="s">
        <v>86</v>
      </c>
      <c r="I217" t="s">
        <v>87</v>
      </c>
      <c r="J217" t="s">
        <v>360</v>
      </c>
      <c r="K217" t="s">
        <v>75</v>
      </c>
      <c r="L217" t="s">
        <v>220</v>
      </c>
      <c r="M217" t="s">
        <v>221</v>
      </c>
      <c r="N217" t="s">
        <v>439</v>
      </c>
      <c r="O217" t="s">
        <v>78</v>
      </c>
      <c r="P217" t="str">
        <f>"CT064449                      "</f>
        <v xml:space="preserve">CT064449                      </v>
      </c>
      <c r="Q217">
        <v>0</v>
      </c>
      <c r="R217">
        <v>0</v>
      </c>
      <c r="S217">
        <v>0</v>
      </c>
      <c r="T217">
        <v>0</v>
      </c>
      <c r="U217">
        <v>0</v>
      </c>
      <c r="V217">
        <v>0</v>
      </c>
      <c r="W217">
        <v>0</v>
      </c>
      <c r="X217">
        <v>0</v>
      </c>
      <c r="Y217">
        <v>0</v>
      </c>
      <c r="Z217">
        <v>0</v>
      </c>
      <c r="AA217">
        <v>0</v>
      </c>
      <c r="AB217">
        <v>0</v>
      </c>
      <c r="AC217">
        <v>0</v>
      </c>
      <c r="AD217">
        <v>0</v>
      </c>
      <c r="AE217">
        <v>0</v>
      </c>
      <c r="AF217">
        <v>0</v>
      </c>
      <c r="AG217">
        <v>0</v>
      </c>
      <c r="AH217">
        <v>0</v>
      </c>
      <c r="AI217">
        <v>0</v>
      </c>
      <c r="AJ217">
        <v>0</v>
      </c>
      <c r="AK217">
        <v>5.4</v>
      </c>
      <c r="AL217">
        <v>0</v>
      </c>
      <c r="AM217">
        <v>0</v>
      </c>
      <c r="AN217">
        <v>0</v>
      </c>
      <c r="AO217">
        <v>0</v>
      </c>
      <c r="AP217">
        <v>0</v>
      </c>
      <c r="AQ217">
        <v>0</v>
      </c>
      <c r="AR217">
        <v>0</v>
      </c>
      <c r="AS217">
        <v>0</v>
      </c>
      <c r="AT217">
        <v>0</v>
      </c>
      <c r="AU217">
        <v>0</v>
      </c>
      <c r="AV217">
        <v>0</v>
      </c>
      <c r="AW217">
        <v>0</v>
      </c>
      <c r="AX217">
        <v>0</v>
      </c>
      <c r="AY217">
        <v>0</v>
      </c>
      <c r="AZ217">
        <v>0</v>
      </c>
      <c r="BA217">
        <v>0</v>
      </c>
      <c r="BB217">
        <v>0</v>
      </c>
      <c r="BG217">
        <v>0</v>
      </c>
      <c r="BH217">
        <v>1</v>
      </c>
      <c r="BI217">
        <v>0.3</v>
      </c>
      <c r="BJ217">
        <v>2.4</v>
      </c>
      <c r="BK217">
        <v>3</v>
      </c>
      <c r="BL217">
        <v>38.11</v>
      </c>
      <c r="BM217">
        <v>5.72</v>
      </c>
      <c r="BN217">
        <v>43.83</v>
      </c>
      <c r="BO217">
        <v>43.83</v>
      </c>
      <c r="BQ217" t="s">
        <v>440</v>
      </c>
      <c r="BR217" t="s">
        <v>363</v>
      </c>
      <c r="BS217" s="2">
        <v>44243</v>
      </c>
      <c r="BT217" s="3">
        <v>0.54166666666666663</v>
      </c>
      <c r="BU217" t="s">
        <v>848</v>
      </c>
      <c r="BV217" t="s">
        <v>80</v>
      </c>
      <c r="BY217">
        <v>12221.09</v>
      </c>
      <c r="CA217" t="s">
        <v>223</v>
      </c>
      <c r="CC217" t="s">
        <v>221</v>
      </c>
      <c r="CD217">
        <v>7600</v>
      </c>
      <c r="CE217" t="s">
        <v>438</v>
      </c>
      <c r="CF217" s="2">
        <v>44244</v>
      </c>
      <c r="CI217">
        <v>1</v>
      </c>
      <c r="CJ217">
        <v>1</v>
      </c>
      <c r="CK217">
        <v>22</v>
      </c>
      <c r="CL217" t="s">
        <v>82</v>
      </c>
    </row>
    <row r="218" spans="1:90" x14ac:dyDescent="0.25">
      <c r="A218" t="s">
        <v>358</v>
      </c>
      <c r="B218" t="s">
        <v>359</v>
      </c>
      <c r="C218" t="s">
        <v>72</v>
      </c>
      <c r="E218" t="str">
        <f>"GAB2002018"</f>
        <v>GAB2002018</v>
      </c>
      <c r="F218" s="2">
        <v>44242</v>
      </c>
      <c r="G218">
        <v>202108</v>
      </c>
      <c r="H218" t="s">
        <v>86</v>
      </c>
      <c r="I218" t="s">
        <v>87</v>
      </c>
      <c r="J218" t="s">
        <v>360</v>
      </c>
      <c r="K218" t="s">
        <v>75</v>
      </c>
      <c r="L218" t="s">
        <v>136</v>
      </c>
      <c r="M218" t="s">
        <v>137</v>
      </c>
      <c r="N218" t="s">
        <v>406</v>
      </c>
      <c r="O218" t="s">
        <v>78</v>
      </c>
      <c r="P218" t="str">
        <f>"MICHELLE.FICK                 "</f>
        <v xml:space="preserve">MICHELLE.FICK                 </v>
      </c>
      <c r="Q218">
        <v>0</v>
      </c>
      <c r="R218">
        <v>0</v>
      </c>
      <c r="S218">
        <v>0</v>
      </c>
      <c r="T218">
        <v>0</v>
      </c>
      <c r="U218">
        <v>0</v>
      </c>
      <c r="V218">
        <v>0</v>
      </c>
      <c r="W218">
        <v>0</v>
      </c>
      <c r="X218">
        <v>0</v>
      </c>
      <c r="Y218">
        <v>0</v>
      </c>
      <c r="Z218">
        <v>0</v>
      </c>
      <c r="AA218">
        <v>0</v>
      </c>
      <c r="AB218">
        <v>0</v>
      </c>
      <c r="AC218">
        <v>0</v>
      </c>
      <c r="AD218">
        <v>0</v>
      </c>
      <c r="AE218">
        <v>0</v>
      </c>
      <c r="AF218">
        <v>0</v>
      </c>
      <c r="AG218">
        <v>0</v>
      </c>
      <c r="AH218">
        <v>0</v>
      </c>
      <c r="AI218">
        <v>0</v>
      </c>
      <c r="AJ218">
        <v>0</v>
      </c>
      <c r="AK218">
        <v>8.6300000000000008</v>
      </c>
      <c r="AL218">
        <v>0</v>
      </c>
      <c r="AM218">
        <v>0</v>
      </c>
      <c r="AN218">
        <v>0</v>
      </c>
      <c r="AO218">
        <v>0</v>
      </c>
      <c r="AP218">
        <v>0</v>
      </c>
      <c r="AQ218">
        <v>0</v>
      </c>
      <c r="AR218">
        <v>0</v>
      </c>
      <c r="AS218">
        <v>0</v>
      </c>
      <c r="AT218">
        <v>0</v>
      </c>
      <c r="AU218">
        <v>0</v>
      </c>
      <c r="AV218">
        <v>0</v>
      </c>
      <c r="AW218">
        <v>0</v>
      </c>
      <c r="AX218">
        <v>0</v>
      </c>
      <c r="AY218">
        <v>0</v>
      </c>
      <c r="AZ218">
        <v>0</v>
      </c>
      <c r="BA218">
        <v>0</v>
      </c>
      <c r="BB218">
        <v>0</v>
      </c>
      <c r="BG218">
        <v>0</v>
      </c>
      <c r="BH218">
        <v>1</v>
      </c>
      <c r="BI218">
        <v>1</v>
      </c>
      <c r="BJ218">
        <v>2.4</v>
      </c>
      <c r="BK218">
        <v>2.5</v>
      </c>
      <c r="BL218">
        <v>60.96</v>
      </c>
      <c r="BM218">
        <v>9.14</v>
      </c>
      <c r="BN218">
        <v>70.099999999999994</v>
      </c>
      <c r="BO218">
        <v>70.099999999999994</v>
      </c>
      <c r="BQ218" t="s">
        <v>939</v>
      </c>
      <c r="BR218" t="s">
        <v>363</v>
      </c>
      <c r="BS218" s="2">
        <v>44243</v>
      </c>
      <c r="BT218" s="3">
        <v>0.39027777777777778</v>
      </c>
      <c r="BU218" t="s">
        <v>940</v>
      </c>
      <c r="BV218" t="s">
        <v>80</v>
      </c>
      <c r="BY218">
        <v>12000</v>
      </c>
      <c r="CA218" t="s">
        <v>409</v>
      </c>
      <c r="CC218" t="s">
        <v>137</v>
      </c>
      <c r="CD218">
        <v>157</v>
      </c>
      <c r="CE218" t="s">
        <v>623</v>
      </c>
      <c r="CF218" s="2">
        <v>44243</v>
      </c>
      <c r="CI218">
        <v>1</v>
      </c>
      <c r="CJ218">
        <v>1</v>
      </c>
      <c r="CK218">
        <v>21</v>
      </c>
      <c r="CL218" t="s">
        <v>82</v>
      </c>
    </row>
    <row r="219" spans="1:90" x14ac:dyDescent="0.25">
      <c r="A219" t="s">
        <v>358</v>
      </c>
      <c r="B219" t="s">
        <v>359</v>
      </c>
      <c r="C219" t="s">
        <v>72</v>
      </c>
      <c r="E219" t="str">
        <f>"009940543491"</f>
        <v>009940543491</v>
      </c>
      <c r="F219" s="2">
        <v>44242</v>
      </c>
      <c r="G219">
        <v>202108</v>
      </c>
      <c r="H219" t="s">
        <v>205</v>
      </c>
      <c r="I219" t="s">
        <v>206</v>
      </c>
      <c r="J219" t="s">
        <v>787</v>
      </c>
      <c r="K219" t="s">
        <v>75</v>
      </c>
      <c r="L219" t="s">
        <v>210</v>
      </c>
      <c r="M219" t="s">
        <v>87</v>
      </c>
      <c r="N219" t="s">
        <v>406</v>
      </c>
      <c r="O219" t="s">
        <v>200</v>
      </c>
      <c r="P219" t="str">
        <f>"NA                            "</f>
        <v xml:space="preserve">NA                            </v>
      </c>
      <c r="Q219">
        <v>0</v>
      </c>
      <c r="R219">
        <v>0</v>
      </c>
      <c r="S219">
        <v>0</v>
      </c>
      <c r="T219">
        <v>0</v>
      </c>
      <c r="U219">
        <v>0</v>
      </c>
      <c r="V219">
        <v>0</v>
      </c>
      <c r="W219">
        <v>0</v>
      </c>
      <c r="X219">
        <v>0</v>
      </c>
      <c r="Y219">
        <v>0</v>
      </c>
      <c r="Z219">
        <v>0</v>
      </c>
      <c r="AA219">
        <v>0</v>
      </c>
      <c r="AB219">
        <v>0</v>
      </c>
      <c r="AC219">
        <v>0</v>
      </c>
      <c r="AD219">
        <v>0</v>
      </c>
      <c r="AE219">
        <v>0</v>
      </c>
      <c r="AF219">
        <v>0</v>
      </c>
      <c r="AG219">
        <v>0</v>
      </c>
      <c r="AH219">
        <v>0</v>
      </c>
      <c r="AI219">
        <v>0</v>
      </c>
      <c r="AJ219">
        <v>0</v>
      </c>
      <c r="AK219">
        <v>0</v>
      </c>
      <c r="AL219">
        <v>0</v>
      </c>
      <c r="AM219">
        <v>63.53</v>
      </c>
      <c r="AN219">
        <v>0</v>
      </c>
      <c r="AO219">
        <v>0</v>
      </c>
      <c r="AP219">
        <v>0</v>
      </c>
      <c r="AQ219">
        <v>0</v>
      </c>
      <c r="AR219">
        <v>0</v>
      </c>
      <c r="AS219">
        <v>0</v>
      </c>
      <c r="AT219">
        <v>0</v>
      </c>
      <c r="AU219">
        <v>0</v>
      </c>
      <c r="AV219">
        <v>0</v>
      </c>
      <c r="AW219">
        <v>0</v>
      </c>
      <c r="AX219">
        <v>0</v>
      </c>
      <c r="AY219">
        <v>0</v>
      </c>
      <c r="AZ219">
        <v>0</v>
      </c>
      <c r="BA219">
        <v>0</v>
      </c>
      <c r="BB219">
        <v>0</v>
      </c>
      <c r="BG219">
        <v>0</v>
      </c>
      <c r="BH219">
        <v>2</v>
      </c>
      <c r="BI219">
        <v>19.100000000000001</v>
      </c>
      <c r="BJ219">
        <v>61.4</v>
      </c>
      <c r="BK219">
        <v>62</v>
      </c>
      <c r="BL219">
        <v>453.53</v>
      </c>
      <c r="BM219">
        <v>68.03</v>
      </c>
      <c r="BN219">
        <v>521.55999999999995</v>
      </c>
      <c r="BO219">
        <v>521.55999999999995</v>
      </c>
      <c r="BQ219" t="s">
        <v>873</v>
      </c>
      <c r="BR219" t="s">
        <v>533</v>
      </c>
      <c r="BS219" s="2">
        <v>44244</v>
      </c>
      <c r="BT219" s="3">
        <v>0.33819444444444446</v>
      </c>
      <c r="BU219" t="s">
        <v>941</v>
      </c>
      <c r="BV219" t="s">
        <v>80</v>
      </c>
      <c r="BY219">
        <v>307002.78000000003</v>
      </c>
      <c r="CA219" t="s">
        <v>102</v>
      </c>
      <c r="CC219" t="s">
        <v>87</v>
      </c>
      <c r="CD219">
        <v>7460</v>
      </c>
      <c r="CE219" t="s">
        <v>88</v>
      </c>
      <c r="CF219" s="2">
        <v>44245</v>
      </c>
      <c r="CI219">
        <v>0</v>
      </c>
      <c r="CJ219">
        <v>0</v>
      </c>
      <c r="CK219" t="s">
        <v>634</v>
      </c>
      <c r="CL219" t="s">
        <v>82</v>
      </c>
    </row>
    <row r="220" spans="1:90" x14ac:dyDescent="0.25">
      <c r="A220" t="s">
        <v>358</v>
      </c>
      <c r="B220" t="s">
        <v>359</v>
      </c>
      <c r="C220" t="s">
        <v>72</v>
      </c>
      <c r="E220" t="str">
        <f>"RGAB2001998"</f>
        <v>RGAB2001998</v>
      </c>
      <c r="F220" s="2">
        <v>44243</v>
      </c>
      <c r="G220">
        <v>202108</v>
      </c>
      <c r="H220" t="s">
        <v>83</v>
      </c>
      <c r="I220" t="s">
        <v>84</v>
      </c>
      <c r="J220" t="s">
        <v>830</v>
      </c>
      <c r="K220" t="s">
        <v>75</v>
      </c>
      <c r="L220" t="s">
        <v>86</v>
      </c>
      <c r="M220" t="s">
        <v>87</v>
      </c>
      <c r="N220" t="s">
        <v>360</v>
      </c>
      <c r="O220" t="s">
        <v>200</v>
      </c>
      <c r="P220" t="str">
        <f>"003077 003078                 "</f>
        <v xml:space="preserve">003077 003078                 </v>
      </c>
      <c r="Q220">
        <v>0</v>
      </c>
      <c r="R220">
        <v>0</v>
      </c>
      <c r="S220">
        <v>0</v>
      </c>
      <c r="T220">
        <v>0</v>
      </c>
      <c r="U220">
        <v>0</v>
      </c>
      <c r="V220">
        <v>0</v>
      </c>
      <c r="W220">
        <v>0</v>
      </c>
      <c r="X220">
        <v>0</v>
      </c>
      <c r="Y220">
        <v>0</v>
      </c>
      <c r="Z220">
        <v>0</v>
      </c>
      <c r="AA220">
        <v>0</v>
      </c>
      <c r="AB220">
        <v>0</v>
      </c>
      <c r="AC220">
        <v>0</v>
      </c>
      <c r="AD220">
        <v>0</v>
      </c>
      <c r="AE220">
        <v>0</v>
      </c>
      <c r="AF220">
        <v>0</v>
      </c>
      <c r="AG220">
        <v>0</v>
      </c>
      <c r="AH220">
        <v>0</v>
      </c>
      <c r="AI220">
        <v>0</v>
      </c>
      <c r="AJ220">
        <v>0</v>
      </c>
      <c r="AK220">
        <v>0</v>
      </c>
      <c r="AL220">
        <v>0</v>
      </c>
      <c r="AM220">
        <v>72.27</v>
      </c>
      <c r="AN220">
        <v>0</v>
      </c>
      <c r="AO220">
        <v>0</v>
      </c>
      <c r="AP220">
        <v>0</v>
      </c>
      <c r="AQ220">
        <v>0</v>
      </c>
      <c r="AR220">
        <v>0</v>
      </c>
      <c r="AS220">
        <v>0</v>
      </c>
      <c r="AT220">
        <v>0</v>
      </c>
      <c r="AU220">
        <v>0</v>
      </c>
      <c r="AV220">
        <v>0</v>
      </c>
      <c r="AW220">
        <v>0</v>
      </c>
      <c r="AX220">
        <v>0</v>
      </c>
      <c r="AY220">
        <v>0</v>
      </c>
      <c r="AZ220">
        <v>0</v>
      </c>
      <c r="BA220">
        <v>0</v>
      </c>
      <c r="BB220">
        <v>0</v>
      </c>
      <c r="BG220">
        <v>0</v>
      </c>
      <c r="BH220">
        <v>6</v>
      </c>
      <c r="BI220">
        <v>62.7</v>
      </c>
      <c r="BJ220">
        <v>110.6</v>
      </c>
      <c r="BK220">
        <v>111</v>
      </c>
      <c r="BL220">
        <v>515.29999999999995</v>
      </c>
      <c r="BM220">
        <v>77.3</v>
      </c>
      <c r="BN220">
        <v>592.6</v>
      </c>
      <c r="BO220">
        <v>592.6</v>
      </c>
      <c r="BQ220" t="s">
        <v>363</v>
      </c>
      <c r="BR220" t="s">
        <v>389</v>
      </c>
      <c r="BS220" s="2">
        <v>44246</v>
      </c>
      <c r="BT220" s="3">
        <v>0.3527777777777778</v>
      </c>
      <c r="BU220" t="s">
        <v>942</v>
      </c>
      <c r="BV220" t="s">
        <v>80</v>
      </c>
      <c r="BY220">
        <v>552802.94999999995</v>
      </c>
      <c r="CA220" t="s">
        <v>102</v>
      </c>
      <c r="CC220" t="s">
        <v>87</v>
      </c>
      <c r="CD220">
        <v>8001</v>
      </c>
      <c r="CE220" t="s">
        <v>88</v>
      </c>
      <c r="CF220" s="2">
        <v>44249</v>
      </c>
      <c r="CI220">
        <v>3</v>
      </c>
      <c r="CJ220">
        <v>3</v>
      </c>
      <c r="CK220" t="s">
        <v>211</v>
      </c>
      <c r="CL220" t="s">
        <v>82</v>
      </c>
    </row>
    <row r="221" spans="1:90" x14ac:dyDescent="0.25">
      <c r="A221" t="s">
        <v>358</v>
      </c>
      <c r="B221" t="s">
        <v>359</v>
      </c>
      <c r="C221" t="s">
        <v>72</v>
      </c>
      <c r="E221" t="str">
        <f>"RGAB2001962"</f>
        <v>RGAB2001962</v>
      </c>
      <c r="F221" s="2">
        <v>44243</v>
      </c>
      <c r="G221">
        <v>202108</v>
      </c>
      <c r="H221" t="s">
        <v>83</v>
      </c>
      <c r="I221" t="s">
        <v>84</v>
      </c>
      <c r="J221" t="s">
        <v>830</v>
      </c>
      <c r="K221" t="s">
        <v>75</v>
      </c>
      <c r="L221" t="s">
        <v>86</v>
      </c>
      <c r="M221" t="s">
        <v>87</v>
      </c>
      <c r="N221" t="s">
        <v>360</v>
      </c>
      <c r="O221" t="s">
        <v>200</v>
      </c>
      <c r="P221" t="str">
        <f>"002979                        "</f>
        <v xml:space="preserve">002979                        </v>
      </c>
      <c r="Q221">
        <v>0</v>
      </c>
      <c r="R221">
        <v>0</v>
      </c>
      <c r="S221">
        <v>0</v>
      </c>
      <c r="T221">
        <v>0</v>
      </c>
      <c r="U221">
        <v>0</v>
      </c>
      <c r="V221">
        <v>0</v>
      </c>
      <c r="W221">
        <v>0</v>
      </c>
      <c r="X221">
        <v>0</v>
      </c>
      <c r="Y221">
        <v>0</v>
      </c>
      <c r="Z221">
        <v>0</v>
      </c>
      <c r="AA221">
        <v>0</v>
      </c>
      <c r="AB221">
        <v>0</v>
      </c>
      <c r="AC221">
        <v>0</v>
      </c>
      <c r="AD221">
        <v>0</v>
      </c>
      <c r="AE221">
        <v>0</v>
      </c>
      <c r="AF221">
        <v>0</v>
      </c>
      <c r="AG221">
        <v>0</v>
      </c>
      <c r="AH221">
        <v>0</v>
      </c>
      <c r="AI221">
        <v>0</v>
      </c>
      <c r="AJ221">
        <v>0</v>
      </c>
      <c r="AK221">
        <v>0</v>
      </c>
      <c r="AL221">
        <v>0</v>
      </c>
      <c r="AM221">
        <v>28.07</v>
      </c>
      <c r="AN221">
        <v>0</v>
      </c>
      <c r="AO221">
        <v>0</v>
      </c>
      <c r="AP221">
        <v>0</v>
      </c>
      <c r="AQ221">
        <v>0</v>
      </c>
      <c r="AR221">
        <v>0</v>
      </c>
      <c r="AS221">
        <v>0</v>
      </c>
      <c r="AT221">
        <v>0</v>
      </c>
      <c r="AU221">
        <v>0</v>
      </c>
      <c r="AV221">
        <v>0</v>
      </c>
      <c r="AW221">
        <v>0</v>
      </c>
      <c r="AX221">
        <v>0</v>
      </c>
      <c r="AY221">
        <v>0</v>
      </c>
      <c r="AZ221">
        <v>0</v>
      </c>
      <c r="BA221">
        <v>0</v>
      </c>
      <c r="BB221">
        <v>0</v>
      </c>
      <c r="BG221">
        <v>0</v>
      </c>
      <c r="BH221">
        <v>2</v>
      </c>
      <c r="BI221">
        <v>21.4</v>
      </c>
      <c r="BJ221">
        <v>37.5</v>
      </c>
      <c r="BK221">
        <v>38</v>
      </c>
      <c r="BL221">
        <v>203.19</v>
      </c>
      <c r="BM221">
        <v>30.48</v>
      </c>
      <c r="BN221">
        <v>233.67</v>
      </c>
      <c r="BO221">
        <v>233.67</v>
      </c>
      <c r="BQ221" t="s">
        <v>363</v>
      </c>
      <c r="BR221" t="s">
        <v>389</v>
      </c>
      <c r="BS221" s="2">
        <v>44246</v>
      </c>
      <c r="BT221" s="3">
        <v>0.3527777777777778</v>
      </c>
      <c r="BU221" t="s">
        <v>942</v>
      </c>
      <c r="BV221" t="s">
        <v>80</v>
      </c>
      <c r="BY221">
        <v>187281.63</v>
      </c>
      <c r="CA221" t="s">
        <v>102</v>
      </c>
      <c r="CC221" t="s">
        <v>87</v>
      </c>
      <c r="CD221">
        <v>8001</v>
      </c>
      <c r="CE221" t="s">
        <v>88</v>
      </c>
      <c r="CF221" s="2">
        <v>44249</v>
      </c>
      <c r="CI221">
        <v>3</v>
      </c>
      <c r="CJ221">
        <v>3</v>
      </c>
      <c r="CK221" t="s">
        <v>211</v>
      </c>
      <c r="CL221" t="s">
        <v>82</v>
      </c>
    </row>
    <row r="222" spans="1:90" x14ac:dyDescent="0.25">
      <c r="A222" t="s">
        <v>358</v>
      </c>
      <c r="B222" t="s">
        <v>359</v>
      </c>
      <c r="C222" t="s">
        <v>72</v>
      </c>
      <c r="E222" t="str">
        <f>"009940543490"</f>
        <v>009940543490</v>
      </c>
      <c r="F222" s="2">
        <v>44242</v>
      </c>
      <c r="G222">
        <v>202108</v>
      </c>
      <c r="H222" t="s">
        <v>205</v>
      </c>
      <c r="I222" t="s">
        <v>206</v>
      </c>
      <c r="J222" t="s">
        <v>943</v>
      </c>
      <c r="K222" t="s">
        <v>75</v>
      </c>
      <c r="L222" t="s">
        <v>86</v>
      </c>
      <c r="M222" t="s">
        <v>87</v>
      </c>
      <c r="N222" t="s">
        <v>944</v>
      </c>
      <c r="O222" t="s">
        <v>78</v>
      </c>
      <c r="P222" t="str">
        <f>"NO REF                        "</f>
        <v xml:space="preserve">NO REF                        </v>
      </c>
      <c r="Q222">
        <v>0</v>
      </c>
      <c r="R222">
        <v>0</v>
      </c>
      <c r="S222">
        <v>0</v>
      </c>
      <c r="T222">
        <v>0</v>
      </c>
      <c r="U222">
        <v>0</v>
      </c>
      <c r="V222">
        <v>0</v>
      </c>
      <c r="W222">
        <v>0</v>
      </c>
      <c r="X222">
        <v>0</v>
      </c>
      <c r="Y222">
        <v>0</v>
      </c>
      <c r="Z222">
        <v>0</v>
      </c>
      <c r="AA222">
        <v>0</v>
      </c>
      <c r="AB222">
        <v>0</v>
      </c>
      <c r="AC222">
        <v>0</v>
      </c>
      <c r="AD222">
        <v>0</v>
      </c>
      <c r="AE222">
        <v>0</v>
      </c>
      <c r="AF222">
        <v>0</v>
      </c>
      <c r="AG222">
        <v>0</v>
      </c>
      <c r="AH222">
        <v>0</v>
      </c>
      <c r="AI222">
        <v>0</v>
      </c>
      <c r="AJ222">
        <v>0</v>
      </c>
      <c r="AK222">
        <v>6.91</v>
      </c>
      <c r="AL222">
        <v>0</v>
      </c>
      <c r="AM222">
        <v>0</v>
      </c>
      <c r="AN222">
        <v>0</v>
      </c>
      <c r="AO222">
        <v>0</v>
      </c>
      <c r="AP222">
        <v>0</v>
      </c>
      <c r="AQ222">
        <v>0</v>
      </c>
      <c r="AR222">
        <v>0</v>
      </c>
      <c r="AS222">
        <v>0</v>
      </c>
      <c r="AT222">
        <v>0</v>
      </c>
      <c r="AU222">
        <v>0</v>
      </c>
      <c r="AV222">
        <v>0</v>
      </c>
      <c r="AW222">
        <v>0</v>
      </c>
      <c r="AX222">
        <v>0</v>
      </c>
      <c r="AY222">
        <v>0</v>
      </c>
      <c r="AZ222">
        <v>0</v>
      </c>
      <c r="BA222">
        <v>0</v>
      </c>
      <c r="BB222">
        <v>0</v>
      </c>
      <c r="BG222">
        <v>0</v>
      </c>
      <c r="BH222">
        <v>1</v>
      </c>
      <c r="BI222">
        <v>1</v>
      </c>
      <c r="BJ222">
        <v>0.2</v>
      </c>
      <c r="BK222">
        <v>1</v>
      </c>
      <c r="BL222">
        <v>48.78</v>
      </c>
      <c r="BM222">
        <v>7.32</v>
      </c>
      <c r="BN222">
        <v>56.1</v>
      </c>
      <c r="BO222">
        <v>56.1</v>
      </c>
      <c r="BQ222" t="s">
        <v>945</v>
      </c>
      <c r="BR222" t="s">
        <v>533</v>
      </c>
      <c r="BS222" s="2">
        <v>44243</v>
      </c>
      <c r="BT222" s="3">
        <v>0.39930555555555558</v>
      </c>
      <c r="BU222" t="s">
        <v>712</v>
      </c>
      <c r="BV222" t="s">
        <v>80</v>
      </c>
      <c r="BY222">
        <v>1200</v>
      </c>
      <c r="BZ222" t="s">
        <v>291</v>
      </c>
      <c r="CA222" t="s">
        <v>102</v>
      </c>
      <c r="CC222" t="s">
        <v>87</v>
      </c>
      <c r="CD222">
        <v>7460</v>
      </c>
      <c r="CE222" t="s">
        <v>88</v>
      </c>
      <c r="CF222" s="2">
        <v>44244</v>
      </c>
      <c r="CI222">
        <v>1</v>
      </c>
      <c r="CJ222">
        <v>1</v>
      </c>
      <c r="CK222">
        <v>21</v>
      </c>
      <c r="CL222" t="s">
        <v>82</v>
      </c>
    </row>
    <row r="223" spans="1:90" x14ac:dyDescent="0.25">
      <c r="A223" t="s">
        <v>358</v>
      </c>
      <c r="B223" t="s">
        <v>359</v>
      </c>
      <c r="C223" t="s">
        <v>72</v>
      </c>
      <c r="E223" t="str">
        <f>"GAB2002050"</f>
        <v>GAB2002050</v>
      </c>
      <c r="F223" s="2">
        <v>44243</v>
      </c>
      <c r="G223">
        <v>202108</v>
      </c>
      <c r="H223" t="s">
        <v>86</v>
      </c>
      <c r="I223" t="s">
        <v>87</v>
      </c>
      <c r="J223" t="s">
        <v>360</v>
      </c>
      <c r="K223" t="s">
        <v>75</v>
      </c>
      <c r="L223" t="s">
        <v>277</v>
      </c>
      <c r="M223" t="s">
        <v>278</v>
      </c>
      <c r="N223" t="s">
        <v>568</v>
      </c>
      <c r="O223" t="s">
        <v>200</v>
      </c>
      <c r="P223" t="str">
        <f>"CT064502                      "</f>
        <v xml:space="preserve">CT064502                      </v>
      </c>
      <c r="Q223">
        <v>0</v>
      </c>
      <c r="R223">
        <v>0</v>
      </c>
      <c r="S223">
        <v>0</v>
      </c>
      <c r="T223">
        <v>0</v>
      </c>
      <c r="U223">
        <v>0</v>
      </c>
      <c r="V223">
        <v>0</v>
      </c>
      <c r="W223">
        <v>0</v>
      </c>
      <c r="X223">
        <v>0</v>
      </c>
      <c r="Y223">
        <v>0</v>
      </c>
      <c r="Z223">
        <v>0</v>
      </c>
      <c r="AA223">
        <v>0</v>
      </c>
      <c r="AB223">
        <v>0</v>
      </c>
      <c r="AC223">
        <v>0</v>
      </c>
      <c r="AD223">
        <v>0</v>
      </c>
      <c r="AE223">
        <v>0</v>
      </c>
      <c r="AF223">
        <v>0</v>
      </c>
      <c r="AG223">
        <v>0</v>
      </c>
      <c r="AH223">
        <v>0</v>
      </c>
      <c r="AI223">
        <v>0</v>
      </c>
      <c r="AJ223">
        <v>0</v>
      </c>
      <c r="AK223">
        <v>0</v>
      </c>
      <c r="AL223">
        <v>0</v>
      </c>
      <c r="AM223">
        <v>34.72</v>
      </c>
      <c r="AN223">
        <v>0</v>
      </c>
      <c r="AO223">
        <v>0</v>
      </c>
      <c r="AP223">
        <v>0</v>
      </c>
      <c r="AQ223">
        <v>0</v>
      </c>
      <c r="AR223">
        <v>0</v>
      </c>
      <c r="AS223">
        <v>0</v>
      </c>
      <c r="AT223">
        <v>0</v>
      </c>
      <c r="AU223">
        <v>0</v>
      </c>
      <c r="AV223">
        <v>0</v>
      </c>
      <c r="AW223">
        <v>0</v>
      </c>
      <c r="AX223">
        <v>0</v>
      </c>
      <c r="AY223">
        <v>0</v>
      </c>
      <c r="AZ223">
        <v>0</v>
      </c>
      <c r="BA223">
        <v>0</v>
      </c>
      <c r="BB223">
        <v>0</v>
      </c>
      <c r="BG223">
        <v>0</v>
      </c>
      <c r="BH223">
        <v>2</v>
      </c>
      <c r="BI223">
        <v>9.8000000000000007</v>
      </c>
      <c r="BJ223">
        <v>32.5</v>
      </c>
      <c r="BK223">
        <v>33</v>
      </c>
      <c r="BL223">
        <v>250.14</v>
      </c>
      <c r="BM223">
        <v>37.520000000000003</v>
      </c>
      <c r="BN223">
        <v>287.66000000000003</v>
      </c>
      <c r="BO223">
        <v>287.66000000000003</v>
      </c>
      <c r="BQ223" t="s">
        <v>569</v>
      </c>
      <c r="BR223" t="s">
        <v>363</v>
      </c>
      <c r="BS223" s="2">
        <v>44245</v>
      </c>
      <c r="BT223" s="3">
        <v>0.50347222222222221</v>
      </c>
      <c r="BU223" t="s">
        <v>296</v>
      </c>
      <c r="BV223" t="s">
        <v>80</v>
      </c>
      <c r="BY223">
        <v>162316.09</v>
      </c>
      <c r="CA223" t="s">
        <v>571</v>
      </c>
      <c r="CC223" t="s">
        <v>278</v>
      </c>
      <c r="CD223">
        <v>2940</v>
      </c>
      <c r="CE223" t="s">
        <v>88</v>
      </c>
      <c r="CF223" s="2">
        <v>44246</v>
      </c>
      <c r="CI223">
        <v>3</v>
      </c>
      <c r="CJ223">
        <v>2</v>
      </c>
      <c r="CK223" t="s">
        <v>203</v>
      </c>
      <c r="CL223" t="s">
        <v>82</v>
      </c>
    </row>
    <row r="224" spans="1:90" x14ac:dyDescent="0.25">
      <c r="A224" t="s">
        <v>358</v>
      </c>
      <c r="B224" t="s">
        <v>359</v>
      </c>
      <c r="C224" t="s">
        <v>72</v>
      </c>
      <c r="E224" t="str">
        <f>"GAB2002051"</f>
        <v>GAB2002051</v>
      </c>
      <c r="F224" s="2">
        <v>44243</v>
      </c>
      <c r="G224">
        <v>202108</v>
      </c>
      <c r="H224" t="s">
        <v>86</v>
      </c>
      <c r="I224" t="s">
        <v>87</v>
      </c>
      <c r="J224" t="s">
        <v>360</v>
      </c>
      <c r="K224" t="s">
        <v>75</v>
      </c>
      <c r="L224" t="s">
        <v>283</v>
      </c>
      <c r="M224" t="s">
        <v>284</v>
      </c>
      <c r="N224" t="s">
        <v>462</v>
      </c>
      <c r="O224" t="s">
        <v>200</v>
      </c>
      <c r="P224" t="str">
        <f>"CT063860                      "</f>
        <v xml:space="preserve">CT063860                      </v>
      </c>
      <c r="Q224">
        <v>0</v>
      </c>
      <c r="R224">
        <v>0</v>
      </c>
      <c r="S224">
        <v>0</v>
      </c>
      <c r="T224">
        <v>0</v>
      </c>
      <c r="U224">
        <v>0</v>
      </c>
      <c r="V224">
        <v>0</v>
      </c>
      <c r="W224">
        <v>0</v>
      </c>
      <c r="X224">
        <v>0</v>
      </c>
      <c r="Y224">
        <v>0</v>
      </c>
      <c r="Z224">
        <v>0</v>
      </c>
      <c r="AA224">
        <v>0</v>
      </c>
      <c r="AB224">
        <v>0</v>
      </c>
      <c r="AC224">
        <v>0</v>
      </c>
      <c r="AD224">
        <v>0</v>
      </c>
      <c r="AE224">
        <v>0</v>
      </c>
      <c r="AF224">
        <v>0</v>
      </c>
      <c r="AG224">
        <v>0</v>
      </c>
      <c r="AH224">
        <v>0</v>
      </c>
      <c r="AI224">
        <v>0</v>
      </c>
      <c r="AJ224">
        <v>0</v>
      </c>
      <c r="AK224">
        <v>0</v>
      </c>
      <c r="AL224">
        <v>0</v>
      </c>
      <c r="AM224">
        <v>16.84</v>
      </c>
      <c r="AN224">
        <v>0</v>
      </c>
      <c r="AO224">
        <v>0</v>
      </c>
      <c r="AP224">
        <v>0</v>
      </c>
      <c r="AQ224">
        <v>0</v>
      </c>
      <c r="AR224">
        <v>0</v>
      </c>
      <c r="AS224">
        <v>0</v>
      </c>
      <c r="AT224">
        <v>0</v>
      </c>
      <c r="AU224">
        <v>0</v>
      </c>
      <c r="AV224">
        <v>0</v>
      </c>
      <c r="AW224">
        <v>0</v>
      </c>
      <c r="AX224">
        <v>0</v>
      </c>
      <c r="AY224">
        <v>0</v>
      </c>
      <c r="AZ224">
        <v>0</v>
      </c>
      <c r="BA224">
        <v>0</v>
      </c>
      <c r="BB224">
        <v>0</v>
      </c>
      <c r="BG224">
        <v>0</v>
      </c>
      <c r="BH224">
        <v>1</v>
      </c>
      <c r="BI224">
        <v>2.2999999999999998</v>
      </c>
      <c r="BJ224">
        <v>7.1</v>
      </c>
      <c r="BK224">
        <v>8</v>
      </c>
      <c r="BL224">
        <v>123.9</v>
      </c>
      <c r="BM224">
        <v>18.59</v>
      </c>
      <c r="BN224">
        <v>142.49</v>
      </c>
      <c r="BO224">
        <v>142.49</v>
      </c>
      <c r="BQ224" t="s">
        <v>218</v>
      </c>
      <c r="BR224" t="s">
        <v>363</v>
      </c>
      <c r="BS224" s="2">
        <v>44245</v>
      </c>
      <c r="BT224" s="3">
        <v>0.39999999999999997</v>
      </c>
      <c r="BU224" t="s">
        <v>946</v>
      </c>
      <c r="BV224" t="s">
        <v>80</v>
      </c>
      <c r="BY224">
        <v>35566.050000000003</v>
      </c>
      <c r="CA224" t="s">
        <v>947</v>
      </c>
      <c r="CC224" t="s">
        <v>284</v>
      </c>
      <c r="CD224">
        <v>1200</v>
      </c>
      <c r="CE224" t="s">
        <v>88</v>
      </c>
      <c r="CF224" s="2">
        <v>44245</v>
      </c>
      <c r="CI224">
        <v>3</v>
      </c>
      <c r="CJ224">
        <v>2</v>
      </c>
      <c r="CK224" t="s">
        <v>203</v>
      </c>
      <c r="CL224" t="s">
        <v>82</v>
      </c>
    </row>
    <row r="225" spans="1:90" x14ac:dyDescent="0.25">
      <c r="A225" t="s">
        <v>358</v>
      </c>
      <c r="B225" t="s">
        <v>359</v>
      </c>
      <c r="C225" t="s">
        <v>72</v>
      </c>
      <c r="E225" t="str">
        <f>"GAB2002052"</f>
        <v>GAB2002052</v>
      </c>
      <c r="F225" s="2">
        <v>44243</v>
      </c>
      <c r="G225">
        <v>202108</v>
      </c>
      <c r="H225" t="s">
        <v>86</v>
      </c>
      <c r="I225" t="s">
        <v>87</v>
      </c>
      <c r="J225" t="s">
        <v>360</v>
      </c>
      <c r="K225" t="s">
        <v>75</v>
      </c>
      <c r="L225" t="s">
        <v>76</v>
      </c>
      <c r="M225" t="s">
        <v>77</v>
      </c>
      <c r="N225" t="s">
        <v>476</v>
      </c>
      <c r="O225" t="s">
        <v>200</v>
      </c>
      <c r="P225" t="str">
        <f>"CT063837                      "</f>
        <v xml:space="preserve">CT063837                      </v>
      </c>
      <c r="Q225">
        <v>0</v>
      </c>
      <c r="R225">
        <v>0</v>
      </c>
      <c r="S225">
        <v>0</v>
      </c>
      <c r="T225">
        <v>0</v>
      </c>
      <c r="U225">
        <v>0</v>
      </c>
      <c r="V225">
        <v>0</v>
      </c>
      <c r="W225">
        <v>0</v>
      </c>
      <c r="X225">
        <v>0</v>
      </c>
      <c r="Y225">
        <v>0</v>
      </c>
      <c r="Z225">
        <v>0</v>
      </c>
      <c r="AA225">
        <v>0</v>
      </c>
      <c r="AB225">
        <v>0</v>
      </c>
      <c r="AC225">
        <v>0</v>
      </c>
      <c r="AD225">
        <v>0</v>
      </c>
      <c r="AE225">
        <v>0</v>
      </c>
      <c r="AF225">
        <v>0</v>
      </c>
      <c r="AG225">
        <v>0</v>
      </c>
      <c r="AH225">
        <v>0</v>
      </c>
      <c r="AI225">
        <v>0</v>
      </c>
      <c r="AJ225">
        <v>0</v>
      </c>
      <c r="AK225">
        <v>0</v>
      </c>
      <c r="AL225">
        <v>0</v>
      </c>
      <c r="AM225">
        <v>14.03</v>
      </c>
      <c r="AN225">
        <v>0</v>
      </c>
      <c r="AO225">
        <v>0</v>
      </c>
      <c r="AP225">
        <v>0</v>
      </c>
      <c r="AQ225">
        <v>0</v>
      </c>
      <c r="AR225">
        <v>0</v>
      </c>
      <c r="AS225">
        <v>0</v>
      </c>
      <c r="AT225">
        <v>0</v>
      </c>
      <c r="AU225">
        <v>0</v>
      </c>
      <c r="AV225">
        <v>0</v>
      </c>
      <c r="AW225">
        <v>0</v>
      </c>
      <c r="AX225">
        <v>0</v>
      </c>
      <c r="AY225">
        <v>0</v>
      </c>
      <c r="AZ225">
        <v>0</v>
      </c>
      <c r="BA225">
        <v>0</v>
      </c>
      <c r="BB225">
        <v>0</v>
      </c>
      <c r="BG225">
        <v>0</v>
      </c>
      <c r="BH225">
        <v>1</v>
      </c>
      <c r="BI225">
        <v>3.8</v>
      </c>
      <c r="BJ225">
        <v>12.2</v>
      </c>
      <c r="BK225">
        <v>13</v>
      </c>
      <c r="BL225">
        <v>104.07</v>
      </c>
      <c r="BM225">
        <v>15.61</v>
      </c>
      <c r="BN225">
        <v>119.68</v>
      </c>
      <c r="BO225">
        <v>119.68</v>
      </c>
      <c r="BQ225" t="s">
        <v>948</v>
      </c>
      <c r="BR225" t="s">
        <v>363</v>
      </c>
      <c r="BS225" s="2">
        <v>44245</v>
      </c>
      <c r="BT225" s="3">
        <v>0.46875</v>
      </c>
      <c r="BU225" t="s">
        <v>477</v>
      </c>
      <c r="BV225" t="s">
        <v>80</v>
      </c>
      <c r="BY225">
        <v>60883.02</v>
      </c>
      <c r="CA225" t="s">
        <v>251</v>
      </c>
      <c r="CC225" t="s">
        <v>77</v>
      </c>
      <c r="CD225">
        <v>5200</v>
      </c>
      <c r="CE225" t="s">
        <v>88</v>
      </c>
      <c r="CF225" s="2">
        <v>44245</v>
      </c>
      <c r="CI225">
        <v>2</v>
      </c>
      <c r="CJ225">
        <v>2</v>
      </c>
      <c r="CK225" t="s">
        <v>201</v>
      </c>
      <c r="CL225" t="s">
        <v>82</v>
      </c>
    </row>
    <row r="226" spans="1:90" x14ac:dyDescent="0.25">
      <c r="A226" t="s">
        <v>358</v>
      </c>
      <c r="B226" t="s">
        <v>359</v>
      </c>
      <c r="C226" t="s">
        <v>72</v>
      </c>
      <c r="E226" t="str">
        <f>"GAB2002034"</f>
        <v>GAB2002034</v>
      </c>
      <c r="F226" s="2">
        <v>44243</v>
      </c>
      <c r="G226">
        <v>202108</v>
      </c>
      <c r="H226" t="s">
        <v>86</v>
      </c>
      <c r="I226" t="s">
        <v>87</v>
      </c>
      <c r="J226" t="s">
        <v>360</v>
      </c>
      <c r="K226" t="s">
        <v>75</v>
      </c>
      <c r="L226" t="s">
        <v>92</v>
      </c>
      <c r="M226" t="s">
        <v>93</v>
      </c>
      <c r="N226" t="s">
        <v>949</v>
      </c>
      <c r="O226" t="s">
        <v>200</v>
      </c>
      <c r="P226" t="str">
        <f>"CT064492                      "</f>
        <v xml:space="preserve">CT064492                      </v>
      </c>
      <c r="Q226">
        <v>0</v>
      </c>
      <c r="R226">
        <v>0</v>
      </c>
      <c r="S226">
        <v>0</v>
      </c>
      <c r="T226">
        <v>0</v>
      </c>
      <c r="U226">
        <v>0</v>
      </c>
      <c r="V226">
        <v>0</v>
      </c>
      <c r="W226">
        <v>0</v>
      </c>
      <c r="X226">
        <v>0</v>
      </c>
      <c r="Y226">
        <v>0</v>
      </c>
      <c r="Z226">
        <v>0</v>
      </c>
      <c r="AA226">
        <v>0</v>
      </c>
      <c r="AB226">
        <v>0</v>
      </c>
      <c r="AC226">
        <v>0</v>
      </c>
      <c r="AD226">
        <v>0</v>
      </c>
      <c r="AE226">
        <v>0</v>
      </c>
      <c r="AF226">
        <v>0</v>
      </c>
      <c r="AG226">
        <v>0</v>
      </c>
      <c r="AH226">
        <v>0</v>
      </c>
      <c r="AI226">
        <v>0</v>
      </c>
      <c r="AJ226">
        <v>0</v>
      </c>
      <c r="AK226">
        <v>0</v>
      </c>
      <c r="AL226">
        <v>0</v>
      </c>
      <c r="AM226">
        <v>14.14</v>
      </c>
      <c r="AN226">
        <v>0</v>
      </c>
      <c r="AO226">
        <v>0</v>
      </c>
      <c r="AP226">
        <v>0</v>
      </c>
      <c r="AQ226">
        <v>0</v>
      </c>
      <c r="AR226">
        <v>0</v>
      </c>
      <c r="AS226">
        <v>0</v>
      </c>
      <c r="AT226">
        <v>0</v>
      </c>
      <c r="AU226">
        <v>0</v>
      </c>
      <c r="AV226">
        <v>0</v>
      </c>
      <c r="AW226">
        <v>0</v>
      </c>
      <c r="AX226">
        <v>0</v>
      </c>
      <c r="AY226">
        <v>0</v>
      </c>
      <c r="AZ226">
        <v>0</v>
      </c>
      <c r="BA226">
        <v>0</v>
      </c>
      <c r="BB226">
        <v>0</v>
      </c>
      <c r="BG226">
        <v>0</v>
      </c>
      <c r="BH226">
        <v>1</v>
      </c>
      <c r="BI226">
        <v>0.2</v>
      </c>
      <c r="BJ226">
        <v>2.1</v>
      </c>
      <c r="BK226">
        <v>2</v>
      </c>
      <c r="BL226">
        <v>104.85</v>
      </c>
      <c r="BM226">
        <v>15.73</v>
      </c>
      <c r="BN226">
        <v>120.58</v>
      </c>
      <c r="BO226">
        <v>120.58</v>
      </c>
      <c r="BQ226" t="s">
        <v>950</v>
      </c>
      <c r="BR226" t="s">
        <v>363</v>
      </c>
      <c r="BS226" s="2">
        <v>44244</v>
      </c>
      <c r="BT226" s="3">
        <v>0.43055555555555558</v>
      </c>
      <c r="BU226" t="s">
        <v>951</v>
      </c>
      <c r="BV226" t="s">
        <v>80</v>
      </c>
      <c r="BY226">
        <v>10260.27</v>
      </c>
      <c r="CA226" t="s">
        <v>952</v>
      </c>
      <c r="CC226" t="s">
        <v>93</v>
      </c>
      <c r="CD226">
        <v>2196</v>
      </c>
      <c r="CE226" t="s">
        <v>88</v>
      </c>
      <c r="CF226" s="2">
        <v>44245</v>
      </c>
      <c r="CI226">
        <v>2</v>
      </c>
      <c r="CJ226">
        <v>1</v>
      </c>
      <c r="CK226" t="s">
        <v>211</v>
      </c>
      <c r="CL226" t="s">
        <v>82</v>
      </c>
    </row>
    <row r="227" spans="1:90" x14ac:dyDescent="0.25">
      <c r="A227" t="s">
        <v>358</v>
      </c>
      <c r="B227" t="s">
        <v>359</v>
      </c>
      <c r="C227" t="s">
        <v>72</v>
      </c>
      <c r="E227" t="str">
        <f>"GAB2002035"</f>
        <v>GAB2002035</v>
      </c>
      <c r="F227" s="2">
        <v>44243</v>
      </c>
      <c r="G227">
        <v>202108</v>
      </c>
      <c r="H227" t="s">
        <v>86</v>
      </c>
      <c r="I227" t="s">
        <v>87</v>
      </c>
      <c r="J227" t="s">
        <v>360</v>
      </c>
      <c r="K227" t="s">
        <v>75</v>
      </c>
      <c r="L227" t="s">
        <v>335</v>
      </c>
      <c r="M227" t="s">
        <v>336</v>
      </c>
      <c r="N227" t="s">
        <v>953</v>
      </c>
      <c r="O227" t="s">
        <v>200</v>
      </c>
      <c r="P227" t="str">
        <f>"CT064391                      "</f>
        <v xml:space="preserve">CT064391                      </v>
      </c>
      <c r="Q227">
        <v>0</v>
      </c>
      <c r="R227">
        <v>0</v>
      </c>
      <c r="S227">
        <v>0</v>
      </c>
      <c r="T227">
        <v>0</v>
      </c>
      <c r="U227">
        <v>0</v>
      </c>
      <c r="V227">
        <v>0</v>
      </c>
      <c r="W227">
        <v>0</v>
      </c>
      <c r="X227">
        <v>0</v>
      </c>
      <c r="Y227">
        <v>0</v>
      </c>
      <c r="Z227">
        <v>0</v>
      </c>
      <c r="AA227">
        <v>0</v>
      </c>
      <c r="AB227">
        <v>0</v>
      </c>
      <c r="AC227">
        <v>0</v>
      </c>
      <c r="AD227">
        <v>0</v>
      </c>
      <c r="AE227">
        <v>0</v>
      </c>
      <c r="AF227">
        <v>0</v>
      </c>
      <c r="AG227">
        <v>0</v>
      </c>
      <c r="AH227">
        <v>0</v>
      </c>
      <c r="AI227">
        <v>0</v>
      </c>
      <c r="AJ227">
        <v>0</v>
      </c>
      <c r="AK227">
        <v>0</v>
      </c>
      <c r="AL227">
        <v>0</v>
      </c>
      <c r="AM227">
        <v>11.87</v>
      </c>
      <c r="AN227">
        <v>0</v>
      </c>
      <c r="AO227">
        <v>0</v>
      </c>
      <c r="AP227">
        <v>0</v>
      </c>
      <c r="AQ227">
        <v>0</v>
      </c>
      <c r="AR227">
        <v>0</v>
      </c>
      <c r="AS227">
        <v>0</v>
      </c>
      <c r="AT227">
        <v>0</v>
      </c>
      <c r="AU227">
        <v>0</v>
      </c>
      <c r="AV227">
        <v>0</v>
      </c>
      <c r="AW227">
        <v>0</v>
      </c>
      <c r="AX227">
        <v>0</v>
      </c>
      <c r="AY227">
        <v>0</v>
      </c>
      <c r="AZ227">
        <v>0</v>
      </c>
      <c r="BA227">
        <v>0</v>
      </c>
      <c r="BB227">
        <v>0</v>
      </c>
      <c r="BG227">
        <v>0</v>
      </c>
      <c r="BH227">
        <v>1</v>
      </c>
      <c r="BI227">
        <v>2.4</v>
      </c>
      <c r="BJ227">
        <v>6.2</v>
      </c>
      <c r="BK227">
        <v>7</v>
      </c>
      <c r="BL227">
        <v>88.83</v>
      </c>
      <c r="BM227">
        <v>13.32</v>
      </c>
      <c r="BN227">
        <v>102.15</v>
      </c>
      <c r="BO227">
        <v>102.15</v>
      </c>
      <c r="BQ227" t="s">
        <v>954</v>
      </c>
      <c r="BR227" t="s">
        <v>363</v>
      </c>
      <c r="BS227" s="2">
        <v>44244</v>
      </c>
      <c r="BT227" s="3">
        <v>0.6069444444444444</v>
      </c>
      <c r="BU227" t="s">
        <v>454</v>
      </c>
      <c r="BV227" t="s">
        <v>80</v>
      </c>
      <c r="BY227">
        <v>31102.080000000002</v>
      </c>
      <c r="CA227" t="s">
        <v>337</v>
      </c>
      <c r="CC227" t="s">
        <v>336</v>
      </c>
      <c r="CD227">
        <v>7200</v>
      </c>
      <c r="CE227" t="s">
        <v>88</v>
      </c>
      <c r="CF227" s="2">
        <v>44246</v>
      </c>
      <c r="CI227">
        <v>2</v>
      </c>
      <c r="CJ227">
        <v>1</v>
      </c>
      <c r="CK227" t="s">
        <v>202</v>
      </c>
      <c r="CL227" t="s">
        <v>82</v>
      </c>
    </row>
    <row r="228" spans="1:90" x14ac:dyDescent="0.25">
      <c r="A228" t="s">
        <v>358</v>
      </c>
      <c r="B228" t="s">
        <v>359</v>
      </c>
      <c r="C228" t="s">
        <v>72</v>
      </c>
      <c r="E228" t="str">
        <f>"GAB2002053"</f>
        <v>GAB2002053</v>
      </c>
      <c r="F228" s="2">
        <v>44243</v>
      </c>
      <c r="G228">
        <v>202108</v>
      </c>
      <c r="H228" t="s">
        <v>86</v>
      </c>
      <c r="I228" t="s">
        <v>87</v>
      </c>
      <c r="J228" t="s">
        <v>406</v>
      </c>
      <c r="K228" t="s">
        <v>75</v>
      </c>
      <c r="L228" t="s">
        <v>344</v>
      </c>
      <c r="M228" t="s">
        <v>345</v>
      </c>
      <c r="N228" t="s">
        <v>955</v>
      </c>
      <c r="O228" t="s">
        <v>200</v>
      </c>
      <c r="P228" t="str">
        <f>"064476 474 476 477 475 472    "</f>
        <v xml:space="preserve">064476 474 476 477 475 472    </v>
      </c>
      <c r="Q228">
        <v>0</v>
      </c>
      <c r="R228">
        <v>0</v>
      </c>
      <c r="S228">
        <v>0</v>
      </c>
      <c r="T228">
        <v>0</v>
      </c>
      <c r="U228">
        <v>0</v>
      </c>
      <c r="V228">
        <v>0</v>
      </c>
      <c r="W228">
        <v>0</v>
      </c>
      <c r="X228">
        <v>0</v>
      </c>
      <c r="Y228">
        <v>0</v>
      </c>
      <c r="Z228">
        <v>0</v>
      </c>
      <c r="AA228">
        <v>0</v>
      </c>
      <c r="AB228">
        <v>0</v>
      </c>
      <c r="AC228">
        <v>0</v>
      </c>
      <c r="AD228">
        <v>0</v>
      </c>
      <c r="AE228">
        <v>0</v>
      </c>
      <c r="AF228">
        <v>0</v>
      </c>
      <c r="AG228">
        <v>0</v>
      </c>
      <c r="AH228">
        <v>0</v>
      </c>
      <c r="AI228">
        <v>0</v>
      </c>
      <c r="AJ228">
        <v>0</v>
      </c>
      <c r="AK228">
        <v>0</v>
      </c>
      <c r="AL228">
        <v>0</v>
      </c>
      <c r="AM228">
        <v>138.02000000000001</v>
      </c>
      <c r="AN228">
        <v>0</v>
      </c>
      <c r="AO228">
        <v>0</v>
      </c>
      <c r="AP228">
        <v>0</v>
      </c>
      <c r="AQ228">
        <v>0</v>
      </c>
      <c r="AR228">
        <v>0</v>
      </c>
      <c r="AS228">
        <v>0</v>
      </c>
      <c r="AT228">
        <v>0</v>
      </c>
      <c r="AU228">
        <v>0</v>
      </c>
      <c r="AV228">
        <v>0</v>
      </c>
      <c r="AW228">
        <v>0</v>
      </c>
      <c r="AX228">
        <v>0</v>
      </c>
      <c r="AY228">
        <v>0</v>
      </c>
      <c r="AZ228">
        <v>0</v>
      </c>
      <c r="BA228">
        <v>0</v>
      </c>
      <c r="BB228">
        <v>0</v>
      </c>
      <c r="BG228">
        <v>0</v>
      </c>
      <c r="BH228">
        <v>9</v>
      </c>
      <c r="BI228">
        <v>73.8</v>
      </c>
      <c r="BJ228">
        <v>136.5</v>
      </c>
      <c r="BK228">
        <v>137</v>
      </c>
      <c r="BL228">
        <v>979.52</v>
      </c>
      <c r="BM228">
        <v>146.93</v>
      </c>
      <c r="BN228">
        <v>1126.45</v>
      </c>
      <c r="BO228">
        <v>1126.45</v>
      </c>
      <c r="BQ228" t="s">
        <v>956</v>
      </c>
      <c r="BR228" t="s">
        <v>580</v>
      </c>
      <c r="BS228" s="2">
        <v>44246</v>
      </c>
      <c r="BT228" s="3">
        <v>0.47361111111111115</v>
      </c>
      <c r="BU228" t="s">
        <v>268</v>
      </c>
      <c r="BV228" t="s">
        <v>80</v>
      </c>
      <c r="BY228">
        <v>682599.15</v>
      </c>
      <c r="CA228" t="s">
        <v>957</v>
      </c>
      <c r="CC228" t="s">
        <v>345</v>
      </c>
      <c r="CD228">
        <v>699</v>
      </c>
      <c r="CE228" t="s">
        <v>88</v>
      </c>
      <c r="CF228" s="2">
        <v>44246</v>
      </c>
      <c r="CI228">
        <v>3</v>
      </c>
      <c r="CJ228">
        <v>3</v>
      </c>
      <c r="CK228" t="s">
        <v>378</v>
      </c>
      <c r="CL228" t="s">
        <v>82</v>
      </c>
    </row>
    <row r="229" spans="1:90" x14ac:dyDescent="0.25">
      <c r="A229" t="s">
        <v>358</v>
      </c>
      <c r="B229" t="s">
        <v>359</v>
      </c>
      <c r="C229" t="s">
        <v>72</v>
      </c>
      <c r="E229" t="str">
        <f>"GAB2002041"</f>
        <v>GAB2002041</v>
      </c>
      <c r="F229" s="2">
        <v>44243</v>
      </c>
      <c r="G229">
        <v>202108</v>
      </c>
      <c r="H229" t="s">
        <v>86</v>
      </c>
      <c r="I229" t="s">
        <v>87</v>
      </c>
      <c r="J229" t="s">
        <v>360</v>
      </c>
      <c r="K229" t="s">
        <v>75</v>
      </c>
      <c r="L229" t="s">
        <v>318</v>
      </c>
      <c r="M229" t="s">
        <v>319</v>
      </c>
      <c r="N229" t="s">
        <v>958</v>
      </c>
      <c r="O229" t="s">
        <v>200</v>
      </c>
      <c r="P229" t="str">
        <f>"CT064505                      "</f>
        <v xml:space="preserve">CT064505                      </v>
      </c>
      <c r="Q229">
        <v>0</v>
      </c>
      <c r="R229">
        <v>0</v>
      </c>
      <c r="S229">
        <v>0</v>
      </c>
      <c r="T229">
        <v>0</v>
      </c>
      <c r="U229">
        <v>0</v>
      </c>
      <c r="V229">
        <v>0</v>
      </c>
      <c r="W229">
        <v>0</v>
      </c>
      <c r="X229">
        <v>0</v>
      </c>
      <c r="Y229">
        <v>0</v>
      </c>
      <c r="Z229">
        <v>0</v>
      </c>
      <c r="AA229">
        <v>0</v>
      </c>
      <c r="AB229">
        <v>0</v>
      </c>
      <c r="AC229">
        <v>0</v>
      </c>
      <c r="AD229">
        <v>0</v>
      </c>
      <c r="AE229">
        <v>0</v>
      </c>
      <c r="AF229">
        <v>0</v>
      </c>
      <c r="AG229">
        <v>0</v>
      </c>
      <c r="AH229">
        <v>0</v>
      </c>
      <c r="AI229">
        <v>0</v>
      </c>
      <c r="AJ229">
        <v>0</v>
      </c>
      <c r="AK229">
        <v>0</v>
      </c>
      <c r="AL229">
        <v>0</v>
      </c>
      <c r="AM229">
        <v>20.73</v>
      </c>
      <c r="AN229">
        <v>0</v>
      </c>
      <c r="AO229">
        <v>0</v>
      </c>
      <c r="AP229">
        <v>0</v>
      </c>
      <c r="AQ229">
        <v>0</v>
      </c>
      <c r="AR229">
        <v>0</v>
      </c>
      <c r="AS229">
        <v>0</v>
      </c>
      <c r="AT229">
        <v>0</v>
      </c>
      <c r="AU229">
        <v>0</v>
      </c>
      <c r="AV229">
        <v>0</v>
      </c>
      <c r="AW229">
        <v>0</v>
      </c>
      <c r="AX229">
        <v>0</v>
      </c>
      <c r="AY229">
        <v>0</v>
      </c>
      <c r="AZ229">
        <v>0</v>
      </c>
      <c r="BA229">
        <v>0</v>
      </c>
      <c r="BB229">
        <v>0</v>
      </c>
      <c r="BG229">
        <v>0</v>
      </c>
      <c r="BH229">
        <v>1</v>
      </c>
      <c r="BI229">
        <v>0.7</v>
      </c>
      <c r="BJ229">
        <v>1.8</v>
      </c>
      <c r="BK229">
        <v>2</v>
      </c>
      <c r="BL229">
        <v>151.34</v>
      </c>
      <c r="BM229">
        <v>22.7</v>
      </c>
      <c r="BN229">
        <v>174.04</v>
      </c>
      <c r="BO229">
        <v>174.04</v>
      </c>
      <c r="BQ229" t="s">
        <v>959</v>
      </c>
      <c r="BR229" t="s">
        <v>363</v>
      </c>
      <c r="BS229" s="2">
        <v>44245</v>
      </c>
      <c r="BT229" s="3">
        <v>0.42083333333333334</v>
      </c>
      <c r="BU229" t="s">
        <v>960</v>
      </c>
      <c r="BV229" t="s">
        <v>80</v>
      </c>
      <c r="BY229">
        <v>8751.11</v>
      </c>
      <c r="CA229" t="s">
        <v>320</v>
      </c>
      <c r="CC229" t="s">
        <v>319</v>
      </c>
      <c r="CD229">
        <v>2740</v>
      </c>
      <c r="CE229" t="s">
        <v>88</v>
      </c>
      <c r="CF229" s="2">
        <v>44246</v>
      </c>
      <c r="CI229">
        <v>2</v>
      </c>
      <c r="CJ229">
        <v>2</v>
      </c>
      <c r="CK229" t="s">
        <v>391</v>
      </c>
      <c r="CL229" t="s">
        <v>82</v>
      </c>
    </row>
    <row r="230" spans="1:90" x14ac:dyDescent="0.25">
      <c r="A230" t="s">
        <v>358</v>
      </c>
      <c r="B230" t="s">
        <v>359</v>
      </c>
      <c r="C230" t="s">
        <v>72</v>
      </c>
      <c r="E230" t="str">
        <f>"GAB2002048"</f>
        <v>GAB2002048</v>
      </c>
      <c r="F230" s="2">
        <v>44243</v>
      </c>
      <c r="G230">
        <v>202108</v>
      </c>
      <c r="H230" t="s">
        <v>86</v>
      </c>
      <c r="I230" t="s">
        <v>87</v>
      </c>
      <c r="J230" t="s">
        <v>360</v>
      </c>
      <c r="K230" t="s">
        <v>75</v>
      </c>
      <c r="L230" t="s">
        <v>136</v>
      </c>
      <c r="M230" t="s">
        <v>137</v>
      </c>
      <c r="N230" t="s">
        <v>961</v>
      </c>
      <c r="O230" t="s">
        <v>200</v>
      </c>
      <c r="P230" t="str">
        <f>"003092                        "</f>
        <v xml:space="preserve">003092                        </v>
      </c>
      <c r="Q230">
        <v>0</v>
      </c>
      <c r="R230">
        <v>0</v>
      </c>
      <c r="S230">
        <v>0</v>
      </c>
      <c r="T230">
        <v>0</v>
      </c>
      <c r="U230">
        <v>0</v>
      </c>
      <c r="V230">
        <v>0</v>
      </c>
      <c r="W230">
        <v>0</v>
      </c>
      <c r="X230">
        <v>0</v>
      </c>
      <c r="Y230">
        <v>0</v>
      </c>
      <c r="Z230">
        <v>0</v>
      </c>
      <c r="AA230">
        <v>0</v>
      </c>
      <c r="AB230">
        <v>0</v>
      </c>
      <c r="AC230">
        <v>0</v>
      </c>
      <c r="AD230">
        <v>0</v>
      </c>
      <c r="AE230">
        <v>0</v>
      </c>
      <c r="AF230">
        <v>0</v>
      </c>
      <c r="AG230">
        <v>0</v>
      </c>
      <c r="AH230">
        <v>0</v>
      </c>
      <c r="AI230">
        <v>0</v>
      </c>
      <c r="AJ230">
        <v>0</v>
      </c>
      <c r="AK230">
        <v>0</v>
      </c>
      <c r="AL230">
        <v>0</v>
      </c>
      <c r="AM230">
        <v>14.14</v>
      </c>
      <c r="AN230">
        <v>0</v>
      </c>
      <c r="AO230">
        <v>0</v>
      </c>
      <c r="AP230">
        <v>0</v>
      </c>
      <c r="AQ230">
        <v>0</v>
      </c>
      <c r="AR230">
        <v>0</v>
      </c>
      <c r="AS230">
        <v>0</v>
      </c>
      <c r="AT230">
        <v>0</v>
      </c>
      <c r="AU230">
        <v>0</v>
      </c>
      <c r="AV230">
        <v>0</v>
      </c>
      <c r="AW230">
        <v>0</v>
      </c>
      <c r="AX230">
        <v>0</v>
      </c>
      <c r="AY230">
        <v>0</v>
      </c>
      <c r="AZ230">
        <v>0</v>
      </c>
      <c r="BA230">
        <v>0</v>
      </c>
      <c r="BB230">
        <v>0</v>
      </c>
      <c r="BG230">
        <v>0</v>
      </c>
      <c r="BH230">
        <v>1</v>
      </c>
      <c r="BI230">
        <v>0.5</v>
      </c>
      <c r="BJ230">
        <v>2.4</v>
      </c>
      <c r="BK230">
        <v>3</v>
      </c>
      <c r="BL230">
        <v>104.85</v>
      </c>
      <c r="BM230">
        <v>15.73</v>
      </c>
      <c r="BN230">
        <v>120.58</v>
      </c>
      <c r="BO230">
        <v>120.58</v>
      </c>
      <c r="BQ230" t="s">
        <v>962</v>
      </c>
      <c r="BR230" t="s">
        <v>363</v>
      </c>
      <c r="BS230" s="2">
        <v>44244</v>
      </c>
      <c r="BT230" s="3">
        <v>0.3888888888888889</v>
      </c>
      <c r="BU230" t="s">
        <v>963</v>
      </c>
      <c r="BV230" t="s">
        <v>80</v>
      </c>
      <c r="BY230">
        <v>11786.46</v>
      </c>
      <c r="CA230" t="s">
        <v>158</v>
      </c>
      <c r="CC230" t="s">
        <v>137</v>
      </c>
      <c r="CD230">
        <v>110</v>
      </c>
      <c r="CE230" t="s">
        <v>88</v>
      </c>
      <c r="CF230" s="2">
        <v>44244</v>
      </c>
      <c r="CI230">
        <v>2</v>
      </c>
      <c r="CJ230">
        <v>1</v>
      </c>
      <c r="CK230" t="s">
        <v>211</v>
      </c>
      <c r="CL230" t="s">
        <v>82</v>
      </c>
    </row>
    <row r="231" spans="1:90" x14ac:dyDescent="0.25">
      <c r="A231" t="s">
        <v>358</v>
      </c>
      <c r="B231" t="s">
        <v>359</v>
      </c>
      <c r="C231" t="s">
        <v>72</v>
      </c>
      <c r="E231" t="str">
        <f>"GAB2002045"</f>
        <v>GAB2002045</v>
      </c>
      <c r="F231" s="2">
        <v>44243</v>
      </c>
      <c r="G231">
        <v>202108</v>
      </c>
      <c r="H231" t="s">
        <v>86</v>
      </c>
      <c r="I231" t="s">
        <v>87</v>
      </c>
      <c r="J231" t="s">
        <v>360</v>
      </c>
      <c r="K231" t="s">
        <v>75</v>
      </c>
      <c r="L231" t="s">
        <v>127</v>
      </c>
      <c r="M231" t="s">
        <v>128</v>
      </c>
      <c r="N231" t="s">
        <v>964</v>
      </c>
      <c r="O231" t="s">
        <v>200</v>
      </c>
      <c r="P231" t="str">
        <f>"003090                        "</f>
        <v xml:space="preserve">003090                        </v>
      </c>
      <c r="Q231">
        <v>0</v>
      </c>
      <c r="R231">
        <v>0</v>
      </c>
      <c r="S231">
        <v>0</v>
      </c>
      <c r="T231">
        <v>0</v>
      </c>
      <c r="U231">
        <v>0</v>
      </c>
      <c r="V231">
        <v>0</v>
      </c>
      <c r="W231">
        <v>0</v>
      </c>
      <c r="X231">
        <v>0</v>
      </c>
      <c r="Y231">
        <v>0</v>
      </c>
      <c r="Z231">
        <v>0</v>
      </c>
      <c r="AA231">
        <v>0</v>
      </c>
      <c r="AB231">
        <v>0</v>
      </c>
      <c r="AC231">
        <v>0</v>
      </c>
      <c r="AD231">
        <v>0</v>
      </c>
      <c r="AE231">
        <v>0</v>
      </c>
      <c r="AF231">
        <v>0</v>
      </c>
      <c r="AG231">
        <v>0</v>
      </c>
      <c r="AH231">
        <v>0</v>
      </c>
      <c r="AI231">
        <v>0</v>
      </c>
      <c r="AJ231">
        <v>0</v>
      </c>
      <c r="AK231">
        <v>0</v>
      </c>
      <c r="AL231">
        <v>0</v>
      </c>
      <c r="AM231">
        <v>14.14</v>
      </c>
      <c r="AN231">
        <v>0</v>
      </c>
      <c r="AO231">
        <v>0</v>
      </c>
      <c r="AP231">
        <v>0</v>
      </c>
      <c r="AQ231">
        <v>0</v>
      </c>
      <c r="AR231">
        <v>0</v>
      </c>
      <c r="AS231">
        <v>0</v>
      </c>
      <c r="AT231">
        <v>0</v>
      </c>
      <c r="AU231">
        <v>0</v>
      </c>
      <c r="AV231">
        <v>0</v>
      </c>
      <c r="AW231">
        <v>0</v>
      </c>
      <c r="AX231">
        <v>0</v>
      </c>
      <c r="AY231">
        <v>0</v>
      </c>
      <c r="AZ231">
        <v>0</v>
      </c>
      <c r="BA231">
        <v>0</v>
      </c>
      <c r="BB231">
        <v>0</v>
      </c>
      <c r="BG231">
        <v>0</v>
      </c>
      <c r="BH231">
        <v>1</v>
      </c>
      <c r="BI231">
        <v>3.8</v>
      </c>
      <c r="BJ231">
        <v>6.5</v>
      </c>
      <c r="BK231">
        <v>7</v>
      </c>
      <c r="BL231">
        <v>104.85</v>
      </c>
      <c r="BM231">
        <v>15.73</v>
      </c>
      <c r="BN231">
        <v>120.58</v>
      </c>
      <c r="BO231">
        <v>120.58</v>
      </c>
      <c r="BQ231" t="s">
        <v>965</v>
      </c>
      <c r="BR231" t="s">
        <v>363</v>
      </c>
      <c r="BS231" s="2">
        <v>44245</v>
      </c>
      <c r="BT231" s="3">
        <v>0.37916666666666665</v>
      </c>
      <c r="BU231" t="s">
        <v>966</v>
      </c>
      <c r="BV231" t="s">
        <v>80</v>
      </c>
      <c r="BY231">
        <v>32448</v>
      </c>
      <c r="CA231" t="s">
        <v>170</v>
      </c>
      <c r="CC231" t="s">
        <v>128</v>
      </c>
      <c r="CD231">
        <v>4001</v>
      </c>
      <c r="CE231" t="s">
        <v>88</v>
      </c>
      <c r="CF231" s="2">
        <v>44245</v>
      </c>
      <c r="CI231">
        <v>2</v>
      </c>
      <c r="CJ231">
        <v>2</v>
      </c>
      <c r="CK231" t="s">
        <v>211</v>
      </c>
      <c r="CL231" t="s">
        <v>82</v>
      </c>
    </row>
    <row r="232" spans="1:90" x14ac:dyDescent="0.25">
      <c r="A232" t="s">
        <v>358</v>
      </c>
      <c r="B232" t="s">
        <v>359</v>
      </c>
      <c r="C232" t="s">
        <v>72</v>
      </c>
      <c r="E232" t="str">
        <f>"GAB2002047"</f>
        <v>GAB2002047</v>
      </c>
      <c r="F232" s="2">
        <v>44243</v>
      </c>
      <c r="G232">
        <v>202108</v>
      </c>
      <c r="H232" t="s">
        <v>86</v>
      </c>
      <c r="I232" t="s">
        <v>87</v>
      </c>
      <c r="J232" t="s">
        <v>360</v>
      </c>
      <c r="K232" t="s">
        <v>75</v>
      </c>
      <c r="L232" t="s">
        <v>967</v>
      </c>
      <c r="M232" t="s">
        <v>968</v>
      </c>
      <c r="N232" t="s">
        <v>969</v>
      </c>
      <c r="O232" t="s">
        <v>200</v>
      </c>
      <c r="P232" t="str">
        <f>"CT064509                      "</f>
        <v xml:space="preserve">CT064509                      </v>
      </c>
      <c r="Q232">
        <v>0</v>
      </c>
      <c r="R232">
        <v>0</v>
      </c>
      <c r="S232">
        <v>0</v>
      </c>
      <c r="T232">
        <v>0</v>
      </c>
      <c r="U232">
        <v>0</v>
      </c>
      <c r="V232">
        <v>0</v>
      </c>
      <c r="W232">
        <v>0</v>
      </c>
      <c r="X232">
        <v>0</v>
      </c>
      <c r="Y232">
        <v>0</v>
      </c>
      <c r="Z232">
        <v>0</v>
      </c>
      <c r="AA232">
        <v>0</v>
      </c>
      <c r="AB232">
        <v>0</v>
      </c>
      <c r="AC232">
        <v>0</v>
      </c>
      <c r="AD232">
        <v>0</v>
      </c>
      <c r="AE232">
        <v>0</v>
      </c>
      <c r="AF232">
        <v>0</v>
      </c>
      <c r="AG232">
        <v>0</v>
      </c>
      <c r="AH232">
        <v>0</v>
      </c>
      <c r="AI232">
        <v>0</v>
      </c>
      <c r="AJ232">
        <v>0</v>
      </c>
      <c r="AK232">
        <v>0</v>
      </c>
      <c r="AL232">
        <v>0</v>
      </c>
      <c r="AM232">
        <v>20.73</v>
      </c>
      <c r="AN232">
        <v>0</v>
      </c>
      <c r="AO232">
        <v>0</v>
      </c>
      <c r="AP232">
        <v>0</v>
      </c>
      <c r="AQ232">
        <v>0</v>
      </c>
      <c r="AR232">
        <v>0</v>
      </c>
      <c r="AS232">
        <v>0</v>
      </c>
      <c r="AT232">
        <v>0</v>
      </c>
      <c r="AU232">
        <v>0</v>
      </c>
      <c r="AV232">
        <v>0</v>
      </c>
      <c r="AW232">
        <v>0</v>
      </c>
      <c r="AX232">
        <v>0</v>
      </c>
      <c r="AY232">
        <v>0</v>
      </c>
      <c r="AZ232">
        <v>0</v>
      </c>
      <c r="BA232">
        <v>0</v>
      </c>
      <c r="BB232">
        <v>0</v>
      </c>
      <c r="BG232">
        <v>0</v>
      </c>
      <c r="BH232">
        <v>1</v>
      </c>
      <c r="BI232">
        <v>0.9</v>
      </c>
      <c r="BJ232">
        <v>1.9</v>
      </c>
      <c r="BK232">
        <v>2</v>
      </c>
      <c r="BL232">
        <v>151.34</v>
      </c>
      <c r="BM232">
        <v>22.7</v>
      </c>
      <c r="BN232">
        <v>174.04</v>
      </c>
      <c r="BO232">
        <v>174.04</v>
      </c>
      <c r="BQ232" t="s">
        <v>970</v>
      </c>
      <c r="BR232" t="s">
        <v>363</v>
      </c>
      <c r="BS232" s="2">
        <v>44250</v>
      </c>
      <c r="BT232" s="3">
        <v>0.14930555555555555</v>
      </c>
      <c r="BU232" t="s">
        <v>971</v>
      </c>
      <c r="BV232" t="s">
        <v>80</v>
      </c>
      <c r="BY232">
        <v>9597.39</v>
      </c>
      <c r="CC232" t="s">
        <v>968</v>
      </c>
      <c r="CD232">
        <v>5360</v>
      </c>
      <c r="CE232" t="s">
        <v>88</v>
      </c>
      <c r="CF232" s="2">
        <v>44252</v>
      </c>
      <c r="CI232">
        <v>7</v>
      </c>
      <c r="CJ232">
        <v>5</v>
      </c>
      <c r="CK232" t="s">
        <v>391</v>
      </c>
      <c r="CL232" t="s">
        <v>82</v>
      </c>
    </row>
    <row r="233" spans="1:90" x14ac:dyDescent="0.25">
      <c r="A233" t="s">
        <v>358</v>
      </c>
      <c r="B233" t="s">
        <v>359</v>
      </c>
      <c r="C233" t="s">
        <v>72</v>
      </c>
      <c r="E233" t="str">
        <f>"GAB2002042"</f>
        <v>GAB2002042</v>
      </c>
      <c r="F233" s="2">
        <v>44243</v>
      </c>
      <c r="G233">
        <v>202108</v>
      </c>
      <c r="H233" t="s">
        <v>86</v>
      </c>
      <c r="I233" t="s">
        <v>87</v>
      </c>
      <c r="J233" t="s">
        <v>360</v>
      </c>
      <c r="K233" t="s">
        <v>75</v>
      </c>
      <c r="L233" t="s">
        <v>344</v>
      </c>
      <c r="M233" t="s">
        <v>345</v>
      </c>
      <c r="N233" t="s">
        <v>972</v>
      </c>
      <c r="O233" t="s">
        <v>200</v>
      </c>
      <c r="P233" t="str">
        <f>"CT064473 474 476 477 475 472  "</f>
        <v xml:space="preserve">CT064473 474 476 477 475 472  </v>
      </c>
      <c r="Q233">
        <v>0</v>
      </c>
      <c r="R233">
        <v>0</v>
      </c>
      <c r="S233">
        <v>0</v>
      </c>
      <c r="T233">
        <v>0</v>
      </c>
      <c r="U233">
        <v>0</v>
      </c>
      <c r="V233">
        <v>0</v>
      </c>
      <c r="W233">
        <v>0</v>
      </c>
      <c r="X233">
        <v>0</v>
      </c>
      <c r="Y233">
        <v>0</v>
      </c>
      <c r="Z233">
        <v>0</v>
      </c>
      <c r="AA233">
        <v>0</v>
      </c>
      <c r="AB233">
        <v>0</v>
      </c>
      <c r="AC233">
        <v>0</v>
      </c>
      <c r="AD233">
        <v>0</v>
      </c>
      <c r="AE233">
        <v>0</v>
      </c>
      <c r="AF233">
        <v>0</v>
      </c>
      <c r="AG233">
        <v>0</v>
      </c>
      <c r="AH233">
        <v>0</v>
      </c>
      <c r="AI233">
        <v>0</v>
      </c>
      <c r="AJ233">
        <v>0</v>
      </c>
      <c r="AK233">
        <v>0</v>
      </c>
      <c r="AL233">
        <v>0</v>
      </c>
      <c r="AM233">
        <v>141</v>
      </c>
      <c r="AN233">
        <v>0</v>
      </c>
      <c r="AO233">
        <v>0</v>
      </c>
      <c r="AP233">
        <v>0</v>
      </c>
      <c r="AQ233">
        <v>0</v>
      </c>
      <c r="AR233">
        <v>0</v>
      </c>
      <c r="AS233">
        <v>0</v>
      </c>
      <c r="AT233">
        <v>0</v>
      </c>
      <c r="AU233">
        <v>0</v>
      </c>
      <c r="AV233">
        <v>0</v>
      </c>
      <c r="AW233">
        <v>0</v>
      </c>
      <c r="AX233">
        <v>0</v>
      </c>
      <c r="AY233">
        <v>0</v>
      </c>
      <c r="AZ233">
        <v>0</v>
      </c>
      <c r="BA233">
        <v>0</v>
      </c>
      <c r="BB233">
        <v>0</v>
      </c>
      <c r="BG233">
        <v>0</v>
      </c>
      <c r="BH233">
        <v>10</v>
      </c>
      <c r="BI233">
        <v>78</v>
      </c>
      <c r="BJ233">
        <v>139.9</v>
      </c>
      <c r="BK233">
        <v>140</v>
      </c>
      <c r="BL233">
        <v>1000.56</v>
      </c>
      <c r="BM233">
        <v>150.08000000000001</v>
      </c>
      <c r="BN233">
        <v>1150.6400000000001</v>
      </c>
      <c r="BO233">
        <v>1150.6400000000001</v>
      </c>
      <c r="BQ233" t="s">
        <v>973</v>
      </c>
      <c r="BR233" t="s">
        <v>363</v>
      </c>
      <c r="BS233" t="s">
        <v>153</v>
      </c>
      <c r="BY233">
        <v>213747</v>
      </c>
      <c r="CC233" t="s">
        <v>345</v>
      </c>
      <c r="CD233">
        <v>699</v>
      </c>
      <c r="CE233" t="s">
        <v>88</v>
      </c>
      <c r="CI233">
        <v>3</v>
      </c>
      <c r="CJ233" t="s">
        <v>153</v>
      </c>
      <c r="CK233" t="s">
        <v>378</v>
      </c>
      <c r="CL233" t="s">
        <v>82</v>
      </c>
    </row>
    <row r="234" spans="1:90" x14ac:dyDescent="0.25">
      <c r="A234" t="s">
        <v>358</v>
      </c>
      <c r="B234" t="s">
        <v>359</v>
      </c>
      <c r="C234" t="s">
        <v>72</v>
      </c>
      <c r="E234" t="str">
        <f>"GAB2002036"</f>
        <v>GAB2002036</v>
      </c>
      <c r="F234" s="2">
        <v>44243</v>
      </c>
      <c r="G234">
        <v>202108</v>
      </c>
      <c r="H234" t="s">
        <v>86</v>
      </c>
      <c r="I234" t="s">
        <v>87</v>
      </c>
      <c r="J234" t="s">
        <v>360</v>
      </c>
      <c r="K234" t="s">
        <v>75</v>
      </c>
      <c r="L234" t="s">
        <v>335</v>
      </c>
      <c r="M234" t="s">
        <v>336</v>
      </c>
      <c r="N234" t="s">
        <v>974</v>
      </c>
      <c r="O234" t="s">
        <v>200</v>
      </c>
      <c r="P234" t="str">
        <f>"CT064478                      "</f>
        <v xml:space="preserve">CT064478                      </v>
      </c>
      <c r="Q234">
        <v>0</v>
      </c>
      <c r="R234">
        <v>0</v>
      </c>
      <c r="S234">
        <v>0</v>
      </c>
      <c r="T234">
        <v>0</v>
      </c>
      <c r="U234">
        <v>0</v>
      </c>
      <c r="V234">
        <v>0</v>
      </c>
      <c r="W234">
        <v>0</v>
      </c>
      <c r="X234">
        <v>0</v>
      </c>
      <c r="Y234">
        <v>0</v>
      </c>
      <c r="Z234">
        <v>0</v>
      </c>
      <c r="AA234">
        <v>0</v>
      </c>
      <c r="AB234">
        <v>0</v>
      </c>
      <c r="AC234">
        <v>0</v>
      </c>
      <c r="AD234">
        <v>0</v>
      </c>
      <c r="AE234">
        <v>0</v>
      </c>
      <c r="AF234">
        <v>0</v>
      </c>
      <c r="AG234">
        <v>0</v>
      </c>
      <c r="AH234">
        <v>0</v>
      </c>
      <c r="AI234">
        <v>0</v>
      </c>
      <c r="AJ234">
        <v>0</v>
      </c>
      <c r="AK234">
        <v>0</v>
      </c>
      <c r="AL234">
        <v>0</v>
      </c>
      <c r="AM234">
        <v>11.87</v>
      </c>
      <c r="AN234">
        <v>0</v>
      </c>
      <c r="AO234">
        <v>0</v>
      </c>
      <c r="AP234">
        <v>0</v>
      </c>
      <c r="AQ234">
        <v>0</v>
      </c>
      <c r="AR234">
        <v>0</v>
      </c>
      <c r="AS234">
        <v>0</v>
      </c>
      <c r="AT234">
        <v>0</v>
      </c>
      <c r="AU234">
        <v>0</v>
      </c>
      <c r="AV234">
        <v>0</v>
      </c>
      <c r="AW234">
        <v>0</v>
      </c>
      <c r="AX234">
        <v>0</v>
      </c>
      <c r="AY234">
        <v>0</v>
      </c>
      <c r="AZ234">
        <v>0</v>
      </c>
      <c r="BA234">
        <v>0</v>
      </c>
      <c r="BB234">
        <v>0</v>
      </c>
      <c r="BG234">
        <v>0</v>
      </c>
      <c r="BH234">
        <v>1</v>
      </c>
      <c r="BI234">
        <v>1.1000000000000001</v>
      </c>
      <c r="BJ234">
        <v>2.6</v>
      </c>
      <c r="BK234">
        <v>3</v>
      </c>
      <c r="BL234">
        <v>88.83</v>
      </c>
      <c r="BM234">
        <v>13.32</v>
      </c>
      <c r="BN234">
        <v>102.15</v>
      </c>
      <c r="BO234">
        <v>102.15</v>
      </c>
      <c r="BQ234" t="s">
        <v>975</v>
      </c>
      <c r="BR234" t="s">
        <v>363</v>
      </c>
      <c r="BS234" s="2">
        <v>44244</v>
      </c>
      <c r="BT234" s="3">
        <v>0.60763888888888895</v>
      </c>
      <c r="BU234" t="s">
        <v>976</v>
      </c>
      <c r="BV234" t="s">
        <v>80</v>
      </c>
      <c r="BY234">
        <v>13116.43</v>
      </c>
      <c r="CA234" t="s">
        <v>337</v>
      </c>
      <c r="CC234" t="s">
        <v>336</v>
      </c>
      <c r="CD234">
        <v>7200</v>
      </c>
      <c r="CE234" t="s">
        <v>88</v>
      </c>
      <c r="CF234" s="2">
        <v>44246</v>
      </c>
      <c r="CI234">
        <v>2</v>
      </c>
      <c r="CJ234">
        <v>1</v>
      </c>
      <c r="CK234" t="s">
        <v>202</v>
      </c>
      <c r="CL234" t="s">
        <v>82</v>
      </c>
    </row>
    <row r="235" spans="1:90" x14ac:dyDescent="0.25">
      <c r="A235" t="s">
        <v>358</v>
      </c>
      <c r="B235" t="s">
        <v>359</v>
      </c>
      <c r="C235" t="s">
        <v>72</v>
      </c>
      <c r="E235" t="str">
        <f>"009940629675"</f>
        <v>009940629675</v>
      </c>
      <c r="F235" s="2">
        <v>44243</v>
      </c>
      <c r="G235">
        <v>202108</v>
      </c>
      <c r="H235" t="s">
        <v>205</v>
      </c>
      <c r="I235" t="s">
        <v>206</v>
      </c>
      <c r="J235" t="s">
        <v>787</v>
      </c>
      <c r="K235" t="s">
        <v>75</v>
      </c>
      <c r="L235" t="s">
        <v>977</v>
      </c>
      <c r="M235" t="s">
        <v>978</v>
      </c>
      <c r="N235" t="s">
        <v>979</v>
      </c>
      <c r="O235" t="s">
        <v>78</v>
      </c>
      <c r="P235" t="str">
        <f>"NA                            "</f>
        <v xml:space="preserve">NA                            </v>
      </c>
      <c r="Q235">
        <v>0</v>
      </c>
      <c r="R235">
        <v>0</v>
      </c>
      <c r="S235">
        <v>0</v>
      </c>
      <c r="T235">
        <v>0</v>
      </c>
      <c r="U235">
        <v>0</v>
      </c>
      <c r="V235">
        <v>0</v>
      </c>
      <c r="W235">
        <v>0</v>
      </c>
      <c r="X235">
        <v>0</v>
      </c>
      <c r="Y235">
        <v>0</v>
      </c>
      <c r="Z235">
        <v>0</v>
      </c>
      <c r="AA235">
        <v>0</v>
      </c>
      <c r="AB235">
        <v>0</v>
      </c>
      <c r="AC235">
        <v>0</v>
      </c>
      <c r="AD235">
        <v>0</v>
      </c>
      <c r="AE235">
        <v>0</v>
      </c>
      <c r="AF235">
        <v>0</v>
      </c>
      <c r="AG235">
        <v>0</v>
      </c>
      <c r="AH235">
        <v>0</v>
      </c>
      <c r="AI235">
        <v>0</v>
      </c>
      <c r="AJ235">
        <v>0</v>
      </c>
      <c r="AK235">
        <v>10.36</v>
      </c>
      <c r="AL235">
        <v>0</v>
      </c>
      <c r="AM235">
        <v>0</v>
      </c>
      <c r="AN235">
        <v>0</v>
      </c>
      <c r="AO235">
        <v>0</v>
      </c>
      <c r="AP235">
        <v>0</v>
      </c>
      <c r="AQ235">
        <v>0</v>
      </c>
      <c r="AR235">
        <v>0</v>
      </c>
      <c r="AS235">
        <v>0</v>
      </c>
      <c r="AT235">
        <v>0</v>
      </c>
      <c r="AU235">
        <v>0</v>
      </c>
      <c r="AV235">
        <v>0</v>
      </c>
      <c r="AW235">
        <v>0</v>
      </c>
      <c r="AX235">
        <v>0</v>
      </c>
      <c r="AY235">
        <v>0</v>
      </c>
      <c r="AZ235">
        <v>0</v>
      </c>
      <c r="BA235">
        <v>0</v>
      </c>
      <c r="BB235">
        <v>0</v>
      </c>
      <c r="BG235">
        <v>0</v>
      </c>
      <c r="BH235">
        <v>1</v>
      </c>
      <c r="BI235">
        <v>0.2</v>
      </c>
      <c r="BJ235">
        <v>2.6</v>
      </c>
      <c r="BK235">
        <v>3</v>
      </c>
      <c r="BL235">
        <v>73.150000000000006</v>
      </c>
      <c r="BM235">
        <v>10.97</v>
      </c>
      <c r="BN235">
        <v>84.12</v>
      </c>
      <c r="BO235">
        <v>84.12</v>
      </c>
      <c r="BQ235" t="s">
        <v>980</v>
      </c>
      <c r="BR235" t="s">
        <v>533</v>
      </c>
      <c r="BS235" s="2">
        <v>44244</v>
      </c>
      <c r="BT235" s="3">
        <v>0.34722222222222227</v>
      </c>
      <c r="BU235" t="s">
        <v>981</v>
      </c>
      <c r="BV235" t="s">
        <v>80</v>
      </c>
      <c r="BY235">
        <v>12996.49</v>
      </c>
      <c r="BZ235" t="s">
        <v>81</v>
      </c>
      <c r="CA235" t="s">
        <v>982</v>
      </c>
      <c r="CC235" t="s">
        <v>978</v>
      </c>
      <c r="CD235">
        <v>8301</v>
      </c>
      <c r="CE235" t="s">
        <v>88</v>
      </c>
      <c r="CF235" s="2">
        <v>44244</v>
      </c>
      <c r="CI235">
        <v>1</v>
      </c>
      <c r="CJ235">
        <v>1</v>
      </c>
      <c r="CK235">
        <v>21</v>
      </c>
      <c r="CL235" t="s">
        <v>82</v>
      </c>
    </row>
    <row r="236" spans="1:90" x14ac:dyDescent="0.25">
      <c r="A236" t="s">
        <v>358</v>
      </c>
      <c r="B236" t="s">
        <v>359</v>
      </c>
      <c r="C236" t="s">
        <v>72</v>
      </c>
      <c r="E236" t="str">
        <f>"GAB2002049"</f>
        <v>GAB2002049</v>
      </c>
      <c r="F236" s="2">
        <v>44243</v>
      </c>
      <c r="G236">
        <v>202108</v>
      </c>
      <c r="H236" t="s">
        <v>86</v>
      </c>
      <c r="I236" t="s">
        <v>87</v>
      </c>
      <c r="J236" t="s">
        <v>360</v>
      </c>
      <c r="K236" t="s">
        <v>75</v>
      </c>
      <c r="L236" t="s">
        <v>92</v>
      </c>
      <c r="M236" t="s">
        <v>93</v>
      </c>
      <c r="N236" t="s">
        <v>983</v>
      </c>
      <c r="O236" t="s">
        <v>78</v>
      </c>
      <c r="P236" t="str">
        <f>"CT064511                      "</f>
        <v xml:space="preserve">CT064511                      </v>
      </c>
      <c r="Q236">
        <v>0</v>
      </c>
      <c r="R236">
        <v>0</v>
      </c>
      <c r="S236">
        <v>0</v>
      </c>
      <c r="T236">
        <v>0</v>
      </c>
      <c r="U236">
        <v>0</v>
      </c>
      <c r="V236">
        <v>0</v>
      </c>
      <c r="W236">
        <v>0</v>
      </c>
      <c r="X236">
        <v>0</v>
      </c>
      <c r="Y236">
        <v>0</v>
      </c>
      <c r="Z236">
        <v>0</v>
      </c>
      <c r="AA236">
        <v>0</v>
      </c>
      <c r="AB236">
        <v>0</v>
      </c>
      <c r="AC236">
        <v>0</v>
      </c>
      <c r="AD236">
        <v>0</v>
      </c>
      <c r="AE236">
        <v>0</v>
      </c>
      <c r="AF236">
        <v>0</v>
      </c>
      <c r="AG236">
        <v>0</v>
      </c>
      <c r="AH236">
        <v>0</v>
      </c>
      <c r="AI236">
        <v>0</v>
      </c>
      <c r="AJ236">
        <v>0</v>
      </c>
      <c r="AK236">
        <v>8.6300000000000008</v>
      </c>
      <c r="AL236">
        <v>0</v>
      </c>
      <c r="AM236">
        <v>0</v>
      </c>
      <c r="AN236">
        <v>0</v>
      </c>
      <c r="AO236">
        <v>0</v>
      </c>
      <c r="AP236">
        <v>0</v>
      </c>
      <c r="AQ236">
        <v>0</v>
      </c>
      <c r="AR236">
        <v>0</v>
      </c>
      <c r="AS236">
        <v>0</v>
      </c>
      <c r="AT236">
        <v>0</v>
      </c>
      <c r="AU236">
        <v>0</v>
      </c>
      <c r="AV236">
        <v>0</v>
      </c>
      <c r="AW236">
        <v>0</v>
      </c>
      <c r="AX236">
        <v>0</v>
      </c>
      <c r="AY236">
        <v>0</v>
      </c>
      <c r="AZ236">
        <v>0</v>
      </c>
      <c r="BA236">
        <v>0</v>
      </c>
      <c r="BB236">
        <v>0</v>
      </c>
      <c r="BG236">
        <v>0</v>
      </c>
      <c r="BH236">
        <v>1</v>
      </c>
      <c r="BI236">
        <v>0.2</v>
      </c>
      <c r="BJ236">
        <v>2.5</v>
      </c>
      <c r="BK236">
        <v>2.5</v>
      </c>
      <c r="BL236">
        <v>60.96</v>
      </c>
      <c r="BM236">
        <v>9.14</v>
      </c>
      <c r="BN236">
        <v>70.099999999999994</v>
      </c>
      <c r="BO236">
        <v>70.099999999999994</v>
      </c>
      <c r="BQ236" t="s">
        <v>984</v>
      </c>
      <c r="BR236" t="s">
        <v>363</v>
      </c>
      <c r="BS236" s="2">
        <v>44244</v>
      </c>
      <c r="BT236" s="3">
        <v>0.40625</v>
      </c>
      <c r="BU236" t="s">
        <v>985</v>
      </c>
      <c r="BV236" t="s">
        <v>80</v>
      </c>
      <c r="BY236">
        <v>12483.6</v>
      </c>
      <c r="CA236" t="s">
        <v>139</v>
      </c>
      <c r="CC236" t="s">
        <v>93</v>
      </c>
      <c r="CD236">
        <v>2001</v>
      </c>
      <c r="CE236" t="s">
        <v>443</v>
      </c>
      <c r="CF236" s="2">
        <v>44244</v>
      </c>
      <c r="CI236">
        <v>1</v>
      </c>
      <c r="CJ236">
        <v>1</v>
      </c>
      <c r="CK236">
        <v>21</v>
      </c>
      <c r="CL236" t="s">
        <v>82</v>
      </c>
    </row>
    <row r="237" spans="1:90" x14ac:dyDescent="0.25">
      <c r="A237" t="s">
        <v>358</v>
      </c>
      <c r="B237" t="s">
        <v>359</v>
      </c>
      <c r="C237" t="s">
        <v>72</v>
      </c>
      <c r="E237" t="str">
        <f>"GAB2002044"</f>
        <v>GAB2002044</v>
      </c>
      <c r="F237" s="2">
        <v>44243</v>
      </c>
      <c r="G237">
        <v>202108</v>
      </c>
      <c r="H237" t="s">
        <v>86</v>
      </c>
      <c r="I237" t="s">
        <v>87</v>
      </c>
      <c r="J237" t="s">
        <v>360</v>
      </c>
      <c r="K237" t="s">
        <v>75</v>
      </c>
      <c r="L237" t="s">
        <v>106</v>
      </c>
      <c r="M237" t="s">
        <v>107</v>
      </c>
      <c r="N237" t="s">
        <v>986</v>
      </c>
      <c r="O237" t="s">
        <v>249</v>
      </c>
      <c r="P237" t="str">
        <f>"003089                        "</f>
        <v xml:space="preserve">003089                        </v>
      </c>
      <c r="Q237">
        <v>0</v>
      </c>
      <c r="R237">
        <v>0</v>
      </c>
      <c r="S237">
        <v>0</v>
      </c>
      <c r="T237">
        <v>0</v>
      </c>
      <c r="U237">
        <v>0</v>
      </c>
      <c r="V237">
        <v>0</v>
      </c>
      <c r="W237">
        <v>0</v>
      </c>
      <c r="X237">
        <v>0</v>
      </c>
      <c r="Y237">
        <v>0</v>
      </c>
      <c r="Z237">
        <v>0</v>
      </c>
      <c r="AA237">
        <v>0</v>
      </c>
      <c r="AB237">
        <v>0</v>
      </c>
      <c r="AC237">
        <v>0</v>
      </c>
      <c r="AD237">
        <v>0</v>
      </c>
      <c r="AE237">
        <v>0</v>
      </c>
      <c r="AF237">
        <v>0</v>
      </c>
      <c r="AG237">
        <v>0</v>
      </c>
      <c r="AH237">
        <v>0</v>
      </c>
      <c r="AI237">
        <v>0</v>
      </c>
      <c r="AJ237">
        <v>0</v>
      </c>
      <c r="AK237">
        <v>18.46</v>
      </c>
      <c r="AL237">
        <v>0</v>
      </c>
      <c r="AM237">
        <v>0</v>
      </c>
      <c r="AN237">
        <v>0</v>
      </c>
      <c r="AO237">
        <v>0</v>
      </c>
      <c r="AP237">
        <v>0</v>
      </c>
      <c r="AQ237">
        <v>0</v>
      </c>
      <c r="AR237">
        <v>0</v>
      </c>
      <c r="AS237">
        <v>0</v>
      </c>
      <c r="AT237">
        <v>0</v>
      </c>
      <c r="AU237">
        <v>0</v>
      </c>
      <c r="AV237">
        <v>0</v>
      </c>
      <c r="AW237">
        <v>0</v>
      </c>
      <c r="AX237">
        <v>0</v>
      </c>
      <c r="AY237">
        <v>0</v>
      </c>
      <c r="AZ237">
        <v>0</v>
      </c>
      <c r="BA237">
        <v>0</v>
      </c>
      <c r="BB237">
        <v>0</v>
      </c>
      <c r="BG237">
        <v>0</v>
      </c>
      <c r="BH237">
        <v>1</v>
      </c>
      <c r="BI237">
        <v>3.3</v>
      </c>
      <c r="BJ237">
        <v>6.2</v>
      </c>
      <c r="BK237">
        <v>7</v>
      </c>
      <c r="BL237">
        <v>130.35</v>
      </c>
      <c r="BM237">
        <v>19.55</v>
      </c>
      <c r="BN237">
        <v>149.9</v>
      </c>
      <c r="BO237">
        <v>149.9</v>
      </c>
      <c r="BQ237" t="s">
        <v>987</v>
      </c>
      <c r="BR237" t="s">
        <v>363</v>
      </c>
      <c r="BS237" s="2">
        <v>44244</v>
      </c>
      <c r="BT237" s="3">
        <v>0.49305555555555558</v>
      </c>
      <c r="BU237" t="s">
        <v>218</v>
      </c>
      <c r="BV237" t="s">
        <v>80</v>
      </c>
      <c r="BY237">
        <v>31102.080000000002</v>
      </c>
      <c r="CC237" t="s">
        <v>107</v>
      </c>
      <c r="CD237">
        <v>7130</v>
      </c>
      <c r="CE237" t="s">
        <v>988</v>
      </c>
      <c r="CF237" s="2">
        <v>44245</v>
      </c>
      <c r="CI237">
        <v>1</v>
      </c>
      <c r="CJ237">
        <v>1</v>
      </c>
      <c r="CK237">
        <v>34</v>
      </c>
      <c r="CL237" t="s">
        <v>82</v>
      </c>
    </row>
    <row r="238" spans="1:90" x14ac:dyDescent="0.25">
      <c r="A238" t="s">
        <v>358</v>
      </c>
      <c r="B238" t="s">
        <v>359</v>
      </c>
      <c r="C238" t="s">
        <v>72</v>
      </c>
      <c r="E238" t="str">
        <f>"GAB2002043"</f>
        <v>GAB2002043</v>
      </c>
      <c r="F238" s="2">
        <v>44243</v>
      </c>
      <c r="G238">
        <v>202108</v>
      </c>
      <c r="H238" t="s">
        <v>86</v>
      </c>
      <c r="I238" t="s">
        <v>87</v>
      </c>
      <c r="J238" t="s">
        <v>360</v>
      </c>
      <c r="K238" t="s">
        <v>75</v>
      </c>
      <c r="L238" t="s">
        <v>136</v>
      </c>
      <c r="M238" t="s">
        <v>137</v>
      </c>
      <c r="N238" t="s">
        <v>406</v>
      </c>
      <c r="O238" t="s">
        <v>78</v>
      </c>
      <c r="P238" t="str">
        <f>"Michelle Fick Mikhail         "</f>
        <v xml:space="preserve">Michelle Fick Mikhail         </v>
      </c>
      <c r="Q238">
        <v>0</v>
      </c>
      <c r="R238">
        <v>0</v>
      </c>
      <c r="S238">
        <v>0</v>
      </c>
      <c r="T238">
        <v>0</v>
      </c>
      <c r="U238">
        <v>0</v>
      </c>
      <c r="V238">
        <v>0</v>
      </c>
      <c r="W238">
        <v>0</v>
      </c>
      <c r="X238">
        <v>0</v>
      </c>
      <c r="Y238">
        <v>0</v>
      </c>
      <c r="Z238">
        <v>0</v>
      </c>
      <c r="AA238">
        <v>0</v>
      </c>
      <c r="AB238">
        <v>0</v>
      </c>
      <c r="AC238">
        <v>0</v>
      </c>
      <c r="AD238">
        <v>0</v>
      </c>
      <c r="AE238">
        <v>0</v>
      </c>
      <c r="AF238">
        <v>0</v>
      </c>
      <c r="AG238">
        <v>0</v>
      </c>
      <c r="AH238">
        <v>0</v>
      </c>
      <c r="AI238">
        <v>0</v>
      </c>
      <c r="AJ238">
        <v>0</v>
      </c>
      <c r="AK238">
        <v>17.260000000000002</v>
      </c>
      <c r="AL238">
        <v>0</v>
      </c>
      <c r="AM238">
        <v>0</v>
      </c>
      <c r="AN238">
        <v>0</v>
      </c>
      <c r="AO238">
        <v>0</v>
      </c>
      <c r="AP238">
        <v>0</v>
      </c>
      <c r="AQ238">
        <v>0</v>
      </c>
      <c r="AR238">
        <v>0</v>
      </c>
      <c r="AS238">
        <v>0</v>
      </c>
      <c r="AT238">
        <v>0</v>
      </c>
      <c r="AU238">
        <v>0</v>
      </c>
      <c r="AV238">
        <v>0</v>
      </c>
      <c r="AW238">
        <v>0</v>
      </c>
      <c r="AX238">
        <v>0</v>
      </c>
      <c r="AY238">
        <v>0</v>
      </c>
      <c r="AZ238">
        <v>0</v>
      </c>
      <c r="BA238">
        <v>0</v>
      </c>
      <c r="BB238">
        <v>0</v>
      </c>
      <c r="BG238">
        <v>0</v>
      </c>
      <c r="BH238">
        <v>2</v>
      </c>
      <c r="BI238">
        <v>3.5</v>
      </c>
      <c r="BJ238">
        <v>4.9000000000000004</v>
      </c>
      <c r="BK238">
        <v>5</v>
      </c>
      <c r="BL238">
        <v>121.89</v>
      </c>
      <c r="BM238">
        <v>18.28</v>
      </c>
      <c r="BN238">
        <v>140.16999999999999</v>
      </c>
      <c r="BO238">
        <v>140.16999999999999</v>
      </c>
      <c r="BQ238" t="s">
        <v>989</v>
      </c>
      <c r="BR238" t="s">
        <v>363</v>
      </c>
      <c r="BS238" s="2">
        <v>44244</v>
      </c>
      <c r="BT238" s="3">
        <v>0.38263888888888892</v>
      </c>
      <c r="BU238" t="s">
        <v>408</v>
      </c>
      <c r="BV238" t="s">
        <v>80</v>
      </c>
      <c r="BY238">
        <v>24259</v>
      </c>
      <c r="CA238" t="s">
        <v>409</v>
      </c>
      <c r="CC238" t="s">
        <v>137</v>
      </c>
      <c r="CD238">
        <v>157</v>
      </c>
      <c r="CE238" t="s">
        <v>990</v>
      </c>
      <c r="CF238" s="2">
        <v>44244</v>
      </c>
      <c r="CI238">
        <v>1</v>
      </c>
      <c r="CJ238">
        <v>1</v>
      </c>
      <c r="CK238">
        <v>21</v>
      </c>
      <c r="CL238" t="s">
        <v>82</v>
      </c>
    </row>
    <row r="239" spans="1:90" x14ac:dyDescent="0.25">
      <c r="A239" t="s">
        <v>358</v>
      </c>
      <c r="B239" t="s">
        <v>359</v>
      </c>
      <c r="C239" t="s">
        <v>72</v>
      </c>
      <c r="E239" t="str">
        <f>"GAB2002040"</f>
        <v>GAB2002040</v>
      </c>
      <c r="F239" s="2">
        <v>44243</v>
      </c>
      <c r="G239">
        <v>202108</v>
      </c>
      <c r="H239" t="s">
        <v>86</v>
      </c>
      <c r="I239" t="s">
        <v>87</v>
      </c>
      <c r="J239" t="s">
        <v>360</v>
      </c>
      <c r="K239" t="s">
        <v>75</v>
      </c>
      <c r="L239" t="s">
        <v>432</v>
      </c>
      <c r="M239" t="s">
        <v>433</v>
      </c>
      <c r="N239" t="s">
        <v>434</v>
      </c>
      <c r="O239" t="s">
        <v>78</v>
      </c>
      <c r="P239" t="str">
        <f>"CT064503                      "</f>
        <v xml:space="preserve">CT064503                      </v>
      </c>
      <c r="Q239">
        <v>0</v>
      </c>
      <c r="R239">
        <v>0</v>
      </c>
      <c r="S239">
        <v>0</v>
      </c>
      <c r="T239">
        <v>0</v>
      </c>
      <c r="U239">
        <v>0</v>
      </c>
      <c r="V239">
        <v>0</v>
      </c>
      <c r="W239">
        <v>0</v>
      </c>
      <c r="X239">
        <v>0</v>
      </c>
      <c r="Y239">
        <v>0</v>
      </c>
      <c r="Z239">
        <v>0</v>
      </c>
      <c r="AA239">
        <v>0</v>
      </c>
      <c r="AB239">
        <v>0</v>
      </c>
      <c r="AC239">
        <v>0</v>
      </c>
      <c r="AD239">
        <v>0</v>
      </c>
      <c r="AE239">
        <v>0</v>
      </c>
      <c r="AF239">
        <v>0</v>
      </c>
      <c r="AG239">
        <v>0</v>
      </c>
      <c r="AH239">
        <v>0</v>
      </c>
      <c r="AI239">
        <v>0</v>
      </c>
      <c r="AJ239">
        <v>0</v>
      </c>
      <c r="AK239">
        <v>19.43</v>
      </c>
      <c r="AL239">
        <v>0</v>
      </c>
      <c r="AM239">
        <v>0</v>
      </c>
      <c r="AN239">
        <v>0</v>
      </c>
      <c r="AO239">
        <v>0</v>
      </c>
      <c r="AP239">
        <v>0</v>
      </c>
      <c r="AQ239">
        <v>0</v>
      </c>
      <c r="AR239">
        <v>0</v>
      </c>
      <c r="AS239">
        <v>0</v>
      </c>
      <c r="AT239">
        <v>0</v>
      </c>
      <c r="AU239">
        <v>0</v>
      </c>
      <c r="AV239">
        <v>0</v>
      </c>
      <c r="AW239">
        <v>0</v>
      </c>
      <c r="AX239">
        <v>0</v>
      </c>
      <c r="AY239">
        <v>0</v>
      </c>
      <c r="AZ239">
        <v>0</v>
      </c>
      <c r="BA239">
        <v>0</v>
      </c>
      <c r="BB239">
        <v>0</v>
      </c>
      <c r="BG239">
        <v>0</v>
      </c>
      <c r="BH239">
        <v>1</v>
      </c>
      <c r="BI239">
        <v>0.4</v>
      </c>
      <c r="BJ239">
        <v>2.9</v>
      </c>
      <c r="BK239">
        <v>3</v>
      </c>
      <c r="BL239">
        <v>137.19</v>
      </c>
      <c r="BM239">
        <v>20.58</v>
      </c>
      <c r="BN239">
        <v>157.77000000000001</v>
      </c>
      <c r="BO239">
        <v>157.77000000000001</v>
      </c>
      <c r="BQ239" t="s">
        <v>435</v>
      </c>
      <c r="BR239" t="s">
        <v>363</v>
      </c>
      <c r="BS239" s="2">
        <v>44244</v>
      </c>
      <c r="BT239" s="3">
        <v>0.4375</v>
      </c>
      <c r="BU239" t="s">
        <v>288</v>
      </c>
      <c r="BV239" t="s">
        <v>80</v>
      </c>
      <c r="BY239">
        <v>14696.33</v>
      </c>
      <c r="CA239" t="s">
        <v>437</v>
      </c>
      <c r="CC239" t="s">
        <v>433</v>
      </c>
      <c r="CD239">
        <v>3100</v>
      </c>
      <c r="CE239" t="s">
        <v>453</v>
      </c>
      <c r="CF239" s="2">
        <v>44245</v>
      </c>
      <c r="CI239">
        <v>1</v>
      </c>
      <c r="CJ239">
        <v>1</v>
      </c>
      <c r="CK239">
        <v>23</v>
      </c>
      <c r="CL239" t="s">
        <v>82</v>
      </c>
    </row>
    <row r="240" spans="1:90" x14ac:dyDescent="0.25">
      <c r="A240" t="s">
        <v>358</v>
      </c>
      <c r="B240" t="s">
        <v>359</v>
      </c>
      <c r="C240" t="s">
        <v>72</v>
      </c>
      <c r="E240" t="str">
        <f>"GAB2002039"</f>
        <v>GAB2002039</v>
      </c>
      <c r="F240" s="2">
        <v>44243</v>
      </c>
      <c r="G240">
        <v>202108</v>
      </c>
      <c r="H240" t="s">
        <v>86</v>
      </c>
      <c r="I240" t="s">
        <v>87</v>
      </c>
      <c r="J240" t="s">
        <v>360</v>
      </c>
      <c r="K240" t="s">
        <v>75</v>
      </c>
      <c r="L240" t="s">
        <v>444</v>
      </c>
      <c r="M240" t="s">
        <v>445</v>
      </c>
      <c r="N240" t="s">
        <v>446</v>
      </c>
      <c r="O240" t="s">
        <v>78</v>
      </c>
      <c r="P240" t="str">
        <f>"CT064500                      "</f>
        <v xml:space="preserve">CT064500                      </v>
      </c>
      <c r="Q240">
        <v>0</v>
      </c>
      <c r="R240">
        <v>0</v>
      </c>
      <c r="S240">
        <v>0</v>
      </c>
      <c r="T240">
        <v>0</v>
      </c>
      <c r="U240">
        <v>0</v>
      </c>
      <c r="V240">
        <v>0</v>
      </c>
      <c r="W240">
        <v>0</v>
      </c>
      <c r="X240">
        <v>0</v>
      </c>
      <c r="Y240">
        <v>0</v>
      </c>
      <c r="Z240">
        <v>0</v>
      </c>
      <c r="AA240">
        <v>0</v>
      </c>
      <c r="AB240">
        <v>0</v>
      </c>
      <c r="AC240">
        <v>0</v>
      </c>
      <c r="AD240">
        <v>0</v>
      </c>
      <c r="AE240">
        <v>0</v>
      </c>
      <c r="AF240">
        <v>0</v>
      </c>
      <c r="AG240">
        <v>0</v>
      </c>
      <c r="AH240">
        <v>0</v>
      </c>
      <c r="AI240">
        <v>0</v>
      </c>
      <c r="AJ240">
        <v>0</v>
      </c>
      <c r="AK240">
        <v>13.38</v>
      </c>
      <c r="AL240">
        <v>0</v>
      </c>
      <c r="AM240">
        <v>0</v>
      </c>
      <c r="AN240">
        <v>0</v>
      </c>
      <c r="AO240">
        <v>0</v>
      </c>
      <c r="AP240">
        <v>0</v>
      </c>
      <c r="AQ240">
        <v>0</v>
      </c>
      <c r="AR240">
        <v>0</v>
      </c>
      <c r="AS240">
        <v>0</v>
      </c>
      <c r="AT240">
        <v>0</v>
      </c>
      <c r="AU240">
        <v>0</v>
      </c>
      <c r="AV240">
        <v>0</v>
      </c>
      <c r="AW240">
        <v>0</v>
      </c>
      <c r="AX240">
        <v>0</v>
      </c>
      <c r="AY240">
        <v>0</v>
      </c>
      <c r="AZ240">
        <v>0</v>
      </c>
      <c r="BA240">
        <v>0</v>
      </c>
      <c r="BB240">
        <v>0</v>
      </c>
      <c r="BG240">
        <v>0</v>
      </c>
      <c r="BH240">
        <v>1</v>
      </c>
      <c r="BI240">
        <v>1</v>
      </c>
      <c r="BJ240">
        <v>1.7</v>
      </c>
      <c r="BK240">
        <v>2</v>
      </c>
      <c r="BL240">
        <v>94.5</v>
      </c>
      <c r="BM240">
        <v>14.18</v>
      </c>
      <c r="BN240">
        <v>108.68</v>
      </c>
      <c r="BO240">
        <v>108.68</v>
      </c>
      <c r="BQ240" t="s">
        <v>447</v>
      </c>
      <c r="BR240" t="s">
        <v>363</v>
      </c>
      <c r="BS240" s="2">
        <v>44244</v>
      </c>
      <c r="BT240" s="3">
        <v>0.41666666666666669</v>
      </c>
      <c r="BU240" t="s">
        <v>929</v>
      </c>
      <c r="BV240" t="s">
        <v>80</v>
      </c>
      <c r="BY240">
        <v>8570.1</v>
      </c>
      <c r="BZ240" t="s">
        <v>30</v>
      </c>
      <c r="CC240" t="s">
        <v>445</v>
      </c>
      <c r="CD240">
        <v>2745</v>
      </c>
      <c r="CE240" t="s">
        <v>991</v>
      </c>
      <c r="CF240" s="2">
        <v>44245</v>
      </c>
      <c r="CI240">
        <v>1</v>
      </c>
      <c r="CJ240">
        <v>1</v>
      </c>
      <c r="CK240">
        <v>23</v>
      </c>
      <c r="CL240" t="s">
        <v>82</v>
      </c>
    </row>
    <row r="241" spans="1:90" x14ac:dyDescent="0.25">
      <c r="A241" t="s">
        <v>358</v>
      </c>
      <c r="B241" t="s">
        <v>359</v>
      </c>
      <c r="C241" t="s">
        <v>72</v>
      </c>
      <c r="E241" t="str">
        <f>"GAB2002037"</f>
        <v>GAB2002037</v>
      </c>
      <c r="F241" s="2">
        <v>44243</v>
      </c>
      <c r="G241">
        <v>202108</v>
      </c>
      <c r="H241" t="s">
        <v>86</v>
      </c>
      <c r="I241" t="s">
        <v>87</v>
      </c>
      <c r="J241" t="s">
        <v>360</v>
      </c>
      <c r="K241" t="s">
        <v>75</v>
      </c>
      <c r="L241" t="s">
        <v>86</v>
      </c>
      <c r="M241" t="s">
        <v>87</v>
      </c>
      <c r="N241" t="s">
        <v>519</v>
      </c>
      <c r="O241" t="s">
        <v>78</v>
      </c>
      <c r="P241" t="str">
        <f>"CT064498 CT064499             "</f>
        <v xml:space="preserve">CT064498 CT064499             </v>
      </c>
      <c r="Q241">
        <v>0</v>
      </c>
      <c r="R241">
        <v>0</v>
      </c>
      <c r="S241">
        <v>0</v>
      </c>
      <c r="T241">
        <v>0</v>
      </c>
      <c r="U241">
        <v>0</v>
      </c>
      <c r="V241">
        <v>0</v>
      </c>
      <c r="W241">
        <v>0</v>
      </c>
      <c r="X241">
        <v>0</v>
      </c>
      <c r="Y241">
        <v>0</v>
      </c>
      <c r="Z241">
        <v>0</v>
      </c>
      <c r="AA241">
        <v>0</v>
      </c>
      <c r="AB241">
        <v>0</v>
      </c>
      <c r="AC241">
        <v>0</v>
      </c>
      <c r="AD241">
        <v>0</v>
      </c>
      <c r="AE241">
        <v>0</v>
      </c>
      <c r="AF241">
        <v>0</v>
      </c>
      <c r="AG241">
        <v>0</v>
      </c>
      <c r="AH241">
        <v>0</v>
      </c>
      <c r="AI241">
        <v>0</v>
      </c>
      <c r="AJ241">
        <v>0</v>
      </c>
      <c r="AK241">
        <v>5.4</v>
      </c>
      <c r="AL241">
        <v>0</v>
      </c>
      <c r="AM241">
        <v>0</v>
      </c>
      <c r="AN241">
        <v>0</v>
      </c>
      <c r="AO241">
        <v>0</v>
      </c>
      <c r="AP241">
        <v>0</v>
      </c>
      <c r="AQ241">
        <v>0</v>
      </c>
      <c r="AR241">
        <v>0</v>
      </c>
      <c r="AS241">
        <v>0</v>
      </c>
      <c r="AT241">
        <v>0</v>
      </c>
      <c r="AU241">
        <v>0</v>
      </c>
      <c r="AV241">
        <v>0</v>
      </c>
      <c r="AW241">
        <v>0</v>
      </c>
      <c r="AX241">
        <v>0</v>
      </c>
      <c r="AY241">
        <v>0</v>
      </c>
      <c r="AZ241">
        <v>0</v>
      </c>
      <c r="BA241">
        <v>0</v>
      </c>
      <c r="BB241">
        <v>0</v>
      </c>
      <c r="BG241">
        <v>0</v>
      </c>
      <c r="BH241">
        <v>1</v>
      </c>
      <c r="BI241">
        <v>1</v>
      </c>
      <c r="BJ241">
        <v>1.7</v>
      </c>
      <c r="BK241">
        <v>2</v>
      </c>
      <c r="BL241">
        <v>38.11</v>
      </c>
      <c r="BM241">
        <v>5.72</v>
      </c>
      <c r="BN241">
        <v>43.83</v>
      </c>
      <c r="BO241">
        <v>43.83</v>
      </c>
      <c r="BQ241" t="s">
        <v>597</v>
      </c>
      <c r="BR241" t="s">
        <v>363</v>
      </c>
      <c r="BS241" s="2">
        <v>44244</v>
      </c>
      <c r="BT241" s="3">
        <v>0.41388888888888892</v>
      </c>
      <c r="BU241" t="s">
        <v>317</v>
      </c>
      <c r="BV241" t="s">
        <v>80</v>
      </c>
      <c r="BY241">
        <v>8605.08</v>
      </c>
      <c r="CA241" t="s">
        <v>100</v>
      </c>
      <c r="CC241" t="s">
        <v>87</v>
      </c>
      <c r="CD241">
        <v>7441</v>
      </c>
      <c r="CE241" t="s">
        <v>449</v>
      </c>
      <c r="CF241" s="2">
        <v>44245</v>
      </c>
      <c r="CI241">
        <v>1</v>
      </c>
      <c r="CJ241">
        <v>1</v>
      </c>
      <c r="CK241">
        <v>22</v>
      </c>
      <c r="CL241" t="s">
        <v>82</v>
      </c>
    </row>
    <row r="242" spans="1:90" x14ac:dyDescent="0.25">
      <c r="A242" t="s">
        <v>358</v>
      </c>
      <c r="B242" t="s">
        <v>359</v>
      </c>
      <c r="C242" t="s">
        <v>72</v>
      </c>
      <c r="E242" t="str">
        <f>"GAB2002033"</f>
        <v>GAB2002033</v>
      </c>
      <c r="F242" s="2">
        <v>44243</v>
      </c>
      <c r="G242">
        <v>202108</v>
      </c>
      <c r="H242" t="s">
        <v>86</v>
      </c>
      <c r="I242" t="s">
        <v>87</v>
      </c>
      <c r="J242" t="s">
        <v>360</v>
      </c>
      <c r="K242" t="s">
        <v>75</v>
      </c>
      <c r="L242" t="s">
        <v>86</v>
      </c>
      <c r="M242" t="s">
        <v>87</v>
      </c>
      <c r="N242" t="s">
        <v>813</v>
      </c>
      <c r="O242" t="s">
        <v>78</v>
      </c>
      <c r="P242" t="str">
        <f>"CT064484                      "</f>
        <v xml:space="preserve">CT064484                      </v>
      </c>
      <c r="Q242">
        <v>0</v>
      </c>
      <c r="R242">
        <v>0</v>
      </c>
      <c r="S242">
        <v>0</v>
      </c>
      <c r="T242">
        <v>0</v>
      </c>
      <c r="U242">
        <v>0</v>
      </c>
      <c r="V242">
        <v>0</v>
      </c>
      <c r="W242">
        <v>0</v>
      </c>
      <c r="X242">
        <v>0</v>
      </c>
      <c r="Y242">
        <v>0</v>
      </c>
      <c r="Z242">
        <v>0</v>
      </c>
      <c r="AA242">
        <v>0</v>
      </c>
      <c r="AB242">
        <v>0</v>
      </c>
      <c r="AC242">
        <v>0</v>
      </c>
      <c r="AD242">
        <v>0</v>
      </c>
      <c r="AE242">
        <v>0</v>
      </c>
      <c r="AF242">
        <v>0</v>
      </c>
      <c r="AG242">
        <v>0</v>
      </c>
      <c r="AH242">
        <v>0</v>
      </c>
      <c r="AI242">
        <v>0</v>
      </c>
      <c r="AJ242">
        <v>0</v>
      </c>
      <c r="AK242">
        <v>5.4</v>
      </c>
      <c r="AL242">
        <v>0</v>
      </c>
      <c r="AM242">
        <v>0</v>
      </c>
      <c r="AN242">
        <v>0</v>
      </c>
      <c r="AO242">
        <v>0</v>
      </c>
      <c r="AP242">
        <v>0</v>
      </c>
      <c r="AQ242">
        <v>0</v>
      </c>
      <c r="AR242">
        <v>0</v>
      </c>
      <c r="AS242">
        <v>0</v>
      </c>
      <c r="AT242">
        <v>0</v>
      </c>
      <c r="AU242">
        <v>0</v>
      </c>
      <c r="AV242">
        <v>0</v>
      </c>
      <c r="AW242">
        <v>0</v>
      </c>
      <c r="AX242">
        <v>0</v>
      </c>
      <c r="AY242">
        <v>0</v>
      </c>
      <c r="AZ242">
        <v>0</v>
      </c>
      <c r="BA242">
        <v>0</v>
      </c>
      <c r="BB242">
        <v>0</v>
      </c>
      <c r="BG242">
        <v>0</v>
      </c>
      <c r="BH242">
        <v>1</v>
      </c>
      <c r="BI242">
        <v>0.4</v>
      </c>
      <c r="BJ242">
        <v>2.1</v>
      </c>
      <c r="BK242">
        <v>3</v>
      </c>
      <c r="BL242">
        <v>38.11</v>
      </c>
      <c r="BM242">
        <v>5.72</v>
      </c>
      <c r="BN242">
        <v>43.83</v>
      </c>
      <c r="BO242">
        <v>43.83</v>
      </c>
      <c r="BQ242" t="s">
        <v>814</v>
      </c>
      <c r="BR242" t="s">
        <v>363</v>
      </c>
      <c r="BS242" s="2">
        <v>44244</v>
      </c>
      <c r="BT242" s="3">
        <v>0.4201388888888889</v>
      </c>
      <c r="BU242" t="s">
        <v>992</v>
      </c>
      <c r="BV242" t="s">
        <v>80</v>
      </c>
      <c r="BY242">
        <v>10378.5</v>
      </c>
      <c r="CA242" t="s">
        <v>99</v>
      </c>
      <c r="CC242" t="s">
        <v>87</v>
      </c>
      <c r="CD242">
        <v>7441</v>
      </c>
      <c r="CE242" t="s">
        <v>438</v>
      </c>
      <c r="CF242" s="2">
        <v>44245</v>
      </c>
      <c r="CI242">
        <v>1</v>
      </c>
      <c r="CJ242">
        <v>1</v>
      </c>
      <c r="CK242">
        <v>22</v>
      </c>
      <c r="CL242" t="s">
        <v>82</v>
      </c>
    </row>
    <row r="243" spans="1:90" x14ac:dyDescent="0.25">
      <c r="A243" t="s">
        <v>358</v>
      </c>
      <c r="B243" t="s">
        <v>359</v>
      </c>
      <c r="C243" t="s">
        <v>72</v>
      </c>
      <c r="E243" t="str">
        <f>"GAB2002032"</f>
        <v>GAB2002032</v>
      </c>
      <c r="F243" s="2">
        <v>44243</v>
      </c>
      <c r="G243">
        <v>202108</v>
      </c>
      <c r="H243" t="s">
        <v>86</v>
      </c>
      <c r="I243" t="s">
        <v>87</v>
      </c>
      <c r="J243" t="s">
        <v>360</v>
      </c>
      <c r="K243" t="s">
        <v>75</v>
      </c>
      <c r="L243" t="s">
        <v>89</v>
      </c>
      <c r="M243" t="s">
        <v>90</v>
      </c>
      <c r="N243" t="s">
        <v>479</v>
      </c>
      <c r="O243" t="s">
        <v>78</v>
      </c>
      <c r="P243" t="str">
        <f>"CT064482                      "</f>
        <v xml:space="preserve">CT064482                      </v>
      </c>
      <c r="Q243">
        <v>0</v>
      </c>
      <c r="R243">
        <v>0</v>
      </c>
      <c r="S243">
        <v>0</v>
      </c>
      <c r="T243">
        <v>0</v>
      </c>
      <c r="U243">
        <v>0</v>
      </c>
      <c r="V243">
        <v>0</v>
      </c>
      <c r="W243">
        <v>0</v>
      </c>
      <c r="X243">
        <v>0</v>
      </c>
      <c r="Y243">
        <v>0</v>
      </c>
      <c r="Z243">
        <v>0</v>
      </c>
      <c r="AA243">
        <v>0</v>
      </c>
      <c r="AB243">
        <v>0</v>
      </c>
      <c r="AC243">
        <v>0</v>
      </c>
      <c r="AD243">
        <v>0</v>
      </c>
      <c r="AE243">
        <v>0</v>
      </c>
      <c r="AF243">
        <v>0</v>
      </c>
      <c r="AG243">
        <v>0</v>
      </c>
      <c r="AH243">
        <v>0</v>
      </c>
      <c r="AI243">
        <v>0</v>
      </c>
      <c r="AJ243">
        <v>0</v>
      </c>
      <c r="AK243">
        <v>13.38</v>
      </c>
      <c r="AL243">
        <v>0</v>
      </c>
      <c r="AM243">
        <v>0</v>
      </c>
      <c r="AN243">
        <v>0</v>
      </c>
      <c r="AO243">
        <v>0</v>
      </c>
      <c r="AP243">
        <v>0</v>
      </c>
      <c r="AQ243">
        <v>0</v>
      </c>
      <c r="AR243">
        <v>0</v>
      </c>
      <c r="AS243">
        <v>0</v>
      </c>
      <c r="AT243">
        <v>0</v>
      </c>
      <c r="AU243">
        <v>0</v>
      </c>
      <c r="AV243">
        <v>0</v>
      </c>
      <c r="AW243">
        <v>0</v>
      </c>
      <c r="AX243">
        <v>0</v>
      </c>
      <c r="AY243">
        <v>0</v>
      </c>
      <c r="AZ243">
        <v>0</v>
      </c>
      <c r="BA243">
        <v>0</v>
      </c>
      <c r="BB243">
        <v>0</v>
      </c>
      <c r="BG243">
        <v>0</v>
      </c>
      <c r="BH243">
        <v>1</v>
      </c>
      <c r="BI243">
        <v>0.9</v>
      </c>
      <c r="BJ243">
        <v>1.9</v>
      </c>
      <c r="BK243">
        <v>2</v>
      </c>
      <c r="BL243">
        <v>94.5</v>
      </c>
      <c r="BM243">
        <v>14.18</v>
      </c>
      <c r="BN243">
        <v>108.68</v>
      </c>
      <c r="BO243">
        <v>108.68</v>
      </c>
      <c r="BQ243" t="s">
        <v>480</v>
      </c>
      <c r="BR243" t="s">
        <v>363</v>
      </c>
      <c r="BS243" s="2">
        <v>44244</v>
      </c>
      <c r="BT243" s="3">
        <v>0.4201388888888889</v>
      </c>
      <c r="BU243" t="s">
        <v>993</v>
      </c>
      <c r="BV243" t="s">
        <v>80</v>
      </c>
      <c r="BY243">
        <v>9387.84</v>
      </c>
      <c r="BZ243" t="s">
        <v>30</v>
      </c>
      <c r="CA243" t="s">
        <v>91</v>
      </c>
      <c r="CC243" t="s">
        <v>90</v>
      </c>
      <c r="CD243">
        <v>250</v>
      </c>
      <c r="CE243" t="s">
        <v>449</v>
      </c>
      <c r="CF243" s="2">
        <v>44244</v>
      </c>
      <c r="CI243">
        <v>1</v>
      </c>
      <c r="CJ243">
        <v>1</v>
      </c>
      <c r="CK243">
        <v>23</v>
      </c>
      <c r="CL243" t="s">
        <v>82</v>
      </c>
    </row>
    <row r="244" spans="1:90" x14ac:dyDescent="0.25">
      <c r="A244" t="s">
        <v>358</v>
      </c>
      <c r="B244" t="s">
        <v>359</v>
      </c>
      <c r="C244" t="s">
        <v>72</v>
      </c>
      <c r="E244" t="str">
        <f>"GAB2002031"</f>
        <v>GAB2002031</v>
      </c>
      <c r="F244" s="2">
        <v>44243</v>
      </c>
      <c r="G244">
        <v>202108</v>
      </c>
      <c r="H244" t="s">
        <v>86</v>
      </c>
      <c r="I244" t="s">
        <v>87</v>
      </c>
      <c r="J244" t="s">
        <v>360</v>
      </c>
      <c r="K244" t="s">
        <v>75</v>
      </c>
      <c r="L244" t="s">
        <v>994</v>
      </c>
      <c r="M244" t="s">
        <v>995</v>
      </c>
      <c r="N244" t="s">
        <v>996</v>
      </c>
      <c r="O244" t="s">
        <v>78</v>
      </c>
      <c r="P244" t="str">
        <f>"CT064483                      "</f>
        <v xml:space="preserve">CT064483                      </v>
      </c>
      <c r="Q244">
        <v>0</v>
      </c>
      <c r="R244">
        <v>0</v>
      </c>
      <c r="S244">
        <v>0</v>
      </c>
      <c r="T244">
        <v>0</v>
      </c>
      <c r="U244">
        <v>0</v>
      </c>
      <c r="V244">
        <v>0</v>
      </c>
      <c r="W244">
        <v>0</v>
      </c>
      <c r="X244">
        <v>0</v>
      </c>
      <c r="Y244">
        <v>0</v>
      </c>
      <c r="Z244">
        <v>0</v>
      </c>
      <c r="AA244">
        <v>0</v>
      </c>
      <c r="AB244">
        <v>0</v>
      </c>
      <c r="AC244">
        <v>0</v>
      </c>
      <c r="AD244">
        <v>0</v>
      </c>
      <c r="AE244">
        <v>0</v>
      </c>
      <c r="AF244">
        <v>0</v>
      </c>
      <c r="AG244">
        <v>0</v>
      </c>
      <c r="AH244">
        <v>0</v>
      </c>
      <c r="AI244">
        <v>0</v>
      </c>
      <c r="AJ244">
        <v>0</v>
      </c>
      <c r="AK244">
        <v>13.38</v>
      </c>
      <c r="AL244">
        <v>0</v>
      </c>
      <c r="AM244">
        <v>0</v>
      </c>
      <c r="AN244">
        <v>0</v>
      </c>
      <c r="AO244">
        <v>0</v>
      </c>
      <c r="AP244">
        <v>0</v>
      </c>
      <c r="AQ244">
        <v>0</v>
      </c>
      <c r="AR244">
        <v>0</v>
      </c>
      <c r="AS244">
        <v>0</v>
      </c>
      <c r="AT244">
        <v>0</v>
      </c>
      <c r="AU244">
        <v>0</v>
      </c>
      <c r="AV244">
        <v>0</v>
      </c>
      <c r="AW244">
        <v>0</v>
      </c>
      <c r="AX244">
        <v>0</v>
      </c>
      <c r="AY244">
        <v>0</v>
      </c>
      <c r="AZ244">
        <v>0</v>
      </c>
      <c r="BA244">
        <v>0</v>
      </c>
      <c r="BB244">
        <v>0</v>
      </c>
      <c r="BG244">
        <v>0</v>
      </c>
      <c r="BH244">
        <v>1</v>
      </c>
      <c r="BI244">
        <v>0.2</v>
      </c>
      <c r="BJ244">
        <v>1.8</v>
      </c>
      <c r="BK244">
        <v>2</v>
      </c>
      <c r="BL244">
        <v>94.5</v>
      </c>
      <c r="BM244">
        <v>14.18</v>
      </c>
      <c r="BN244">
        <v>108.68</v>
      </c>
      <c r="BO244">
        <v>108.68</v>
      </c>
      <c r="BQ244" t="s">
        <v>997</v>
      </c>
      <c r="BR244" t="s">
        <v>363</v>
      </c>
      <c r="BS244" s="2">
        <v>44244</v>
      </c>
      <c r="BT244" s="3">
        <v>0.4375</v>
      </c>
      <c r="BU244" t="s">
        <v>998</v>
      </c>
      <c r="BV244" t="s">
        <v>80</v>
      </c>
      <c r="BY244">
        <v>9149.2800000000007</v>
      </c>
      <c r="CA244" t="s">
        <v>999</v>
      </c>
      <c r="CC244" t="s">
        <v>995</v>
      </c>
      <c r="CD244">
        <v>555</v>
      </c>
      <c r="CE244" t="s">
        <v>443</v>
      </c>
      <c r="CF244" s="2">
        <v>44244</v>
      </c>
      <c r="CI244">
        <v>1</v>
      </c>
      <c r="CJ244">
        <v>1</v>
      </c>
      <c r="CK244">
        <v>23</v>
      </c>
      <c r="CL244" t="s">
        <v>82</v>
      </c>
    </row>
    <row r="245" spans="1:90" x14ac:dyDescent="0.25">
      <c r="A245" t="s">
        <v>358</v>
      </c>
      <c r="B245" t="s">
        <v>359</v>
      </c>
      <c r="C245" t="s">
        <v>72</v>
      </c>
      <c r="E245" t="str">
        <f>"GAB2002030"</f>
        <v>GAB2002030</v>
      </c>
      <c r="F245" s="2">
        <v>44243</v>
      </c>
      <c r="G245">
        <v>202108</v>
      </c>
      <c r="H245" t="s">
        <v>86</v>
      </c>
      <c r="I245" t="s">
        <v>87</v>
      </c>
      <c r="J245" t="s">
        <v>360</v>
      </c>
      <c r="K245" t="s">
        <v>75</v>
      </c>
      <c r="L245" t="s">
        <v>86</v>
      </c>
      <c r="M245" t="s">
        <v>87</v>
      </c>
      <c r="N245" t="s">
        <v>450</v>
      </c>
      <c r="O245" t="s">
        <v>78</v>
      </c>
      <c r="P245" t="str">
        <f>"CT064485                      "</f>
        <v xml:space="preserve">CT064485                      </v>
      </c>
      <c r="Q245">
        <v>0</v>
      </c>
      <c r="R245">
        <v>0</v>
      </c>
      <c r="S245">
        <v>0</v>
      </c>
      <c r="T245">
        <v>0</v>
      </c>
      <c r="U245">
        <v>0</v>
      </c>
      <c r="V245">
        <v>0</v>
      </c>
      <c r="W245">
        <v>0</v>
      </c>
      <c r="X245">
        <v>0</v>
      </c>
      <c r="Y245">
        <v>0</v>
      </c>
      <c r="Z245">
        <v>0</v>
      </c>
      <c r="AA245">
        <v>0</v>
      </c>
      <c r="AB245">
        <v>0</v>
      </c>
      <c r="AC245">
        <v>0</v>
      </c>
      <c r="AD245">
        <v>0</v>
      </c>
      <c r="AE245">
        <v>0</v>
      </c>
      <c r="AF245">
        <v>0</v>
      </c>
      <c r="AG245">
        <v>0</v>
      </c>
      <c r="AH245">
        <v>0</v>
      </c>
      <c r="AI245">
        <v>0</v>
      </c>
      <c r="AJ245">
        <v>0</v>
      </c>
      <c r="AK245">
        <v>5.4</v>
      </c>
      <c r="AL245">
        <v>0</v>
      </c>
      <c r="AM245">
        <v>0</v>
      </c>
      <c r="AN245">
        <v>0</v>
      </c>
      <c r="AO245">
        <v>0</v>
      </c>
      <c r="AP245">
        <v>0</v>
      </c>
      <c r="AQ245">
        <v>0</v>
      </c>
      <c r="AR245">
        <v>0</v>
      </c>
      <c r="AS245">
        <v>0</v>
      </c>
      <c r="AT245">
        <v>0</v>
      </c>
      <c r="AU245">
        <v>0</v>
      </c>
      <c r="AV245">
        <v>0</v>
      </c>
      <c r="AW245">
        <v>0</v>
      </c>
      <c r="AX245">
        <v>0</v>
      </c>
      <c r="AY245">
        <v>0</v>
      </c>
      <c r="AZ245">
        <v>0</v>
      </c>
      <c r="BA245">
        <v>0</v>
      </c>
      <c r="BB245">
        <v>0</v>
      </c>
      <c r="BG245">
        <v>0</v>
      </c>
      <c r="BH245">
        <v>1</v>
      </c>
      <c r="BI245">
        <v>0.5</v>
      </c>
      <c r="BJ245">
        <v>2.4</v>
      </c>
      <c r="BK245">
        <v>3</v>
      </c>
      <c r="BL245">
        <v>38.11</v>
      </c>
      <c r="BM245">
        <v>5.72</v>
      </c>
      <c r="BN245">
        <v>43.83</v>
      </c>
      <c r="BO245">
        <v>43.83</v>
      </c>
      <c r="BQ245" t="s">
        <v>451</v>
      </c>
      <c r="BR245" t="s">
        <v>363</v>
      </c>
      <c r="BS245" s="2">
        <v>44244</v>
      </c>
      <c r="BT245" s="3">
        <v>0.5395833333333333</v>
      </c>
      <c r="BU245" t="s">
        <v>452</v>
      </c>
      <c r="BV245" t="s">
        <v>82</v>
      </c>
      <c r="BW245" t="s">
        <v>97</v>
      </c>
      <c r="BX245" t="s">
        <v>130</v>
      </c>
      <c r="BY245">
        <v>12161.52</v>
      </c>
      <c r="CA245" t="s">
        <v>339</v>
      </c>
      <c r="CC245" t="s">
        <v>87</v>
      </c>
      <c r="CD245">
        <v>7550</v>
      </c>
      <c r="CE245" t="s">
        <v>475</v>
      </c>
      <c r="CF245" s="2">
        <v>44245</v>
      </c>
      <c r="CI245">
        <v>1</v>
      </c>
      <c r="CJ245">
        <v>1</v>
      </c>
      <c r="CK245">
        <v>22</v>
      </c>
      <c r="CL245" t="s">
        <v>82</v>
      </c>
    </row>
    <row r="246" spans="1:90" x14ac:dyDescent="0.25">
      <c r="A246" t="s">
        <v>358</v>
      </c>
      <c r="B246" t="s">
        <v>359</v>
      </c>
      <c r="C246" t="s">
        <v>72</v>
      </c>
      <c r="E246" t="str">
        <f>"GAB2002046"</f>
        <v>GAB2002046</v>
      </c>
      <c r="F246" s="2">
        <v>44243</v>
      </c>
      <c r="G246">
        <v>202108</v>
      </c>
      <c r="H246" t="s">
        <v>86</v>
      </c>
      <c r="I246" t="s">
        <v>87</v>
      </c>
      <c r="J246" t="s">
        <v>360</v>
      </c>
      <c r="K246" t="s">
        <v>75</v>
      </c>
      <c r="L246" t="s">
        <v>83</v>
      </c>
      <c r="M246" t="s">
        <v>84</v>
      </c>
      <c r="N246" t="s">
        <v>772</v>
      </c>
      <c r="O246" t="s">
        <v>78</v>
      </c>
      <c r="P246" t="str">
        <f>"003060                        "</f>
        <v xml:space="preserve">003060                        </v>
      </c>
      <c r="Q246">
        <v>0</v>
      </c>
      <c r="R246">
        <v>0</v>
      </c>
      <c r="S246">
        <v>0</v>
      </c>
      <c r="T246">
        <v>0</v>
      </c>
      <c r="U246">
        <v>0</v>
      </c>
      <c r="V246">
        <v>0</v>
      </c>
      <c r="W246">
        <v>0</v>
      </c>
      <c r="X246">
        <v>0</v>
      </c>
      <c r="Y246">
        <v>0</v>
      </c>
      <c r="Z246">
        <v>0</v>
      </c>
      <c r="AA246">
        <v>0</v>
      </c>
      <c r="AB246">
        <v>0</v>
      </c>
      <c r="AC246">
        <v>0</v>
      </c>
      <c r="AD246">
        <v>0</v>
      </c>
      <c r="AE246">
        <v>0</v>
      </c>
      <c r="AF246">
        <v>0</v>
      </c>
      <c r="AG246">
        <v>0</v>
      </c>
      <c r="AH246">
        <v>0</v>
      </c>
      <c r="AI246">
        <v>0</v>
      </c>
      <c r="AJ246">
        <v>0</v>
      </c>
      <c r="AK246">
        <v>6.91</v>
      </c>
      <c r="AL246">
        <v>0</v>
      </c>
      <c r="AM246">
        <v>0</v>
      </c>
      <c r="AN246">
        <v>0</v>
      </c>
      <c r="AO246">
        <v>0</v>
      </c>
      <c r="AP246">
        <v>0</v>
      </c>
      <c r="AQ246">
        <v>0</v>
      </c>
      <c r="AR246">
        <v>0</v>
      </c>
      <c r="AS246">
        <v>0</v>
      </c>
      <c r="AT246">
        <v>0</v>
      </c>
      <c r="AU246">
        <v>0</v>
      </c>
      <c r="AV246">
        <v>0</v>
      </c>
      <c r="AW246">
        <v>0</v>
      </c>
      <c r="AX246">
        <v>0</v>
      </c>
      <c r="AY246">
        <v>0</v>
      </c>
      <c r="AZ246">
        <v>0</v>
      </c>
      <c r="BA246">
        <v>0</v>
      </c>
      <c r="BB246">
        <v>0</v>
      </c>
      <c r="BG246">
        <v>0</v>
      </c>
      <c r="BH246">
        <v>1</v>
      </c>
      <c r="BI246">
        <v>0.2</v>
      </c>
      <c r="BJ246">
        <v>1.7</v>
      </c>
      <c r="BK246">
        <v>2</v>
      </c>
      <c r="BL246">
        <v>48.78</v>
      </c>
      <c r="BM246">
        <v>7.32</v>
      </c>
      <c r="BN246">
        <v>56.1</v>
      </c>
      <c r="BO246">
        <v>56.1</v>
      </c>
      <c r="BQ246" t="s">
        <v>773</v>
      </c>
      <c r="BR246" t="s">
        <v>363</v>
      </c>
      <c r="BS246" s="2">
        <v>44245</v>
      </c>
      <c r="BT246" s="3">
        <v>0.4375</v>
      </c>
      <c r="BU246" t="s">
        <v>1000</v>
      </c>
      <c r="BV246" t="s">
        <v>82</v>
      </c>
      <c r="BW246" t="s">
        <v>97</v>
      </c>
      <c r="BX246" t="s">
        <v>157</v>
      </c>
      <c r="BY246">
        <v>8541.52</v>
      </c>
      <c r="CA246" t="s">
        <v>346</v>
      </c>
      <c r="CC246" t="s">
        <v>84</v>
      </c>
      <c r="CD246">
        <v>3610</v>
      </c>
      <c r="CE246" t="s">
        <v>443</v>
      </c>
      <c r="CF246" s="2">
        <v>44245</v>
      </c>
      <c r="CI246">
        <v>1</v>
      </c>
      <c r="CJ246">
        <v>2</v>
      </c>
      <c r="CK246">
        <v>21</v>
      </c>
      <c r="CL246" t="s">
        <v>82</v>
      </c>
    </row>
    <row r="247" spans="1:90" x14ac:dyDescent="0.25">
      <c r="A247" t="s">
        <v>358</v>
      </c>
      <c r="B247" t="s">
        <v>359</v>
      </c>
      <c r="C247" t="s">
        <v>72</v>
      </c>
      <c r="E247" t="str">
        <f>"GAB2002029"</f>
        <v>GAB2002029</v>
      </c>
      <c r="F247" s="2">
        <v>44243</v>
      </c>
      <c r="G247">
        <v>202108</v>
      </c>
      <c r="H247" t="s">
        <v>86</v>
      </c>
      <c r="I247" t="s">
        <v>87</v>
      </c>
      <c r="J247" t="s">
        <v>360</v>
      </c>
      <c r="K247" t="s">
        <v>75</v>
      </c>
      <c r="L247" t="s">
        <v>120</v>
      </c>
      <c r="M247" t="s">
        <v>121</v>
      </c>
      <c r="N247" t="s">
        <v>507</v>
      </c>
      <c r="O247" t="s">
        <v>78</v>
      </c>
      <c r="P247" t="str">
        <f>"CT064489                      "</f>
        <v xml:space="preserve">CT064489                      </v>
      </c>
      <c r="Q247">
        <v>0</v>
      </c>
      <c r="R247">
        <v>0</v>
      </c>
      <c r="S247">
        <v>0</v>
      </c>
      <c r="T247">
        <v>0</v>
      </c>
      <c r="U247">
        <v>0</v>
      </c>
      <c r="V247">
        <v>0</v>
      </c>
      <c r="W247">
        <v>0</v>
      </c>
      <c r="X247">
        <v>0</v>
      </c>
      <c r="Y247">
        <v>0</v>
      </c>
      <c r="Z247">
        <v>0</v>
      </c>
      <c r="AA247">
        <v>0</v>
      </c>
      <c r="AB247">
        <v>0</v>
      </c>
      <c r="AC247">
        <v>0</v>
      </c>
      <c r="AD247">
        <v>0</v>
      </c>
      <c r="AE247">
        <v>0</v>
      </c>
      <c r="AF247">
        <v>0</v>
      </c>
      <c r="AG247">
        <v>0</v>
      </c>
      <c r="AH247">
        <v>0</v>
      </c>
      <c r="AI247">
        <v>0</v>
      </c>
      <c r="AJ247">
        <v>0</v>
      </c>
      <c r="AK247">
        <v>13.38</v>
      </c>
      <c r="AL247">
        <v>0</v>
      </c>
      <c r="AM247">
        <v>0</v>
      </c>
      <c r="AN247">
        <v>0</v>
      </c>
      <c r="AO247">
        <v>0</v>
      </c>
      <c r="AP247">
        <v>0</v>
      </c>
      <c r="AQ247">
        <v>0</v>
      </c>
      <c r="AR247">
        <v>0</v>
      </c>
      <c r="AS247">
        <v>0</v>
      </c>
      <c r="AT247">
        <v>0</v>
      </c>
      <c r="AU247">
        <v>0</v>
      </c>
      <c r="AV247">
        <v>0</v>
      </c>
      <c r="AW247">
        <v>0</v>
      </c>
      <c r="AX247">
        <v>0</v>
      </c>
      <c r="AY247">
        <v>0</v>
      </c>
      <c r="AZ247">
        <v>0</v>
      </c>
      <c r="BA247">
        <v>0</v>
      </c>
      <c r="BB247">
        <v>0</v>
      </c>
      <c r="BG247">
        <v>0</v>
      </c>
      <c r="BH247">
        <v>1</v>
      </c>
      <c r="BI247">
        <v>0.2</v>
      </c>
      <c r="BJ247">
        <v>1.5</v>
      </c>
      <c r="BK247">
        <v>1.5</v>
      </c>
      <c r="BL247">
        <v>94.5</v>
      </c>
      <c r="BM247">
        <v>14.18</v>
      </c>
      <c r="BN247">
        <v>108.68</v>
      </c>
      <c r="BO247">
        <v>108.68</v>
      </c>
      <c r="BQ247" t="s">
        <v>1001</v>
      </c>
      <c r="BR247" t="s">
        <v>363</v>
      </c>
      <c r="BS247" s="2">
        <v>44244</v>
      </c>
      <c r="BT247" s="3">
        <v>0.35694444444444445</v>
      </c>
      <c r="BU247" t="s">
        <v>1002</v>
      </c>
      <c r="BV247" t="s">
        <v>80</v>
      </c>
      <c r="BY247">
        <v>7572.98</v>
      </c>
      <c r="BZ247" t="s">
        <v>30</v>
      </c>
      <c r="CA247" t="s">
        <v>1003</v>
      </c>
      <c r="CC247" t="s">
        <v>121</v>
      </c>
      <c r="CD247">
        <v>1982</v>
      </c>
      <c r="CE247" t="s">
        <v>605</v>
      </c>
      <c r="CF247" s="2">
        <v>44245</v>
      </c>
      <c r="CI247">
        <v>1</v>
      </c>
      <c r="CJ247">
        <v>1</v>
      </c>
      <c r="CK247">
        <v>23</v>
      </c>
      <c r="CL247" t="s">
        <v>82</v>
      </c>
    </row>
    <row r="248" spans="1:90" x14ac:dyDescent="0.25">
      <c r="A248" t="s">
        <v>358</v>
      </c>
      <c r="B248" t="s">
        <v>359</v>
      </c>
      <c r="C248" t="s">
        <v>72</v>
      </c>
      <c r="E248" t="str">
        <f>"GAB2002027"</f>
        <v>GAB2002027</v>
      </c>
      <c r="F248" s="2">
        <v>44243</v>
      </c>
      <c r="G248">
        <v>202108</v>
      </c>
      <c r="H248" t="s">
        <v>86</v>
      </c>
      <c r="I248" t="s">
        <v>87</v>
      </c>
      <c r="J248" t="s">
        <v>360</v>
      </c>
      <c r="K248" t="s">
        <v>75</v>
      </c>
      <c r="L248" t="s">
        <v>86</v>
      </c>
      <c r="M248" t="s">
        <v>87</v>
      </c>
      <c r="N248" t="s">
        <v>499</v>
      </c>
      <c r="O248" t="s">
        <v>78</v>
      </c>
      <c r="P248" t="str">
        <f>"CT064481                      "</f>
        <v xml:space="preserve">CT064481                      </v>
      </c>
      <c r="Q248">
        <v>0</v>
      </c>
      <c r="R248">
        <v>0</v>
      </c>
      <c r="S248">
        <v>0</v>
      </c>
      <c r="T248">
        <v>0</v>
      </c>
      <c r="U248">
        <v>0</v>
      </c>
      <c r="V248">
        <v>0</v>
      </c>
      <c r="W248">
        <v>0</v>
      </c>
      <c r="X248">
        <v>0</v>
      </c>
      <c r="Y248">
        <v>0</v>
      </c>
      <c r="Z248">
        <v>0</v>
      </c>
      <c r="AA248">
        <v>0</v>
      </c>
      <c r="AB248">
        <v>0</v>
      </c>
      <c r="AC248">
        <v>0</v>
      </c>
      <c r="AD248">
        <v>0</v>
      </c>
      <c r="AE248">
        <v>0</v>
      </c>
      <c r="AF248">
        <v>0</v>
      </c>
      <c r="AG248">
        <v>0</v>
      </c>
      <c r="AH248">
        <v>0</v>
      </c>
      <c r="AI248">
        <v>0</v>
      </c>
      <c r="AJ248">
        <v>0</v>
      </c>
      <c r="AK248">
        <v>5.4</v>
      </c>
      <c r="AL248">
        <v>0</v>
      </c>
      <c r="AM248">
        <v>0</v>
      </c>
      <c r="AN248">
        <v>0</v>
      </c>
      <c r="AO248">
        <v>0</v>
      </c>
      <c r="AP248">
        <v>0</v>
      </c>
      <c r="AQ248">
        <v>0</v>
      </c>
      <c r="AR248">
        <v>0</v>
      </c>
      <c r="AS248">
        <v>0</v>
      </c>
      <c r="AT248">
        <v>0</v>
      </c>
      <c r="AU248">
        <v>0</v>
      </c>
      <c r="AV248">
        <v>0</v>
      </c>
      <c r="AW248">
        <v>0</v>
      </c>
      <c r="AX248">
        <v>0</v>
      </c>
      <c r="AY248">
        <v>0</v>
      </c>
      <c r="AZ248">
        <v>0</v>
      </c>
      <c r="BA248">
        <v>0</v>
      </c>
      <c r="BB248">
        <v>0</v>
      </c>
      <c r="BG248">
        <v>0</v>
      </c>
      <c r="BH248">
        <v>1</v>
      </c>
      <c r="BI248">
        <v>0.8</v>
      </c>
      <c r="BJ248">
        <v>1.7</v>
      </c>
      <c r="BK248">
        <v>2</v>
      </c>
      <c r="BL248">
        <v>38.11</v>
      </c>
      <c r="BM248">
        <v>5.72</v>
      </c>
      <c r="BN248">
        <v>43.83</v>
      </c>
      <c r="BO248">
        <v>43.83</v>
      </c>
      <c r="BQ248" t="s">
        <v>500</v>
      </c>
      <c r="BR248" t="s">
        <v>363</v>
      </c>
      <c r="BS248" s="2">
        <v>44244</v>
      </c>
      <c r="BT248" s="3">
        <v>0.47361111111111115</v>
      </c>
      <c r="BU248" t="s">
        <v>716</v>
      </c>
      <c r="BV248" t="s">
        <v>82</v>
      </c>
      <c r="BW248" t="s">
        <v>97</v>
      </c>
      <c r="BX248" t="s">
        <v>98</v>
      </c>
      <c r="BY248">
        <v>8701.44</v>
      </c>
      <c r="CA248" t="s">
        <v>234</v>
      </c>
      <c r="CC248" t="s">
        <v>87</v>
      </c>
      <c r="CD248">
        <v>7800</v>
      </c>
      <c r="CE248" t="s">
        <v>468</v>
      </c>
      <c r="CF248" s="2">
        <v>44245</v>
      </c>
      <c r="CI248">
        <v>1</v>
      </c>
      <c r="CJ248">
        <v>1</v>
      </c>
      <c r="CK248">
        <v>22</v>
      </c>
      <c r="CL248" t="s">
        <v>82</v>
      </c>
    </row>
    <row r="249" spans="1:90" x14ac:dyDescent="0.25">
      <c r="A249" t="s">
        <v>358</v>
      </c>
      <c r="B249" t="s">
        <v>359</v>
      </c>
      <c r="C249" t="s">
        <v>72</v>
      </c>
      <c r="E249" t="str">
        <f>"GAB2002026"</f>
        <v>GAB2002026</v>
      </c>
      <c r="F249" s="2">
        <v>44243</v>
      </c>
      <c r="G249">
        <v>202108</v>
      </c>
      <c r="H249" t="s">
        <v>86</v>
      </c>
      <c r="I249" t="s">
        <v>87</v>
      </c>
      <c r="J249" t="s">
        <v>360</v>
      </c>
      <c r="K249" t="s">
        <v>75</v>
      </c>
      <c r="L249" t="s">
        <v>220</v>
      </c>
      <c r="M249" t="s">
        <v>221</v>
      </c>
      <c r="N249" t="s">
        <v>439</v>
      </c>
      <c r="O249" t="s">
        <v>78</v>
      </c>
      <c r="P249" t="str">
        <f>"CT064479                      "</f>
        <v xml:space="preserve">CT064479                      </v>
      </c>
      <c r="Q249">
        <v>0</v>
      </c>
      <c r="R249">
        <v>0</v>
      </c>
      <c r="S249">
        <v>0</v>
      </c>
      <c r="T249">
        <v>0</v>
      </c>
      <c r="U249">
        <v>0</v>
      </c>
      <c r="V249">
        <v>0</v>
      </c>
      <c r="W249">
        <v>0</v>
      </c>
      <c r="X249">
        <v>0</v>
      </c>
      <c r="Y249">
        <v>0</v>
      </c>
      <c r="Z249">
        <v>0</v>
      </c>
      <c r="AA249">
        <v>0</v>
      </c>
      <c r="AB249">
        <v>0</v>
      </c>
      <c r="AC249">
        <v>0</v>
      </c>
      <c r="AD249">
        <v>0</v>
      </c>
      <c r="AE249">
        <v>0</v>
      </c>
      <c r="AF249">
        <v>0</v>
      </c>
      <c r="AG249">
        <v>0</v>
      </c>
      <c r="AH249">
        <v>0</v>
      </c>
      <c r="AI249">
        <v>0</v>
      </c>
      <c r="AJ249">
        <v>0</v>
      </c>
      <c r="AK249">
        <v>5.4</v>
      </c>
      <c r="AL249">
        <v>0</v>
      </c>
      <c r="AM249">
        <v>0</v>
      </c>
      <c r="AN249">
        <v>0</v>
      </c>
      <c r="AO249">
        <v>0</v>
      </c>
      <c r="AP249">
        <v>0</v>
      </c>
      <c r="AQ249">
        <v>0</v>
      </c>
      <c r="AR249">
        <v>0</v>
      </c>
      <c r="AS249">
        <v>0</v>
      </c>
      <c r="AT249">
        <v>0</v>
      </c>
      <c r="AU249">
        <v>0</v>
      </c>
      <c r="AV249">
        <v>0</v>
      </c>
      <c r="AW249">
        <v>0</v>
      </c>
      <c r="AX249">
        <v>0</v>
      </c>
      <c r="AY249">
        <v>0</v>
      </c>
      <c r="AZ249">
        <v>0</v>
      </c>
      <c r="BA249">
        <v>0</v>
      </c>
      <c r="BB249">
        <v>0</v>
      </c>
      <c r="BG249">
        <v>0</v>
      </c>
      <c r="BH249">
        <v>1</v>
      </c>
      <c r="BI249">
        <v>0.4</v>
      </c>
      <c r="BJ249">
        <v>2.4</v>
      </c>
      <c r="BK249">
        <v>3</v>
      </c>
      <c r="BL249">
        <v>38.11</v>
      </c>
      <c r="BM249">
        <v>5.72</v>
      </c>
      <c r="BN249">
        <v>43.83</v>
      </c>
      <c r="BO249">
        <v>43.83</v>
      </c>
      <c r="BQ249" t="s">
        <v>302</v>
      </c>
      <c r="BR249" t="s">
        <v>363</v>
      </c>
      <c r="BS249" s="2">
        <v>44244</v>
      </c>
      <c r="BT249" s="3">
        <v>0.44097222222222227</v>
      </c>
      <c r="BU249" t="s">
        <v>1004</v>
      </c>
      <c r="BV249" t="s">
        <v>80</v>
      </c>
      <c r="BY249">
        <v>12120.84</v>
      </c>
      <c r="CA249" t="s">
        <v>223</v>
      </c>
      <c r="CC249" t="s">
        <v>221</v>
      </c>
      <c r="CD249">
        <v>7600</v>
      </c>
      <c r="CE249" t="s">
        <v>1005</v>
      </c>
      <c r="CF249" s="2">
        <v>44245</v>
      </c>
      <c r="CI249">
        <v>1</v>
      </c>
      <c r="CJ249">
        <v>1</v>
      </c>
      <c r="CK249">
        <v>22</v>
      </c>
      <c r="CL249" t="s">
        <v>82</v>
      </c>
    </row>
    <row r="250" spans="1:90" x14ac:dyDescent="0.25">
      <c r="A250" t="s">
        <v>358</v>
      </c>
      <c r="B250" t="s">
        <v>359</v>
      </c>
      <c r="C250" t="s">
        <v>72</v>
      </c>
      <c r="E250" t="str">
        <f>"GAB2002020"</f>
        <v>GAB2002020</v>
      </c>
      <c r="F250" s="2">
        <v>44242</v>
      </c>
      <c r="G250">
        <v>202108</v>
      </c>
      <c r="H250" t="s">
        <v>86</v>
      </c>
      <c r="I250" t="s">
        <v>87</v>
      </c>
      <c r="J250" t="s">
        <v>360</v>
      </c>
      <c r="K250" t="s">
        <v>75</v>
      </c>
      <c r="L250" t="s">
        <v>92</v>
      </c>
      <c r="M250" t="s">
        <v>93</v>
      </c>
      <c r="N250" t="s">
        <v>504</v>
      </c>
      <c r="O250" t="s">
        <v>78</v>
      </c>
      <c r="P250" t="str">
        <f>"CT064470                      "</f>
        <v xml:space="preserve">CT064470                      </v>
      </c>
      <c r="Q250">
        <v>0</v>
      </c>
      <c r="R250">
        <v>0</v>
      </c>
      <c r="S250">
        <v>0</v>
      </c>
      <c r="T250">
        <v>0</v>
      </c>
      <c r="U250">
        <v>0</v>
      </c>
      <c r="V250">
        <v>0</v>
      </c>
      <c r="W250">
        <v>0</v>
      </c>
      <c r="X250">
        <v>0</v>
      </c>
      <c r="Y250">
        <v>0</v>
      </c>
      <c r="Z250">
        <v>0</v>
      </c>
      <c r="AA250">
        <v>0</v>
      </c>
      <c r="AB250">
        <v>0</v>
      </c>
      <c r="AC250">
        <v>0</v>
      </c>
      <c r="AD250">
        <v>0</v>
      </c>
      <c r="AE250">
        <v>0</v>
      </c>
      <c r="AF250">
        <v>0</v>
      </c>
      <c r="AG250">
        <v>0</v>
      </c>
      <c r="AH250">
        <v>0</v>
      </c>
      <c r="AI250">
        <v>0</v>
      </c>
      <c r="AJ250">
        <v>0</v>
      </c>
      <c r="AK250">
        <v>8.6300000000000008</v>
      </c>
      <c r="AL250">
        <v>0</v>
      </c>
      <c r="AM250">
        <v>0</v>
      </c>
      <c r="AN250">
        <v>0</v>
      </c>
      <c r="AO250">
        <v>0</v>
      </c>
      <c r="AP250">
        <v>0</v>
      </c>
      <c r="AQ250">
        <v>0</v>
      </c>
      <c r="AR250">
        <v>0</v>
      </c>
      <c r="AS250">
        <v>0</v>
      </c>
      <c r="AT250">
        <v>0</v>
      </c>
      <c r="AU250">
        <v>0</v>
      </c>
      <c r="AV250">
        <v>0</v>
      </c>
      <c r="AW250">
        <v>0</v>
      </c>
      <c r="AX250">
        <v>0</v>
      </c>
      <c r="AY250">
        <v>0</v>
      </c>
      <c r="AZ250">
        <v>0</v>
      </c>
      <c r="BA250">
        <v>0</v>
      </c>
      <c r="BB250">
        <v>0</v>
      </c>
      <c r="BG250">
        <v>0</v>
      </c>
      <c r="BH250">
        <v>1</v>
      </c>
      <c r="BI250">
        <v>0.4</v>
      </c>
      <c r="BJ250">
        <v>2.5</v>
      </c>
      <c r="BK250">
        <v>2.5</v>
      </c>
      <c r="BL250">
        <v>60.96</v>
      </c>
      <c r="BM250">
        <v>9.14</v>
      </c>
      <c r="BN250">
        <v>70.099999999999994</v>
      </c>
      <c r="BO250">
        <v>70.099999999999994</v>
      </c>
      <c r="BQ250" t="s">
        <v>348</v>
      </c>
      <c r="BR250" t="s">
        <v>363</v>
      </c>
      <c r="BS250" s="2">
        <v>44243</v>
      </c>
      <c r="BT250" s="3">
        <v>0.38472222222222219</v>
      </c>
      <c r="BU250" t="s">
        <v>686</v>
      </c>
      <c r="BV250" t="s">
        <v>80</v>
      </c>
      <c r="BY250">
        <v>12303.9</v>
      </c>
      <c r="BZ250" t="s">
        <v>30</v>
      </c>
      <c r="CA250" t="s">
        <v>356</v>
      </c>
      <c r="CC250" t="s">
        <v>93</v>
      </c>
      <c r="CD250">
        <v>1862</v>
      </c>
      <c r="CE250" t="s">
        <v>482</v>
      </c>
      <c r="CF250" s="2">
        <v>44244</v>
      </c>
      <c r="CI250">
        <v>1</v>
      </c>
      <c r="CJ250">
        <v>1</v>
      </c>
      <c r="CK250">
        <v>21</v>
      </c>
      <c r="CL250" t="s">
        <v>82</v>
      </c>
    </row>
    <row r="251" spans="1:90" x14ac:dyDescent="0.25">
      <c r="A251" t="s">
        <v>358</v>
      </c>
      <c r="B251" t="s">
        <v>359</v>
      </c>
      <c r="C251" t="s">
        <v>72</v>
      </c>
      <c r="E251" t="str">
        <f>"GAB2002016"</f>
        <v>GAB2002016</v>
      </c>
      <c r="F251" s="2">
        <v>44242</v>
      </c>
      <c r="G251">
        <v>202108</v>
      </c>
      <c r="H251" t="s">
        <v>86</v>
      </c>
      <c r="I251" t="s">
        <v>87</v>
      </c>
      <c r="J251" t="s">
        <v>360</v>
      </c>
      <c r="K251" t="s">
        <v>75</v>
      </c>
      <c r="L251" t="s">
        <v>254</v>
      </c>
      <c r="M251" t="s">
        <v>255</v>
      </c>
      <c r="N251" t="s">
        <v>483</v>
      </c>
      <c r="O251" t="s">
        <v>78</v>
      </c>
      <c r="P251" t="str">
        <f>"CT064465                      "</f>
        <v xml:space="preserve">CT064465                      </v>
      </c>
      <c r="Q251">
        <v>0</v>
      </c>
      <c r="R251">
        <v>0</v>
      </c>
      <c r="S251">
        <v>0</v>
      </c>
      <c r="T251">
        <v>0</v>
      </c>
      <c r="U251">
        <v>0</v>
      </c>
      <c r="V251">
        <v>0</v>
      </c>
      <c r="W251">
        <v>0</v>
      </c>
      <c r="X251">
        <v>0</v>
      </c>
      <c r="Y251">
        <v>0</v>
      </c>
      <c r="Z251">
        <v>0</v>
      </c>
      <c r="AA251">
        <v>0</v>
      </c>
      <c r="AB251">
        <v>0</v>
      </c>
      <c r="AC251">
        <v>0</v>
      </c>
      <c r="AD251">
        <v>0</v>
      </c>
      <c r="AE251">
        <v>0</v>
      </c>
      <c r="AF251">
        <v>0</v>
      </c>
      <c r="AG251">
        <v>0</v>
      </c>
      <c r="AH251">
        <v>0</v>
      </c>
      <c r="AI251">
        <v>0</v>
      </c>
      <c r="AJ251">
        <v>0</v>
      </c>
      <c r="AK251">
        <v>13.38</v>
      </c>
      <c r="AL251">
        <v>0</v>
      </c>
      <c r="AM251">
        <v>0</v>
      </c>
      <c r="AN251">
        <v>0</v>
      </c>
      <c r="AO251">
        <v>0</v>
      </c>
      <c r="AP251">
        <v>0</v>
      </c>
      <c r="AQ251">
        <v>0</v>
      </c>
      <c r="AR251">
        <v>0</v>
      </c>
      <c r="AS251">
        <v>0</v>
      </c>
      <c r="AT251">
        <v>0</v>
      </c>
      <c r="AU251">
        <v>0</v>
      </c>
      <c r="AV251">
        <v>0</v>
      </c>
      <c r="AW251">
        <v>0</v>
      </c>
      <c r="AX251">
        <v>0</v>
      </c>
      <c r="AY251">
        <v>0</v>
      </c>
      <c r="AZ251">
        <v>0</v>
      </c>
      <c r="BA251">
        <v>0</v>
      </c>
      <c r="BB251">
        <v>0</v>
      </c>
      <c r="BG251">
        <v>0</v>
      </c>
      <c r="BH251">
        <v>1</v>
      </c>
      <c r="BI251">
        <v>0.8</v>
      </c>
      <c r="BJ251">
        <v>1.8</v>
      </c>
      <c r="BK251">
        <v>2</v>
      </c>
      <c r="BL251">
        <v>94.5</v>
      </c>
      <c r="BM251">
        <v>14.18</v>
      </c>
      <c r="BN251">
        <v>108.68</v>
      </c>
      <c r="BO251">
        <v>108.68</v>
      </c>
      <c r="BQ251" t="s">
        <v>484</v>
      </c>
      <c r="BR251" t="s">
        <v>363</v>
      </c>
      <c r="BS251" s="2">
        <v>44243</v>
      </c>
      <c r="BT251" s="3">
        <v>0.33333333333333331</v>
      </c>
      <c r="BU251" t="s">
        <v>501</v>
      </c>
      <c r="BV251" t="s">
        <v>80</v>
      </c>
      <c r="BY251">
        <v>8878.08</v>
      </c>
      <c r="CA251" t="s">
        <v>256</v>
      </c>
      <c r="CC251" t="s">
        <v>255</v>
      </c>
      <c r="CD251">
        <v>1900</v>
      </c>
      <c r="CE251" t="s">
        <v>521</v>
      </c>
      <c r="CF251" s="2">
        <v>44244</v>
      </c>
      <c r="CI251">
        <v>1</v>
      </c>
      <c r="CJ251">
        <v>1</v>
      </c>
      <c r="CK251">
        <v>23</v>
      </c>
      <c r="CL251" t="s">
        <v>82</v>
      </c>
    </row>
    <row r="252" spans="1:90" x14ac:dyDescent="0.25">
      <c r="A252" t="s">
        <v>358</v>
      </c>
      <c r="B252" t="s">
        <v>359</v>
      </c>
      <c r="C252" t="s">
        <v>72</v>
      </c>
      <c r="E252" t="str">
        <f>"GAB2002025"</f>
        <v>GAB2002025</v>
      </c>
      <c r="F252" s="2">
        <v>44242</v>
      </c>
      <c r="G252">
        <v>202108</v>
      </c>
      <c r="H252" t="s">
        <v>86</v>
      </c>
      <c r="I252" t="s">
        <v>87</v>
      </c>
      <c r="J252" t="s">
        <v>360</v>
      </c>
      <c r="K252" t="s">
        <v>75</v>
      </c>
      <c r="L252" t="s">
        <v>187</v>
      </c>
      <c r="M252" t="s">
        <v>188</v>
      </c>
      <c r="N252" t="s">
        <v>1006</v>
      </c>
      <c r="O252" t="s">
        <v>78</v>
      </c>
      <c r="P252" t="str">
        <f>"003086                        "</f>
        <v xml:space="preserve">003086                        </v>
      </c>
      <c r="Q252">
        <v>0</v>
      </c>
      <c r="R252">
        <v>0</v>
      </c>
      <c r="S252">
        <v>0</v>
      </c>
      <c r="T252">
        <v>0</v>
      </c>
      <c r="U252">
        <v>0</v>
      </c>
      <c r="V252">
        <v>0</v>
      </c>
      <c r="W252">
        <v>0</v>
      </c>
      <c r="X252">
        <v>0</v>
      </c>
      <c r="Y252">
        <v>0</v>
      </c>
      <c r="Z252">
        <v>0</v>
      </c>
      <c r="AA252">
        <v>0</v>
      </c>
      <c r="AB252">
        <v>0</v>
      </c>
      <c r="AC252">
        <v>0</v>
      </c>
      <c r="AD252">
        <v>0</v>
      </c>
      <c r="AE252">
        <v>0</v>
      </c>
      <c r="AF252">
        <v>0</v>
      </c>
      <c r="AG252">
        <v>0</v>
      </c>
      <c r="AH252">
        <v>0</v>
      </c>
      <c r="AI252">
        <v>0</v>
      </c>
      <c r="AJ252">
        <v>0</v>
      </c>
      <c r="AK252">
        <v>19.43</v>
      </c>
      <c r="AL252">
        <v>0</v>
      </c>
      <c r="AM252">
        <v>0</v>
      </c>
      <c r="AN252">
        <v>0</v>
      </c>
      <c r="AO252">
        <v>0</v>
      </c>
      <c r="AP252">
        <v>0</v>
      </c>
      <c r="AQ252">
        <v>0</v>
      </c>
      <c r="AR252">
        <v>0</v>
      </c>
      <c r="AS252">
        <v>0</v>
      </c>
      <c r="AT252">
        <v>0</v>
      </c>
      <c r="AU252">
        <v>0</v>
      </c>
      <c r="AV252">
        <v>0</v>
      </c>
      <c r="AW252">
        <v>0</v>
      </c>
      <c r="AX252">
        <v>0</v>
      </c>
      <c r="AY252">
        <v>0</v>
      </c>
      <c r="AZ252">
        <v>0</v>
      </c>
      <c r="BA252">
        <v>0</v>
      </c>
      <c r="BB252">
        <v>0</v>
      </c>
      <c r="BG252">
        <v>0</v>
      </c>
      <c r="BH252">
        <v>1</v>
      </c>
      <c r="BI252">
        <v>1.3</v>
      </c>
      <c r="BJ252">
        <v>2.6</v>
      </c>
      <c r="BK252">
        <v>3</v>
      </c>
      <c r="BL252">
        <v>137.19</v>
      </c>
      <c r="BM252">
        <v>20.58</v>
      </c>
      <c r="BN252">
        <v>157.77000000000001</v>
      </c>
      <c r="BO252">
        <v>157.77000000000001</v>
      </c>
      <c r="BQ252" t="s">
        <v>435</v>
      </c>
      <c r="BR252" t="s">
        <v>363</v>
      </c>
      <c r="BS252" s="2">
        <v>44243</v>
      </c>
      <c r="BT252" s="3">
        <v>0.48680555555555555</v>
      </c>
      <c r="BU252" t="s">
        <v>1007</v>
      </c>
      <c r="BV252" t="s">
        <v>80</v>
      </c>
      <c r="BY252">
        <v>13183.63</v>
      </c>
      <c r="CA252" t="s">
        <v>189</v>
      </c>
      <c r="CC252" t="s">
        <v>188</v>
      </c>
      <c r="CD252">
        <v>1739</v>
      </c>
      <c r="CE252" t="s">
        <v>1008</v>
      </c>
      <c r="CF252" s="2">
        <v>44244</v>
      </c>
      <c r="CI252">
        <v>1</v>
      </c>
      <c r="CJ252">
        <v>1</v>
      </c>
      <c r="CK252">
        <v>23</v>
      </c>
      <c r="CL252" t="s">
        <v>82</v>
      </c>
    </row>
    <row r="253" spans="1:90" x14ac:dyDescent="0.25">
      <c r="A253" t="s">
        <v>358</v>
      </c>
      <c r="B253" t="s">
        <v>359</v>
      </c>
      <c r="C253" t="s">
        <v>72</v>
      </c>
      <c r="E253" t="str">
        <f>"009940773307"</f>
        <v>009940773307</v>
      </c>
      <c r="F253" s="2">
        <v>44243</v>
      </c>
      <c r="G253">
        <v>202108</v>
      </c>
      <c r="H253" t="s">
        <v>205</v>
      </c>
      <c r="I253" t="s">
        <v>206</v>
      </c>
      <c r="J253" t="s">
        <v>787</v>
      </c>
      <c r="K253" t="s">
        <v>75</v>
      </c>
      <c r="L253" t="s">
        <v>127</v>
      </c>
      <c r="M253" t="s">
        <v>128</v>
      </c>
      <c r="N253" t="s">
        <v>406</v>
      </c>
      <c r="O253" t="s">
        <v>200</v>
      </c>
      <c r="P253" t="str">
        <f>"NA                            "</f>
        <v xml:space="preserve">NA                            </v>
      </c>
      <c r="Q253">
        <v>0</v>
      </c>
      <c r="R253">
        <v>0</v>
      </c>
      <c r="S253">
        <v>0</v>
      </c>
      <c r="T253">
        <v>0</v>
      </c>
      <c r="U253">
        <v>0</v>
      </c>
      <c r="V253">
        <v>0</v>
      </c>
      <c r="W253">
        <v>0</v>
      </c>
      <c r="X253">
        <v>0</v>
      </c>
      <c r="Y253">
        <v>0</v>
      </c>
      <c r="Z253">
        <v>0</v>
      </c>
      <c r="AA253">
        <v>0</v>
      </c>
      <c r="AB253">
        <v>0</v>
      </c>
      <c r="AC253">
        <v>0</v>
      </c>
      <c r="AD253">
        <v>0</v>
      </c>
      <c r="AE253">
        <v>0</v>
      </c>
      <c r="AF253">
        <v>0</v>
      </c>
      <c r="AG253">
        <v>0</v>
      </c>
      <c r="AH253">
        <v>0</v>
      </c>
      <c r="AI253">
        <v>0</v>
      </c>
      <c r="AJ253">
        <v>0</v>
      </c>
      <c r="AK253">
        <v>0</v>
      </c>
      <c r="AL253">
        <v>0</v>
      </c>
      <c r="AM253">
        <v>11.35</v>
      </c>
      <c r="AN253">
        <v>0</v>
      </c>
      <c r="AO253">
        <v>0</v>
      </c>
      <c r="AP253">
        <v>0</v>
      </c>
      <c r="AQ253">
        <v>0</v>
      </c>
      <c r="AR253">
        <v>0</v>
      </c>
      <c r="AS253">
        <v>0</v>
      </c>
      <c r="AT253">
        <v>0</v>
      </c>
      <c r="AU253">
        <v>0</v>
      </c>
      <c r="AV253">
        <v>0</v>
      </c>
      <c r="AW253">
        <v>0</v>
      </c>
      <c r="AX253">
        <v>0</v>
      </c>
      <c r="AY253">
        <v>0</v>
      </c>
      <c r="AZ253">
        <v>0</v>
      </c>
      <c r="BA253">
        <v>0</v>
      </c>
      <c r="BB253">
        <v>0</v>
      </c>
      <c r="BG253">
        <v>0</v>
      </c>
      <c r="BH253">
        <v>2</v>
      </c>
      <c r="BI253">
        <v>19</v>
      </c>
      <c r="BJ253">
        <v>18</v>
      </c>
      <c r="BK253">
        <v>19</v>
      </c>
      <c r="BL253">
        <v>85.15</v>
      </c>
      <c r="BM253">
        <v>12.77</v>
      </c>
      <c r="BN253">
        <v>97.92</v>
      </c>
      <c r="BO253">
        <v>97.92</v>
      </c>
      <c r="BQ253" t="s">
        <v>1009</v>
      </c>
      <c r="BR253" t="s">
        <v>207</v>
      </c>
      <c r="BS253" s="2">
        <v>44245</v>
      </c>
      <c r="BT253" s="3">
        <v>0.63055555555555554</v>
      </c>
      <c r="BU253" t="s">
        <v>1009</v>
      </c>
      <c r="BV253" t="s">
        <v>80</v>
      </c>
      <c r="BY253">
        <v>89866.26</v>
      </c>
      <c r="CC253" t="s">
        <v>128</v>
      </c>
      <c r="CD253">
        <v>4000</v>
      </c>
      <c r="CE253" t="s">
        <v>88</v>
      </c>
      <c r="CF253" s="2">
        <v>44245</v>
      </c>
      <c r="CI253">
        <v>0</v>
      </c>
      <c r="CJ253">
        <v>0</v>
      </c>
      <c r="CK253" t="s">
        <v>208</v>
      </c>
      <c r="CL253" t="s">
        <v>82</v>
      </c>
    </row>
    <row r="254" spans="1:90" x14ac:dyDescent="0.25">
      <c r="A254" t="s">
        <v>358</v>
      </c>
      <c r="B254" t="s">
        <v>359</v>
      </c>
      <c r="C254" t="s">
        <v>72</v>
      </c>
      <c r="E254" t="str">
        <f>"009940914160"</f>
        <v>009940914160</v>
      </c>
      <c r="F254" s="2">
        <v>44243</v>
      </c>
      <c r="G254">
        <v>202108</v>
      </c>
      <c r="H254" t="s">
        <v>141</v>
      </c>
      <c r="I254" t="s">
        <v>142</v>
      </c>
      <c r="J254" t="s">
        <v>1010</v>
      </c>
      <c r="K254" t="s">
        <v>75</v>
      </c>
      <c r="L254" t="s">
        <v>86</v>
      </c>
      <c r="M254" t="s">
        <v>87</v>
      </c>
      <c r="N254" t="s">
        <v>406</v>
      </c>
      <c r="O254" t="s">
        <v>78</v>
      </c>
      <c r="P254" t="str">
        <f>"NA                            "</f>
        <v xml:space="preserve">NA                            </v>
      </c>
      <c r="Q254">
        <v>0</v>
      </c>
      <c r="R254">
        <v>0</v>
      </c>
      <c r="S254">
        <v>0</v>
      </c>
      <c r="T254">
        <v>0</v>
      </c>
      <c r="U254">
        <v>0</v>
      </c>
      <c r="V254">
        <v>0</v>
      </c>
      <c r="W254">
        <v>0</v>
      </c>
      <c r="X254">
        <v>0</v>
      </c>
      <c r="Y254">
        <v>0</v>
      </c>
      <c r="Z254">
        <v>0</v>
      </c>
      <c r="AA254">
        <v>0</v>
      </c>
      <c r="AB254">
        <v>0</v>
      </c>
      <c r="AC254">
        <v>0</v>
      </c>
      <c r="AD254">
        <v>0</v>
      </c>
      <c r="AE254">
        <v>0</v>
      </c>
      <c r="AF254">
        <v>0</v>
      </c>
      <c r="AG254">
        <v>0</v>
      </c>
      <c r="AH254">
        <v>0</v>
      </c>
      <c r="AI254">
        <v>0</v>
      </c>
      <c r="AJ254">
        <v>0</v>
      </c>
      <c r="AK254">
        <v>12.09</v>
      </c>
      <c r="AL254">
        <v>0</v>
      </c>
      <c r="AM254">
        <v>0</v>
      </c>
      <c r="AN254">
        <v>0</v>
      </c>
      <c r="AO254">
        <v>0</v>
      </c>
      <c r="AP254">
        <v>0</v>
      </c>
      <c r="AQ254">
        <v>0</v>
      </c>
      <c r="AR254">
        <v>0</v>
      </c>
      <c r="AS254">
        <v>0</v>
      </c>
      <c r="AT254">
        <v>0</v>
      </c>
      <c r="AU254">
        <v>0</v>
      </c>
      <c r="AV254">
        <v>0</v>
      </c>
      <c r="AW254">
        <v>0</v>
      </c>
      <c r="AX254">
        <v>0</v>
      </c>
      <c r="AY254">
        <v>0</v>
      </c>
      <c r="AZ254">
        <v>0</v>
      </c>
      <c r="BA254">
        <v>0</v>
      </c>
      <c r="BB254">
        <v>0</v>
      </c>
      <c r="BG254">
        <v>0</v>
      </c>
      <c r="BH254">
        <v>1</v>
      </c>
      <c r="BI254">
        <v>3.1</v>
      </c>
      <c r="BJ254">
        <v>0.2</v>
      </c>
      <c r="BK254">
        <v>3.5</v>
      </c>
      <c r="BL254">
        <v>85.34</v>
      </c>
      <c r="BM254">
        <v>12.8</v>
      </c>
      <c r="BN254">
        <v>98.14</v>
      </c>
      <c r="BO254">
        <v>98.14</v>
      </c>
      <c r="BQ254" t="s">
        <v>325</v>
      </c>
      <c r="BR254" t="s">
        <v>1011</v>
      </c>
      <c r="BS254" s="2">
        <v>44244</v>
      </c>
      <c r="BT254" s="3">
        <v>0.33819444444444446</v>
      </c>
      <c r="BU254" t="s">
        <v>941</v>
      </c>
      <c r="BV254" t="s">
        <v>80</v>
      </c>
      <c r="BY254">
        <v>1121.19</v>
      </c>
      <c r="BZ254" t="s">
        <v>81</v>
      </c>
      <c r="CA254" t="s">
        <v>102</v>
      </c>
      <c r="CC254" t="s">
        <v>87</v>
      </c>
      <c r="CD254">
        <v>7460</v>
      </c>
      <c r="CE254" t="s">
        <v>88</v>
      </c>
      <c r="CF254" s="2">
        <v>44245</v>
      </c>
      <c r="CI254">
        <v>1</v>
      </c>
      <c r="CJ254">
        <v>1</v>
      </c>
      <c r="CK254">
        <v>21</v>
      </c>
      <c r="CL254" t="s">
        <v>82</v>
      </c>
    </row>
    <row r="255" spans="1:90" x14ac:dyDescent="0.25">
      <c r="A255" t="s">
        <v>358</v>
      </c>
      <c r="B255" t="s">
        <v>359</v>
      </c>
      <c r="C255" t="s">
        <v>72</v>
      </c>
      <c r="E255" t="str">
        <f>"009940142774"</f>
        <v>009940142774</v>
      </c>
      <c r="F255" s="2">
        <v>44243</v>
      </c>
      <c r="G255">
        <v>202108</v>
      </c>
      <c r="H255" t="s">
        <v>110</v>
      </c>
      <c r="I255" t="s">
        <v>111</v>
      </c>
      <c r="J255" t="s">
        <v>406</v>
      </c>
      <c r="K255" t="s">
        <v>75</v>
      </c>
      <c r="L255" t="s">
        <v>136</v>
      </c>
      <c r="M255" t="s">
        <v>137</v>
      </c>
      <c r="N255" t="s">
        <v>406</v>
      </c>
      <c r="O255" t="s">
        <v>78</v>
      </c>
      <c r="P255" t="str">
        <f>"                              "</f>
        <v xml:space="preserve">                              </v>
      </c>
      <c r="Q255">
        <v>0</v>
      </c>
      <c r="R255">
        <v>0</v>
      </c>
      <c r="S255">
        <v>0</v>
      </c>
      <c r="T255">
        <v>0</v>
      </c>
      <c r="U255">
        <v>0</v>
      </c>
      <c r="V255">
        <v>0</v>
      </c>
      <c r="W255">
        <v>0</v>
      </c>
      <c r="X255">
        <v>0</v>
      </c>
      <c r="Y255">
        <v>0</v>
      </c>
      <c r="Z255">
        <v>0</v>
      </c>
      <c r="AA255">
        <v>0</v>
      </c>
      <c r="AB255">
        <v>0</v>
      </c>
      <c r="AC255">
        <v>0</v>
      </c>
      <c r="AD255">
        <v>0</v>
      </c>
      <c r="AE255">
        <v>0</v>
      </c>
      <c r="AF255">
        <v>0</v>
      </c>
      <c r="AG255">
        <v>0</v>
      </c>
      <c r="AH255">
        <v>0</v>
      </c>
      <c r="AI255">
        <v>0</v>
      </c>
      <c r="AJ255">
        <v>0</v>
      </c>
      <c r="AK255">
        <v>13.81</v>
      </c>
      <c r="AL255">
        <v>0</v>
      </c>
      <c r="AM255">
        <v>0</v>
      </c>
      <c r="AN255">
        <v>0</v>
      </c>
      <c r="AO255">
        <v>0</v>
      </c>
      <c r="AP255">
        <v>0</v>
      </c>
      <c r="AQ255">
        <v>0</v>
      </c>
      <c r="AR255">
        <v>0</v>
      </c>
      <c r="AS255">
        <v>0</v>
      </c>
      <c r="AT255">
        <v>0</v>
      </c>
      <c r="AU255">
        <v>0</v>
      </c>
      <c r="AV255">
        <v>0</v>
      </c>
      <c r="AW255">
        <v>0</v>
      </c>
      <c r="AX255">
        <v>0</v>
      </c>
      <c r="AY255">
        <v>0</v>
      </c>
      <c r="AZ255">
        <v>0</v>
      </c>
      <c r="BA255">
        <v>0</v>
      </c>
      <c r="BB255">
        <v>0</v>
      </c>
      <c r="BG255">
        <v>0</v>
      </c>
      <c r="BH255">
        <v>2</v>
      </c>
      <c r="BI255">
        <v>4</v>
      </c>
      <c r="BJ255">
        <v>3.8</v>
      </c>
      <c r="BK255">
        <v>4</v>
      </c>
      <c r="BL255">
        <v>97.52</v>
      </c>
      <c r="BM255">
        <v>14.63</v>
      </c>
      <c r="BN255">
        <v>112.15</v>
      </c>
      <c r="BO255">
        <v>112.15</v>
      </c>
      <c r="BQ255" t="s">
        <v>459</v>
      </c>
      <c r="BR255" t="s">
        <v>1012</v>
      </c>
      <c r="BS255" s="2">
        <v>44244</v>
      </c>
      <c r="BT255" s="3">
        <v>0.42430555555555555</v>
      </c>
      <c r="BU255" t="s">
        <v>408</v>
      </c>
      <c r="BV255" t="s">
        <v>80</v>
      </c>
      <c r="BY255">
        <v>19008</v>
      </c>
      <c r="BZ255" t="s">
        <v>81</v>
      </c>
      <c r="CA255" t="s">
        <v>409</v>
      </c>
      <c r="CC255" t="s">
        <v>137</v>
      </c>
      <c r="CD255">
        <v>169</v>
      </c>
      <c r="CE255" t="s">
        <v>88</v>
      </c>
      <c r="CF255" s="2">
        <v>44244</v>
      </c>
      <c r="CI255">
        <v>1</v>
      </c>
      <c r="CJ255">
        <v>1</v>
      </c>
      <c r="CK255">
        <v>21</v>
      </c>
      <c r="CL255" t="s">
        <v>82</v>
      </c>
    </row>
    <row r="256" spans="1:90" x14ac:dyDescent="0.25">
      <c r="A256" t="s">
        <v>358</v>
      </c>
      <c r="B256" t="s">
        <v>359</v>
      </c>
      <c r="C256" t="s">
        <v>72</v>
      </c>
      <c r="E256" t="str">
        <f>"GAB2002095"</f>
        <v>GAB2002095</v>
      </c>
      <c r="F256" s="2">
        <v>44246</v>
      </c>
      <c r="G256">
        <v>202108</v>
      </c>
      <c r="H256" t="s">
        <v>86</v>
      </c>
      <c r="I256" t="s">
        <v>87</v>
      </c>
      <c r="J256" t="s">
        <v>360</v>
      </c>
      <c r="K256" t="s">
        <v>75</v>
      </c>
      <c r="L256" t="s">
        <v>86</v>
      </c>
      <c r="M256" t="s">
        <v>87</v>
      </c>
      <c r="N256" t="s">
        <v>1013</v>
      </c>
      <c r="O256" t="s">
        <v>200</v>
      </c>
      <c r="P256" t="str">
        <f>"CT064566                      "</f>
        <v xml:space="preserve">CT064566                      </v>
      </c>
      <c r="Q256">
        <v>0</v>
      </c>
      <c r="R256">
        <v>0</v>
      </c>
      <c r="S256">
        <v>0</v>
      </c>
      <c r="T256">
        <v>0</v>
      </c>
      <c r="U256">
        <v>0</v>
      </c>
      <c r="V256">
        <v>0</v>
      </c>
      <c r="W256">
        <v>0</v>
      </c>
      <c r="X256">
        <v>0</v>
      </c>
      <c r="Y256">
        <v>0</v>
      </c>
      <c r="Z256">
        <v>0</v>
      </c>
      <c r="AA256">
        <v>0</v>
      </c>
      <c r="AB256">
        <v>0</v>
      </c>
      <c r="AC256">
        <v>0</v>
      </c>
      <c r="AD256">
        <v>0</v>
      </c>
      <c r="AE256">
        <v>0</v>
      </c>
      <c r="AF256">
        <v>0</v>
      </c>
      <c r="AG256">
        <v>0</v>
      </c>
      <c r="AH256">
        <v>0</v>
      </c>
      <c r="AI256">
        <v>0</v>
      </c>
      <c r="AJ256">
        <v>0</v>
      </c>
      <c r="AK256">
        <v>0</v>
      </c>
      <c r="AL256">
        <v>0</v>
      </c>
      <c r="AM256">
        <v>9.7200000000000006</v>
      </c>
      <c r="AN256">
        <v>0</v>
      </c>
      <c r="AO256">
        <v>0</v>
      </c>
      <c r="AP256">
        <v>0</v>
      </c>
      <c r="AQ256">
        <v>0</v>
      </c>
      <c r="AR256">
        <v>0</v>
      </c>
      <c r="AS256">
        <v>0</v>
      </c>
      <c r="AT256">
        <v>0</v>
      </c>
      <c r="AU256">
        <v>0</v>
      </c>
      <c r="AV256">
        <v>0</v>
      </c>
      <c r="AW256">
        <v>0</v>
      </c>
      <c r="AX256">
        <v>0</v>
      </c>
      <c r="AY256">
        <v>0</v>
      </c>
      <c r="AZ256">
        <v>0</v>
      </c>
      <c r="BA256">
        <v>0</v>
      </c>
      <c r="BB256">
        <v>0</v>
      </c>
      <c r="BG256">
        <v>0</v>
      </c>
      <c r="BH256">
        <v>1</v>
      </c>
      <c r="BI256">
        <v>0.1</v>
      </c>
      <c r="BJ256">
        <v>2</v>
      </c>
      <c r="BK256">
        <v>2</v>
      </c>
      <c r="BL256">
        <v>73.599999999999994</v>
      </c>
      <c r="BM256">
        <v>11.04</v>
      </c>
      <c r="BN256">
        <v>84.64</v>
      </c>
      <c r="BO256">
        <v>84.64</v>
      </c>
      <c r="BQ256" t="s">
        <v>451</v>
      </c>
      <c r="BR256" t="s">
        <v>363</v>
      </c>
      <c r="BS256" s="2">
        <v>44249</v>
      </c>
      <c r="BT256" s="3">
        <v>0.43333333333333335</v>
      </c>
      <c r="BU256" t="s">
        <v>1014</v>
      </c>
      <c r="BV256" t="s">
        <v>80</v>
      </c>
      <c r="BY256">
        <v>10080.74</v>
      </c>
      <c r="CA256" t="s">
        <v>123</v>
      </c>
      <c r="CC256" t="s">
        <v>87</v>
      </c>
      <c r="CD256">
        <v>7560</v>
      </c>
      <c r="CE256" t="s">
        <v>88</v>
      </c>
      <c r="CF256" s="2">
        <v>44250</v>
      </c>
      <c r="CI256">
        <v>1</v>
      </c>
      <c r="CJ256">
        <v>1</v>
      </c>
      <c r="CK256" t="s">
        <v>209</v>
      </c>
      <c r="CL256" t="s">
        <v>82</v>
      </c>
    </row>
    <row r="257" spans="1:90" x14ac:dyDescent="0.25">
      <c r="A257" t="s">
        <v>358</v>
      </c>
      <c r="B257" t="s">
        <v>359</v>
      </c>
      <c r="C257" t="s">
        <v>72</v>
      </c>
      <c r="E257" t="str">
        <f>"GAB2002096"</f>
        <v>GAB2002096</v>
      </c>
      <c r="F257" s="2">
        <v>44246</v>
      </c>
      <c r="G257">
        <v>202108</v>
      </c>
      <c r="H257" t="s">
        <v>86</v>
      </c>
      <c r="I257" t="s">
        <v>87</v>
      </c>
      <c r="J257" t="s">
        <v>360</v>
      </c>
      <c r="K257" t="s">
        <v>75</v>
      </c>
      <c r="L257" t="s">
        <v>216</v>
      </c>
      <c r="M257" t="s">
        <v>217</v>
      </c>
      <c r="N257" t="s">
        <v>628</v>
      </c>
      <c r="O257" t="s">
        <v>200</v>
      </c>
      <c r="P257" t="str">
        <f>"CT064562                      "</f>
        <v xml:space="preserve">CT064562                      </v>
      </c>
      <c r="Q257">
        <v>0</v>
      </c>
      <c r="R257">
        <v>0</v>
      </c>
      <c r="S257">
        <v>0</v>
      </c>
      <c r="T257">
        <v>0</v>
      </c>
      <c r="U257">
        <v>0</v>
      </c>
      <c r="V257">
        <v>0</v>
      </c>
      <c r="W257">
        <v>0</v>
      </c>
      <c r="X257">
        <v>0</v>
      </c>
      <c r="Y257">
        <v>0</v>
      </c>
      <c r="Z257">
        <v>0</v>
      </c>
      <c r="AA257">
        <v>0</v>
      </c>
      <c r="AB257">
        <v>0</v>
      </c>
      <c r="AC257">
        <v>0</v>
      </c>
      <c r="AD257">
        <v>0</v>
      </c>
      <c r="AE257">
        <v>0</v>
      </c>
      <c r="AF257">
        <v>0</v>
      </c>
      <c r="AG257">
        <v>0</v>
      </c>
      <c r="AH257">
        <v>0</v>
      </c>
      <c r="AI257">
        <v>0</v>
      </c>
      <c r="AJ257">
        <v>0</v>
      </c>
      <c r="AK257">
        <v>0</v>
      </c>
      <c r="AL257">
        <v>0</v>
      </c>
      <c r="AM257">
        <v>55.58</v>
      </c>
      <c r="AN257">
        <v>0</v>
      </c>
      <c r="AO257">
        <v>0</v>
      </c>
      <c r="AP257">
        <v>0</v>
      </c>
      <c r="AQ257">
        <v>0</v>
      </c>
      <c r="AR257">
        <v>0</v>
      </c>
      <c r="AS257">
        <v>0</v>
      </c>
      <c r="AT257">
        <v>0</v>
      </c>
      <c r="AU257">
        <v>0</v>
      </c>
      <c r="AV257">
        <v>0</v>
      </c>
      <c r="AW257">
        <v>0</v>
      </c>
      <c r="AX257">
        <v>0</v>
      </c>
      <c r="AY257">
        <v>0</v>
      </c>
      <c r="AZ257">
        <v>0</v>
      </c>
      <c r="BA257">
        <v>0</v>
      </c>
      <c r="BB257">
        <v>0</v>
      </c>
      <c r="BG257">
        <v>0</v>
      </c>
      <c r="BH257">
        <v>3</v>
      </c>
      <c r="BI257">
        <v>28.4</v>
      </c>
      <c r="BJ257">
        <v>53.3</v>
      </c>
      <c r="BK257">
        <v>54</v>
      </c>
      <c r="BL257">
        <v>397.42</v>
      </c>
      <c r="BM257">
        <v>59.61</v>
      </c>
      <c r="BN257">
        <v>457.03</v>
      </c>
      <c r="BO257">
        <v>457.03</v>
      </c>
      <c r="BQ257" t="s">
        <v>1015</v>
      </c>
      <c r="BR257" t="s">
        <v>363</v>
      </c>
      <c r="BS257" s="2">
        <v>44252</v>
      </c>
      <c r="BT257" s="3">
        <v>0.39999999999999997</v>
      </c>
      <c r="BU257" t="s">
        <v>1016</v>
      </c>
      <c r="BV257" t="s">
        <v>82</v>
      </c>
      <c r="BW257" t="s">
        <v>162</v>
      </c>
      <c r="BX257" t="s">
        <v>1017</v>
      </c>
      <c r="BY257">
        <v>266337.87</v>
      </c>
      <c r="CC257" t="s">
        <v>217</v>
      </c>
      <c r="CD257">
        <v>1050</v>
      </c>
      <c r="CE257" t="s">
        <v>88</v>
      </c>
      <c r="CI257">
        <v>3</v>
      </c>
      <c r="CJ257">
        <v>4</v>
      </c>
      <c r="CK257" t="s">
        <v>378</v>
      </c>
      <c r="CL257" t="s">
        <v>82</v>
      </c>
    </row>
    <row r="258" spans="1:90" x14ac:dyDescent="0.25">
      <c r="A258" t="s">
        <v>358</v>
      </c>
      <c r="B258" t="s">
        <v>359</v>
      </c>
      <c r="C258" t="s">
        <v>72</v>
      </c>
      <c r="E258" t="str">
        <f>"GAB2002098"</f>
        <v>GAB2002098</v>
      </c>
      <c r="F258" s="2">
        <v>44246</v>
      </c>
      <c r="G258">
        <v>202108</v>
      </c>
      <c r="H258" t="s">
        <v>86</v>
      </c>
      <c r="I258" t="s">
        <v>87</v>
      </c>
      <c r="J258" t="s">
        <v>360</v>
      </c>
      <c r="K258" t="s">
        <v>75</v>
      </c>
      <c r="L258" t="s">
        <v>83</v>
      </c>
      <c r="M258" t="s">
        <v>84</v>
      </c>
      <c r="N258" t="s">
        <v>830</v>
      </c>
      <c r="O258" t="s">
        <v>200</v>
      </c>
      <c r="P258" t="str">
        <f>"003077 003078                 "</f>
        <v xml:space="preserve">003077 003078                 </v>
      </c>
      <c r="Q258">
        <v>0</v>
      </c>
      <c r="R258">
        <v>0</v>
      </c>
      <c r="S258">
        <v>0</v>
      </c>
      <c r="T258">
        <v>0</v>
      </c>
      <c r="U258">
        <v>0</v>
      </c>
      <c r="V258">
        <v>0</v>
      </c>
      <c r="W258">
        <v>0</v>
      </c>
      <c r="X258">
        <v>0</v>
      </c>
      <c r="Y258">
        <v>0</v>
      </c>
      <c r="Z258">
        <v>0</v>
      </c>
      <c r="AA258">
        <v>0</v>
      </c>
      <c r="AB258">
        <v>0</v>
      </c>
      <c r="AC258">
        <v>0</v>
      </c>
      <c r="AD258">
        <v>0</v>
      </c>
      <c r="AE258">
        <v>0</v>
      </c>
      <c r="AF258">
        <v>0</v>
      </c>
      <c r="AG258">
        <v>0</v>
      </c>
      <c r="AH258">
        <v>0</v>
      </c>
      <c r="AI258">
        <v>0</v>
      </c>
      <c r="AJ258">
        <v>0</v>
      </c>
      <c r="AK258">
        <v>0</v>
      </c>
      <c r="AL258">
        <v>0</v>
      </c>
      <c r="AM258">
        <v>71.06</v>
      </c>
      <c r="AN258">
        <v>0</v>
      </c>
      <c r="AO258">
        <v>0</v>
      </c>
      <c r="AP258">
        <v>0</v>
      </c>
      <c r="AQ258">
        <v>0</v>
      </c>
      <c r="AR258">
        <v>0</v>
      </c>
      <c r="AS258">
        <v>0</v>
      </c>
      <c r="AT258">
        <v>0</v>
      </c>
      <c r="AU258">
        <v>0</v>
      </c>
      <c r="AV258">
        <v>0</v>
      </c>
      <c r="AW258">
        <v>0</v>
      </c>
      <c r="AX258">
        <v>0</v>
      </c>
      <c r="AY258">
        <v>0</v>
      </c>
      <c r="AZ258">
        <v>0</v>
      </c>
      <c r="BA258">
        <v>0</v>
      </c>
      <c r="BB258">
        <v>0</v>
      </c>
      <c r="BG258">
        <v>0</v>
      </c>
      <c r="BH258">
        <v>6</v>
      </c>
      <c r="BI258">
        <v>62.3</v>
      </c>
      <c r="BJ258">
        <v>108.1</v>
      </c>
      <c r="BK258">
        <v>109</v>
      </c>
      <c r="BL258">
        <v>506.75</v>
      </c>
      <c r="BM258">
        <v>76.010000000000005</v>
      </c>
      <c r="BN258">
        <v>582.76</v>
      </c>
      <c r="BO258">
        <v>582.76</v>
      </c>
      <c r="BQ258" t="s">
        <v>389</v>
      </c>
      <c r="BR258" t="s">
        <v>363</v>
      </c>
      <c r="BS258" s="2">
        <v>44249</v>
      </c>
      <c r="BT258" s="3">
        <v>0.37013888888888885</v>
      </c>
      <c r="BU258" t="s">
        <v>1018</v>
      </c>
      <c r="BV258" t="s">
        <v>80</v>
      </c>
      <c r="BY258">
        <v>540592.84</v>
      </c>
      <c r="CA258" t="s">
        <v>1019</v>
      </c>
      <c r="CC258" t="s">
        <v>84</v>
      </c>
      <c r="CD258">
        <v>3610</v>
      </c>
      <c r="CE258" t="s">
        <v>88</v>
      </c>
      <c r="CF258" s="2">
        <v>44249</v>
      </c>
      <c r="CI258">
        <v>2</v>
      </c>
      <c r="CJ258">
        <v>1</v>
      </c>
      <c r="CK258" t="s">
        <v>211</v>
      </c>
      <c r="CL258" t="s">
        <v>82</v>
      </c>
    </row>
    <row r="259" spans="1:90" x14ac:dyDescent="0.25">
      <c r="A259" t="s">
        <v>358</v>
      </c>
      <c r="B259" t="s">
        <v>359</v>
      </c>
      <c r="C259" t="s">
        <v>72</v>
      </c>
      <c r="E259" t="str">
        <f>"009940543494"</f>
        <v>009940543494</v>
      </c>
      <c r="F259" s="2">
        <v>44244</v>
      </c>
      <c r="G259">
        <v>202108</v>
      </c>
      <c r="H259" t="s">
        <v>205</v>
      </c>
      <c r="I259" t="s">
        <v>206</v>
      </c>
      <c r="J259" t="s">
        <v>787</v>
      </c>
      <c r="K259" t="s">
        <v>75</v>
      </c>
      <c r="L259" t="s">
        <v>86</v>
      </c>
      <c r="M259" t="s">
        <v>87</v>
      </c>
      <c r="N259" t="s">
        <v>406</v>
      </c>
      <c r="O259" t="s">
        <v>78</v>
      </c>
      <c r="P259" t="str">
        <f>"NA                            "</f>
        <v xml:space="preserve">NA                            </v>
      </c>
      <c r="Q259">
        <v>0</v>
      </c>
      <c r="R259">
        <v>0</v>
      </c>
      <c r="S259">
        <v>0</v>
      </c>
      <c r="T259">
        <v>0</v>
      </c>
      <c r="U259">
        <v>0</v>
      </c>
      <c r="V259">
        <v>0</v>
      </c>
      <c r="W259">
        <v>0</v>
      </c>
      <c r="X259">
        <v>0</v>
      </c>
      <c r="Y259">
        <v>0</v>
      </c>
      <c r="Z259">
        <v>0</v>
      </c>
      <c r="AA259">
        <v>0</v>
      </c>
      <c r="AB259">
        <v>0</v>
      </c>
      <c r="AC259">
        <v>0</v>
      </c>
      <c r="AD259">
        <v>0</v>
      </c>
      <c r="AE259">
        <v>0</v>
      </c>
      <c r="AF259">
        <v>0</v>
      </c>
      <c r="AG259">
        <v>0</v>
      </c>
      <c r="AH259">
        <v>0</v>
      </c>
      <c r="AI259">
        <v>0</v>
      </c>
      <c r="AJ259">
        <v>0</v>
      </c>
      <c r="AK259">
        <v>6.91</v>
      </c>
      <c r="AL259">
        <v>0</v>
      </c>
      <c r="AM259">
        <v>0</v>
      </c>
      <c r="AN259">
        <v>0</v>
      </c>
      <c r="AO259">
        <v>0</v>
      </c>
      <c r="AP259">
        <v>0</v>
      </c>
      <c r="AQ259">
        <v>0</v>
      </c>
      <c r="AR259">
        <v>0</v>
      </c>
      <c r="AS259">
        <v>0</v>
      </c>
      <c r="AT259">
        <v>0</v>
      </c>
      <c r="AU259">
        <v>0</v>
      </c>
      <c r="AV259">
        <v>0</v>
      </c>
      <c r="AW259">
        <v>0</v>
      </c>
      <c r="AX259">
        <v>0</v>
      </c>
      <c r="AY259">
        <v>0</v>
      </c>
      <c r="AZ259">
        <v>0</v>
      </c>
      <c r="BA259">
        <v>0</v>
      </c>
      <c r="BB259">
        <v>0</v>
      </c>
      <c r="BG259">
        <v>0</v>
      </c>
      <c r="BH259">
        <v>1</v>
      </c>
      <c r="BI259">
        <v>1</v>
      </c>
      <c r="BJ259">
        <v>0.2</v>
      </c>
      <c r="BK259">
        <v>1</v>
      </c>
      <c r="BL259">
        <v>48.78</v>
      </c>
      <c r="BM259">
        <v>7.32</v>
      </c>
      <c r="BN259">
        <v>56.1</v>
      </c>
      <c r="BO259">
        <v>56.1</v>
      </c>
      <c r="BQ259" t="s">
        <v>1020</v>
      </c>
      <c r="BR259" t="s">
        <v>533</v>
      </c>
      <c r="BS259" s="2">
        <v>44245</v>
      </c>
      <c r="BT259" s="3">
        <v>0.43611111111111112</v>
      </c>
      <c r="BU259" t="s">
        <v>824</v>
      </c>
      <c r="BV259" t="s">
        <v>80</v>
      </c>
      <c r="BY259">
        <v>1200</v>
      </c>
      <c r="BZ259" t="s">
        <v>81</v>
      </c>
      <c r="CA259" t="s">
        <v>102</v>
      </c>
      <c r="CC259" t="s">
        <v>87</v>
      </c>
      <c r="CD259">
        <v>7460</v>
      </c>
      <c r="CE259" t="s">
        <v>88</v>
      </c>
      <c r="CF259" s="2">
        <v>44246</v>
      </c>
      <c r="CI259">
        <v>1</v>
      </c>
      <c r="CJ259">
        <v>1</v>
      </c>
      <c r="CK259">
        <v>21</v>
      </c>
      <c r="CL259" t="s">
        <v>82</v>
      </c>
    </row>
    <row r="260" spans="1:90" x14ac:dyDescent="0.25">
      <c r="A260" t="s">
        <v>358</v>
      </c>
      <c r="B260" t="s">
        <v>359</v>
      </c>
      <c r="C260" t="s">
        <v>72</v>
      </c>
      <c r="E260" t="str">
        <f>"GAB2002057"</f>
        <v>GAB2002057</v>
      </c>
      <c r="F260" s="2">
        <v>44244</v>
      </c>
      <c r="G260">
        <v>202108</v>
      </c>
      <c r="H260" t="s">
        <v>86</v>
      </c>
      <c r="I260" t="s">
        <v>87</v>
      </c>
      <c r="J260" t="s">
        <v>360</v>
      </c>
      <c r="K260" t="s">
        <v>75</v>
      </c>
      <c r="L260" t="s">
        <v>1021</v>
      </c>
      <c r="M260" t="s">
        <v>1022</v>
      </c>
      <c r="N260" t="s">
        <v>1023</v>
      </c>
      <c r="O260" t="s">
        <v>200</v>
      </c>
      <c r="P260" t="str">
        <f>"CT064514                      "</f>
        <v xml:space="preserve">CT064514                      </v>
      </c>
      <c r="Q260">
        <v>0</v>
      </c>
      <c r="R260">
        <v>0</v>
      </c>
      <c r="S260">
        <v>0</v>
      </c>
      <c r="T260">
        <v>0</v>
      </c>
      <c r="U260">
        <v>0</v>
      </c>
      <c r="V260">
        <v>0</v>
      </c>
      <c r="W260">
        <v>0</v>
      </c>
      <c r="X260">
        <v>0</v>
      </c>
      <c r="Y260">
        <v>0</v>
      </c>
      <c r="Z260">
        <v>0</v>
      </c>
      <c r="AA260">
        <v>0</v>
      </c>
      <c r="AB260">
        <v>0</v>
      </c>
      <c r="AC260">
        <v>0</v>
      </c>
      <c r="AD260">
        <v>0</v>
      </c>
      <c r="AE260">
        <v>0</v>
      </c>
      <c r="AF260">
        <v>0</v>
      </c>
      <c r="AG260">
        <v>0</v>
      </c>
      <c r="AH260">
        <v>0</v>
      </c>
      <c r="AI260">
        <v>0</v>
      </c>
      <c r="AJ260">
        <v>0</v>
      </c>
      <c r="AK260">
        <v>0</v>
      </c>
      <c r="AL260">
        <v>0</v>
      </c>
      <c r="AM260">
        <v>20.73</v>
      </c>
      <c r="AN260">
        <v>0</v>
      </c>
      <c r="AO260">
        <v>0</v>
      </c>
      <c r="AP260">
        <v>0</v>
      </c>
      <c r="AQ260">
        <v>0</v>
      </c>
      <c r="AR260">
        <v>0</v>
      </c>
      <c r="AS260">
        <v>0</v>
      </c>
      <c r="AT260">
        <v>0</v>
      </c>
      <c r="AU260">
        <v>0</v>
      </c>
      <c r="AV260">
        <v>0</v>
      </c>
      <c r="AW260">
        <v>0</v>
      </c>
      <c r="AX260">
        <v>0</v>
      </c>
      <c r="AY260">
        <v>0</v>
      </c>
      <c r="AZ260">
        <v>0</v>
      </c>
      <c r="BA260">
        <v>0</v>
      </c>
      <c r="BB260">
        <v>0</v>
      </c>
      <c r="BG260">
        <v>0</v>
      </c>
      <c r="BH260">
        <v>1</v>
      </c>
      <c r="BI260">
        <v>2.2999999999999998</v>
      </c>
      <c r="BJ260">
        <v>6.1</v>
      </c>
      <c r="BK260">
        <v>6</v>
      </c>
      <c r="BL260">
        <v>151.34</v>
      </c>
      <c r="BM260">
        <v>22.7</v>
      </c>
      <c r="BN260">
        <v>174.04</v>
      </c>
      <c r="BO260">
        <v>174.04</v>
      </c>
      <c r="BQ260" t="s">
        <v>435</v>
      </c>
      <c r="BR260" t="s">
        <v>363</v>
      </c>
      <c r="BS260" s="2">
        <v>44246</v>
      </c>
      <c r="BT260" s="3">
        <v>0.53680555555555554</v>
      </c>
      <c r="BU260" t="s">
        <v>1024</v>
      </c>
      <c r="BV260" t="s">
        <v>80</v>
      </c>
      <c r="BY260">
        <v>30263.040000000001</v>
      </c>
      <c r="CA260" t="s">
        <v>1025</v>
      </c>
      <c r="CC260" t="s">
        <v>1022</v>
      </c>
      <c r="CD260">
        <v>945</v>
      </c>
      <c r="CE260" t="s">
        <v>88</v>
      </c>
      <c r="CF260" s="2">
        <v>44246</v>
      </c>
      <c r="CI260">
        <v>3</v>
      </c>
      <c r="CJ260">
        <v>2</v>
      </c>
      <c r="CK260" t="s">
        <v>391</v>
      </c>
      <c r="CL260" t="s">
        <v>82</v>
      </c>
    </row>
    <row r="261" spans="1:90" x14ac:dyDescent="0.25">
      <c r="A261" t="s">
        <v>358</v>
      </c>
      <c r="B261" t="s">
        <v>359</v>
      </c>
      <c r="C261" t="s">
        <v>72</v>
      </c>
      <c r="E261" t="str">
        <f>"GAB2002070"</f>
        <v>GAB2002070</v>
      </c>
      <c r="F261" s="2">
        <v>44244</v>
      </c>
      <c r="G261">
        <v>202108</v>
      </c>
      <c r="H261" t="s">
        <v>86</v>
      </c>
      <c r="I261" t="s">
        <v>87</v>
      </c>
      <c r="J261" t="s">
        <v>360</v>
      </c>
      <c r="K261" t="s">
        <v>75</v>
      </c>
      <c r="L261" t="s">
        <v>283</v>
      </c>
      <c r="M261" t="s">
        <v>284</v>
      </c>
      <c r="N261" t="s">
        <v>1026</v>
      </c>
      <c r="O261" t="s">
        <v>200</v>
      </c>
      <c r="P261" t="str">
        <f>"CT064515                      "</f>
        <v xml:space="preserve">CT064515                      </v>
      </c>
      <c r="Q261">
        <v>0</v>
      </c>
      <c r="R261">
        <v>0</v>
      </c>
      <c r="S261">
        <v>0</v>
      </c>
      <c r="T261">
        <v>0</v>
      </c>
      <c r="U261">
        <v>0</v>
      </c>
      <c r="V261">
        <v>0</v>
      </c>
      <c r="W261">
        <v>0</v>
      </c>
      <c r="X261">
        <v>0</v>
      </c>
      <c r="Y261">
        <v>0</v>
      </c>
      <c r="Z261">
        <v>0</v>
      </c>
      <c r="AA261">
        <v>0</v>
      </c>
      <c r="AB261">
        <v>0</v>
      </c>
      <c r="AC261">
        <v>0</v>
      </c>
      <c r="AD261">
        <v>0</v>
      </c>
      <c r="AE261">
        <v>0</v>
      </c>
      <c r="AF261">
        <v>0</v>
      </c>
      <c r="AG261">
        <v>0</v>
      </c>
      <c r="AH261">
        <v>0</v>
      </c>
      <c r="AI261">
        <v>0</v>
      </c>
      <c r="AJ261">
        <v>0</v>
      </c>
      <c r="AK261">
        <v>0</v>
      </c>
      <c r="AL261">
        <v>0</v>
      </c>
      <c r="AM261">
        <v>16.84</v>
      </c>
      <c r="AN261">
        <v>0</v>
      </c>
      <c r="AO261">
        <v>0</v>
      </c>
      <c r="AP261">
        <v>0</v>
      </c>
      <c r="AQ261">
        <v>0</v>
      </c>
      <c r="AR261">
        <v>0</v>
      </c>
      <c r="AS261">
        <v>0</v>
      </c>
      <c r="AT261">
        <v>0</v>
      </c>
      <c r="AU261">
        <v>0</v>
      </c>
      <c r="AV261">
        <v>0</v>
      </c>
      <c r="AW261">
        <v>0</v>
      </c>
      <c r="AX261">
        <v>0</v>
      </c>
      <c r="AY261">
        <v>0</v>
      </c>
      <c r="AZ261">
        <v>0</v>
      </c>
      <c r="BA261">
        <v>0</v>
      </c>
      <c r="BB261">
        <v>0</v>
      </c>
      <c r="BG261">
        <v>0</v>
      </c>
      <c r="BH261">
        <v>1</v>
      </c>
      <c r="BI261">
        <v>0.1</v>
      </c>
      <c r="BJ261">
        <v>1.7</v>
      </c>
      <c r="BK261">
        <v>2</v>
      </c>
      <c r="BL261">
        <v>123.9</v>
      </c>
      <c r="BM261">
        <v>18.59</v>
      </c>
      <c r="BN261">
        <v>142.49</v>
      </c>
      <c r="BO261">
        <v>142.49</v>
      </c>
      <c r="BQ261" t="s">
        <v>1027</v>
      </c>
      <c r="BR261" t="s">
        <v>363</v>
      </c>
      <c r="BS261" s="2">
        <v>44245</v>
      </c>
      <c r="BT261" s="3">
        <v>0.48125000000000001</v>
      </c>
      <c r="BU261" t="s">
        <v>1028</v>
      </c>
      <c r="BV261" t="s">
        <v>80</v>
      </c>
      <c r="BY261">
        <v>8335.02</v>
      </c>
      <c r="CA261" t="s">
        <v>1029</v>
      </c>
      <c r="CC261" t="s">
        <v>284</v>
      </c>
      <c r="CD261">
        <v>1201</v>
      </c>
      <c r="CE261" t="s">
        <v>88</v>
      </c>
      <c r="CF261" s="2">
        <v>44245</v>
      </c>
      <c r="CI261">
        <v>3</v>
      </c>
      <c r="CJ261">
        <v>1</v>
      </c>
      <c r="CK261" t="s">
        <v>203</v>
      </c>
      <c r="CL261" t="s">
        <v>82</v>
      </c>
    </row>
    <row r="262" spans="1:90" x14ac:dyDescent="0.25">
      <c r="A262" t="s">
        <v>358</v>
      </c>
      <c r="B262" t="s">
        <v>359</v>
      </c>
      <c r="C262" t="s">
        <v>72</v>
      </c>
      <c r="E262" t="str">
        <f>"009940775868"</f>
        <v>009940775868</v>
      </c>
      <c r="F262" s="2">
        <v>44244</v>
      </c>
      <c r="G262">
        <v>202108</v>
      </c>
      <c r="H262" t="s">
        <v>94</v>
      </c>
      <c r="I262" t="s">
        <v>95</v>
      </c>
      <c r="J262" t="s">
        <v>406</v>
      </c>
      <c r="K262" t="s">
        <v>75</v>
      </c>
      <c r="L262" t="s">
        <v>205</v>
      </c>
      <c r="M262" t="s">
        <v>206</v>
      </c>
      <c r="N262" t="s">
        <v>406</v>
      </c>
      <c r="O262" t="s">
        <v>200</v>
      </c>
      <c r="P262" t="str">
        <f>"                              "</f>
        <v xml:space="preserve">                              </v>
      </c>
      <c r="Q262">
        <v>0</v>
      </c>
      <c r="R262">
        <v>0</v>
      </c>
      <c r="S262">
        <v>0</v>
      </c>
      <c r="T262">
        <v>0</v>
      </c>
      <c r="U262">
        <v>0</v>
      </c>
      <c r="V262">
        <v>0</v>
      </c>
      <c r="W262">
        <v>0</v>
      </c>
      <c r="X262">
        <v>0</v>
      </c>
      <c r="Y262">
        <v>0</v>
      </c>
      <c r="Z262">
        <v>0</v>
      </c>
      <c r="AA262">
        <v>0</v>
      </c>
      <c r="AB262">
        <v>0</v>
      </c>
      <c r="AC262">
        <v>0</v>
      </c>
      <c r="AD262">
        <v>0</v>
      </c>
      <c r="AE262">
        <v>0</v>
      </c>
      <c r="AF262">
        <v>0</v>
      </c>
      <c r="AG262">
        <v>0</v>
      </c>
      <c r="AH262">
        <v>0</v>
      </c>
      <c r="AI262">
        <v>0</v>
      </c>
      <c r="AJ262">
        <v>0</v>
      </c>
      <c r="AK262">
        <v>0</v>
      </c>
      <c r="AL262">
        <v>0</v>
      </c>
      <c r="AM262">
        <v>14.14</v>
      </c>
      <c r="AN262">
        <v>0</v>
      </c>
      <c r="AO262">
        <v>0</v>
      </c>
      <c r="AP262">
        <v>0</v>
      </c>
      <c r="AQ262">
        <v>0</v>
      </c>
      <c r="AR262">
        <v>0</v>
      </c>
      <c r="AS262">
        <v>0</v>
      </c>
      <c r="AT262">
        <v>0</v>
      </c>
      <c r="AU262">
        <v>0</v>
      </c>
      <c r="AV262">
        <v>0</v>
      </c>
      <c r="AW262">
        <v>0</v>
      </c>
      <c r="AX262">
        <v>0</v>
      </c>
      <c r="AY262">
        <v>0</v>
      </c>
      <c r="AZ262">
        <v>0</v>
      </c>
      <c r="BA262">
        <v>0</v>
      </c>
      <c r="BB262">
        <v>0</v>
      </c>
      <c r="BG262">
        <v>0</v>
      </c>
      <c r="BH262">
        <v>1</v>
      </c>
      <c r="BI262">
        <v>11</v>
      </c>
      <c r="BJ262">
        <v>6.9</v>
      </c>
      <c r="BK262">
        <v>11</v>
      </c>
      <c r="BL262">
        <v>104.85</v>
      </c>
      <c r="BM262">
        <v>15.73</v>
      </c>
      <c r="BN262">
        <v>120.58</v>
      </c>
      <c r="BO262">
        <v>120.58</v>
      </c>
      <c r="BQ262" t="s">
        <v>1030</v>
      </c>
      <c r="BR262" t="s">
        <v>1031</v>
      </c>
      <c r="BS262" s="2">
        <v>44249</v>
      </c>
      <c r="BT262" s="3">
        <v>0.4236111111111111</v>
      </c>
      <c r="BU262" t="s">
        <v>1032</v>
      </c>
      <c r="BV262" t="s">
        <v>82</v>
      </c>
      <c r="BW262" t="s">
        <v>112</v>
      </c>
      <c r="BX262" t="s">
        <v>176</v>
      </c>
      <c r="BY262">
        <v>34680</v>
      </c>
      <c r="CC262" t="s">
        <v>206</v>
      </c>
      <c r="CD262">
        <v>46</v>
      </c>
      <c r="CE262" t="s">
        <v>88</v>
      </c>
      <c r="CF262" s="2">
        <v>44249</v>
      </c>
      <c r="CI262">
        <v>2</v>
      </c>
      <c r="CJ262">
        <v>3</v>
      </c>
      <c r="CK262" t="s">
        <v>211</v>
      </c>
      <c r="CL262" t="s">
        <v>82</v>
      </c>
    </row>
    <row r="263" spans="1:90" x14ac:dyDescent="0.25">
      <c r="A263" t="s">
        <v>358</v>
      </c>
      <c r="B263" t="s">
        <v>359</v>
      </c>
      <c r="C263" t="s">
        <v>72</v>
      </c>
      <c r="E263" t="str">
        <f>"GAB2002067"</f>
        <v>GAB2002067</v>
      </c>
      <c r="F263" s="2">
        <v>44244</v>
      </c>
      <c r="G263">
        <v>202108</v>
      </c>
      <c r="H263" t="s">
        <v>86</v>
      </c>
      <c r="I263" t="s">
        <v>87</v>
      </c>
      <c r="J263" t="s">
        <v>360</v>
      </c>
      <c r="K263" t="s">
        <v>75</v>
      </c>
      <c r="L263" t="s">
        <v>183</v>
      </c>
      <c r="M263" t="s">
        <v>184</v>
      </c>
      <c r="N263" t="s">
        <v>1033</v>
      </c>
      <c r="O263" t="s">
        <v>200</v>
      </c>
      <c r="P263" t="str">
        <f>"CT064456                      "</f>
        <v xml:space="preserve">CT064456                      </v>
      </c>
      <c r="Q263">
        <v>0</v>
      </c>
      <c r="R263">
        <v>0</v>
      </c>
      <c r="S263">
        <v>0</v>
      </c>
      <c r="T263">
        <v>0</v>
      </c>
      <c r="U263">
        <v>0</v>
      </c>
      <c r="V263">
        <v>0</v>
      </c>
      <c r="W263">
        <v>0</v>
      </c>
      <c r="X263">
        <v>0</v>
      </c>
      <c r="Y263">
        <v>0</v>
      </c>
      <c r="Z263">
        <v>0</v>
      </c>
      <c r="AA263">
        <v>0</v>
      </c>
      <c r="AB263">
        <v>0</v>
      </c>
      <c r="AC263">
        <v>0</v>
      </c>
      <c r="AD263">
        <v>0</v>
      </c>
      <c r="AE263">
        <v>0</v>
      </c>
      <c r="AF263">
        <v>0</v>
      </c>
      <c r="AG263">
        <v>0</v>
      </c>
      <c r="AH263">
        <v>0</v>
      </c>
      <c r="AI263">
        <v>0</v>
      </c>
      <c r="AJ263">
        <v>0</v>
      </c>
      <c r="AK263">
        <v>0</v>
      </c>
      <c r="AL263">
        <v>0</v>
      </c>
      <c r="AM263">
        <v>14.14</v>
      </c>
      <c r="AN263">
        <v>0</v>
      </c>
      <c r="AO263">
        <v>0</v>
      </c>
      <c r="AP263">
        <v>0</v>
      </c>
      <c r="AQ263">
        <v>0</v>
      </c>
      <c r="AR263">
        <v>0</v>
      </c>
      <c r="AS263">
        <v>0</v>
      </c>
      <c r="AT263">
        <v>0</v>
      </c>
      <c r="AU263">
        <v>0</v>
      </c>
      <c r="AV263">
        <v>0</v>
      </c>
      <c r="AW263">
        <v>0</v>
      </c>
      <c r="AX263">
        <v>0</v>
      </c>
      <c r="AY263">
        <v>0</v>
      </c>
      <c r="AZ263">
        <v>0</v>
      </c>
      <c r="BA263">
        <v>0</v>
      </c>
      <c r="BB263">
        <v>0</v>
      </c>
      <c r="BG263">
        <v>0</v>
      </c>
      <c r="BH263">
        <v>1</v>
      </c>
      <c r="BI263">
        <v>0.8</v>
      </c>
      <c r="BJ263">
        <v>3</v>
      </c>
      <c r="BK263">
        <v>3</v>
      </c>
      <c r="BL263">
        <v>104.85</v>
      </c>
      <c r="BM263">
        <v>15.73</v>
      </c>
      <c r="BN263">
        <v>120.58</v>
      </c>
      <c r="BO263">
        <v>120.58</v>
      </c>
      <c r="BQ263" t="s">
        <v>1034</v>
      </c>
      <c r="BR263" t="s">
        <v>363</v>
      </c>
      <c r="BS263" s="2">
        <v>44246</v>
      </c>
      <c r="BT263" s="3">
        <v>0.44722222222222219</v>
      </c>
      <c r="BU263" t="s">
        <v>282</v>
      </c>
      <c r="BV263" t="s">
        <v>80</v>
      </c>
      <c r="BY263">
        <v>14806.22</v>
      </c>
      <c r="CA263" t="s">
        <v>186</v>
      </c>
      <c r="CC263" t="s">
        <v>184</v>
      </c>
      <c r="CD263">
        <v>1760</v>
      </c>
      <c r="CE263" t="s">
        <v>88</v>
      </c>
      <c r="CF263" s="2">
        <v>44246</v>
      </c>
      <c r="CI263">
        <v>2</v>
      </c>
      <c r="CJ263">
        <v>2</v>
      </c>
      <c r="CK263" t="s">
        <v>211</v>
      </c>
      <c r="CL263" t="s">
        <v>82</v>
      </c>
    </row>
    <row r="264" spans="1:90" x14ac:dyDescent="0.25">
      <c r="A264" t="s">
        <v>358</v>
      </c>
      <c r="B264" t="s">
        <v>359</v>
      </c>
      <c r="C264" t="s">
        <v>72</v>
      </c>
      <c r="E264" t="str">
        <f>"GAB2002069"</f>
        <v>GAB2002069</v>
      </c>
      <c r="F264" s="2">
        <v>44244</v>
      </c>
      <c r="G264">
        <v>202108</v>
      </c>
      <c r="H264" t="s">
        <v>86</v>
      </c>
      <c r="I264" t="s">
        <v>87</v>
      </c>
      <c r="J264" t="s">
        <v>360</v>
      </c>
      <c r="K264" t="s">
        <v>75</v>
      </c>
      <c r="L264" t="s">
        <v>205</v>
      </c>
      <c r="M264" t="s">
        <v>206</v>
      </c>
      <c r="N264" t="s">
        <v>406</v>
      </c>
      <c r="O264" t="s">
        <v>200</v>
      </c>
      <c r="P264" t="str">
        <f>"DAWIE                         "</f>
        <v xml:space="preserve">DAWIE                         </v>
      </c>
      <c r="Q264">
        <v>0</v>
      </c>
      <c r="R264">
        <v>0</v>
      </c>
      <c r="S264">
        <v>0</v>
      </c>
      <c r="T264">
        <v>0</v>
      </c>
      <c r="U264">
        <v>0</v>
      </c>
      <c r="V264">
        <v>0</v>
      </c>
      <c r="W264">
        <v>0</v>
      </c>
      <c r="X264">
        <v>0</v>
      </c>
      <c r="Y264">
        <v>0</v>
      </c>
      <c r="Z264">
        <v>0</v>
      </c>
      <c r="AA264">
        <v>0</v>
      </c>
      <c r="AB264">
        <v>0</v>
      </c>
      <c r="AC264">
        <v>0</v>
      </c>
      <c r="AD264">
        <v>0</v>
      </c>
      <c r="AE264">
        <v>0</v>
      </c>
      <c r="AF264">
        <v>0</v>
      </c>
      <c r="AG264">
        <v>0</v>
      </c>
      <c r="AH264">
        <v>0</v>
      </c>
      <c r="AI264">
        <v>0</v>
      </c>
      <c r="AJ264">
        <v>0</v>
      </c>
      <c r="AK264">
        <v>0</v>
      </c>
      <c r="AL264">
        <v>0</v>
      </c>
      <c r="AM264">
        <v>58.35</v>
      </c>
      <c r="AN264">
        <v>0</v>
      </c>
      <c r="AO264">
        <v>0</v>
      </c>
      <c r="AP264">
        <v>0</v>
      </c>
      <c r="AQ264">
        <v>0</v>
      </c>
      <c r="AR264">
        <v>0</v>
      </c>
      <c r="AS264">
        <v>0</v>
      </c>
      <c r="AT264">
        <v>0</v>
      </c>
      <c r="AU264">
        <v>0</v>
      </c>
      <c r="AV264">
        <v>0</v>
      </c>
      <c r="AW264">
        <v>0</v>
      </c>
      <c r="AX264">
        <v>0</v>
      </c>
      <c r="AY264">
        <v>0</v>
      </c>
      <c r="AZ264">
        <v>0</v>
      </c>
      <c r="BA264">
        <v>0</v>
      </c>
      <c r="BB264">
        <v>0</v>
      </c>
      <c r="BG264">
        <v>0</v>
      </c>
      <c r="BH264">
        <v>4</v>
      </c>
      <c r="BI264">
        <v>54.4</v>
      </c>
      <c r="BJ264">
        <v>87.1</v>
      </c>
      <c r="BK264">
        <v>88</v>
      </c>
      <c r="BL264">
        <v>416.97</v>
      </c>
      <c r="BM264">
        <v>62.55</v>
      </c>
      <c r="BN264">
        <v>479.52</v>
      </c>
      <c r="BO264">
        <v>479.52</v>
      </c>
      <c r="BQ264" t="s">
        <v>1035</v>
      </c>
      <c r="BR264" t="s">
        <v>363</v>
      </c>
      <c r="BS264" s="2">
        <v>44246</v>
      </c>
      <c r="BT264" s="3">
        <v>0.41666666666666669</v>
      </c>
      <c r="BU264" t="s">
        <v>1036</v>
      </c>
      <c r="BV264" t="s">
        <v>80</v>
      </c>
      <c r="BY264">
        <v>435698.72</v>
      </c>
      <c r="CC264" t="s">
        <v>206</v>
      </c>
      <c r="CD264">
        <v>157</v>
      </c>
      <c r="CE264" t="s">
        <v>88</v>
      </c>
      <c r="CF264" s="2">
        <v>44246</v>
      </c>
      <c r="CI264">
        <v>2</v>
      </c>
      <c r="CJ264">
        <v>2</v>
      </c>
      <c r="CK264" t="s">
        <v>211</v>
      </c>
      <c r="CL264" t="s">
        <v>82</v>
      </c>
    </row>
    <row r="265" spans="1:90" x14ac:dyDescent="0.25">
      <c r="A265" t="s">
        <v>358</v>
      </c>
      <c r="B265" t="s">
        <v>359</v>
      </c>
      <c r="C265" t="s">
        <v>72</v>
      </c>
      <c r="E265" t="str">
        <f>"GAB2002064"</f>
        <v>GAB2002064</v>
      </c>
      <c r="F265" s="2">
        <v>44244</v>
      </c>
      <c r="G265">
        <v>202108</v>
      </c>
      <c r="H265" t="s">
        <v>86</v>
      </c>
      <c r="I265" t="s">
        <v>87</v>
      </c>
      <c r="J265" t="s">
        <v>360</v>
      </c>
      <c r="K265" t="s">
        <v>75</v>
      </c>
      <c r="L265" t="s">
        <v>113</v>
      </c>
      <c r="M265" t="s">
        <v>114</v>
      </c>
      <c r="N265" t="s">
        <v>1037</v>
      </c>
      <c r="O265" t="s">
        <v>200</v>
      </c>
      <c r="P265" t="str">
        <f>"CT064323                      "</f>
        <v xml:space="preserve">CT064323                      </v>
      </c>
      <c r="Q265">
        <v>0</v>
      </c>
      <c r="R265">
        <v>0</v>
      </c>
      <c r="S265">
        <v>0</v>
      </c>
      <c r="T265">
        <v>0</v>
      </c>
      <c r="U265">
        <v>0</v>
      </c>
      <c r="V265">
        <v>0</v>
      </c>
      <c r="W265">
        <v>0</v>
      </c>
      <c r="X265">
        <v>0</v>
      </c>
      <c r="Y265">
        <v>0</v>
      </c>
      <c r="Z265">
        <v>0</v>
      </c>
      <c r="AA265">
        <v>0</v>
      </c>
      <c r="AB265">
        <v>0</v>
      </c>
      <c r="AC265">
        <v>0</v>
      </c>
      <c r="AD265">
        <v>0</v>
      </c>
      <c r="AE265">
        <v>0</v>
      </c>
      <c r="AF265">
        <v>0</v>
      </c>
      <c r="AG265">
        <v>0</v>
      </c>
      <c r="AH265">
        <v>0</v>
      </c>
      <c r="AI265">
        <v>0</v>
      </c>
      <c r="AJ265">
        <v>0</v>
      </c>
      <c r="AK265">
        <v>0</v>
      </c>
      <c r="AL265">
        <v>0</v>
      </c>
      <c r="AM265">
        <v>14.14</v>
      </c>
      <c r="AN265">
        <v>0</v>
      </c>
      <c r="AO265">
        <v>0</v>
      </c>
      <c r="AP265">
        <v>0</v>
      </c>
      <c r="AQ265">
        <v>0</v>
      </c>
      <c r="AR265">
        <v>0</v>
      </c>
      <c r="AS265">
        <v>0</v>
      </c>
      <c r="AT265">
        <v>0</v>
      </c>
      <c r="AU265">
        <v>0</v>
      </c>
      <c r="AV265">
        <v>0</v>
      </c>
      <c r="AW265">
        <v>0</v>
      </c>
      <c r="AX265">
        <v>0</v>
      </c>
      <c r="AY265">
        <v>0</v>
      </c>
      <c r="AZ265">
        <v>0</v>
      </c>
      <c r="BA265">
        <v>0</v>
      </c>
      <c r="BB265">
        <v>0</v>
      </c>
      <c r="BG265">
        <v>0</v>
      </c>
      <c r="BH265">
        <v>1</v>
      </c>
      <c r="BI265">
        <v>6.9</v>
      </c>
      <c r="BJ265">
        <v>6.4</v>
      </c>
      <c r="BK265">
        <v>7</v>
      </c>
      <c r="BL265">
        <v>104.85</v>
      </c>
      <c r="BM265">
        <v>15.73</v>
      </c>
      <c r="BN265">
        <v>120.58</v>
      </c>
      <c r="BO265">
        <v>120.58</v>
      </c>
      <c r="BQ265" t="s">
        <v>1038</v>
      </c>
      <c r="BR265" t="s">
        <v>363</v>
      </c>
      <c r="BS265" s="2">
        <v>44246</v>
      </c>
      <c r="BT265" s="3">
        <v>0.3444444444444445</v>
      </c>
      <c r="BU265" t="s">
        <v>227</v>
      </c>
      <c r="BV265" t="s">
        <v>80</v>
      </c>
      <c r="BY265">
        <v>31830.400000000001</v>
      </c>
      <c r="CA265" t="s">
        <v>115</v>
      </c>
      <c r="CC265" t="s">
        <v>114</v>
      </c>
      <c r="CD265">
        <v>2158</v>
      </c>
      <c r="CE265" t="s">
        <v>88</v>
      </c>
      <c r="CF265" s="2">
        <v>44247</v>
      </c>
      <c r="CI265">
        <v>2</v>
      </c>
      <c r="CJ265">
        <v>2</v>
      </c>
      <c r="CK265" t="s">
        <v>211</v>
      </c>
      <c r="CL265" t="s">
        <v>82</v>
      </c>
    </row>
    <row r="266" spans="1:90" x14ac:dyDescent="0.25">
      <c r="A266" t="s">
        <v>358</v>
      </c>
      <c r="B266" t="s">
        <v>359</v>
      </c>
      <c r="C266" t="s">
        <v>72</v>
      </c>
      <c r="E266" t="str">
        <f>"GAB2002066"</f>
        <v>GAB2002066</v>
      </c>
      <c r="F266" s="2">
        <v>44244</v>
      </c>
      <c r="G266">
        <v>202108</v>
      </c>
      <c r="H266" t="s">
        <v>86</v>
      </c>
      <c r="I266" t="s">
        <v>87</v>
      </c>
      <c r="J266" t="s">
        <v>360</v>
      </c>
      <c r="K266" t="s">
        <v>75</v>
      </c>
      <c r="L266" t="s">
        <v>173</v>
      </c>
      <c r="M266" t="s">
        <v>174</v>
      </c>
      <c r="N266" t="s">
        <v>1039</v>
      </c>
      <c r="O266" t="s">
        <v>200</v>
      </c>
      <c r="P266" t="str">
        <f>"CT064533                      "</f>
        <v xml:space="preserve">CT064533                      </v>
      </c>
      <c r="Q266">
        <v>0</v>
      </c>
      <c r="R266">
        <v>0</v>
      </c>
      <c r="S266">
        <v>0</v>
      </c>
      <c r="T266">
        <v>0</v>
      </c>
      <c r="U266">
        <v>0</v>
      </c>
      <c r="V266">
        <v>0</v>
      </c>
      <c r="W266">
        <v>0</v>
      </c>
      <c r="X266">
        <v>0</v>
      </c>
      <c r="Y266">
        <v>0</v>
      </c>
      <c r="Z266">
        <v>0</v>
      </c>
      <c r="AA266">
        <v>0</v>
      </c>
      <c r="AB266">
        <v>0</v>
      </c>
      <c r="AC266">
        <v>0</v>
      </c>
      <c r="AD266">
        <v>0</v>
      </c>
      <c r="AE266">
        <v>0</v>
      </c>
      <c r="AF266">
        <v>0</v>
      </c>
      <c r="AG266">
        <v>0</v>
      </c>
      <c r="AH266">
        <v>0</v>
      </c>
      <c r="AI266">
        <v>0</v>
      </c>
      <c r="AJ266">
        <v>0</v>
      </c>
      <c r="AK266">
        <v>0</v>
      </c>
      <c r="AL266">
        <v>0</v>
      </c>
      <c r="AM266">
        <v>11.87</v>
      </c>
      <c r="AN266">
        <v>0</v>
      </c>
      <c r="AO266">
        <v>0</v>
      </c>
      <c r="AP266">
        <v>0</v>
      </c>
      <c r="AQ266">
        <v>0</v>
      </c>
      <c r="AR266">
        <v>0</v>
      </c>
      <c r="AS266">
        <v>0</v>
      </c>
      <c r="AT266">
        <v>0</v>
      </c>
      <c r="AU266">
        <v>0</v>
      </c>
      <c r="AV266">
        <v>0</v>
      </c>
      <c r="AW266">
        <v>0</v>
      </c>
      <c r="AX266">
        <v>0</v>
      </c>
      <c r="AY266">
        <v>0</v>
      </c>
      <c r="AZ266">
        <v>0</v>
      </c>
      <c r="BA266">
        <v>0</v>
      </c>
      <c r="BB266">
        <v>0</v>
      </c>
      <c r="BG266">
        <v>0</v>
      </c>
      <c r="BH266">
        <v>1</v>
      </c>
      <c r="BI266">
        <v>1.4</v>
      </c>
      <c r="BJ266">
        <v>2.6</v>
      </c>
      <c r="BK266">
        <v>3</v>
      </c>
      <c r="BL266">
        <v>88.83</v>
      </c>
      <c r="BM266">
        <v>13.32</v>
      </c>
      <c r="BN266">
        <v>102.15</v>
      </c>
      <c r="BO266">
        <v>102.15</v>
      </c>
      <c r="BQ266" t="s">
        <v>1040</v>
      </c>
      <c r="BR266" t="s">
        <v>363</v>
      </c>
      <c r="BS266" s="2">
        <v>44245</v>
      </c>
      <c r="BT266" s="3">
        <v>0.48958333333333331</v>
      </c>
      <c r="BU266" t="s">
        <v>79</v>
      </c>
      <c r="BV266" t="s">
        <v>80</v>
      </c>
      <c r="BY266">
        <v>12794.54</v>
      </c>
      <c r="CA266" t="s">
        <v>290</v>
      </c>
      <c r="CC266" t="s">
        <v>174</v>
      </c>
      <c r="CD266">
        <v>6850</v>
      </c>
      <c r="CE266" t="s">
        <v>88</v>
      </c>
      <c r="CF266" s="2">
        <v>44249</v>
      </c>
      <c r="CI266">
        <v>2</v>
      </c>
      <c r="CJ266">
        <v>1</v>
      </c>
      <c r="CK266" t="s">
        <v>202</v>
      </c>
      <c r="CL266" t="s">
        <v>82</v>
      </c>
    </row>
    <row r="267" spans="1:90" x14ac:dyDescent="0.25">
      <c r="A267" t="s">
        <v>358</v>
      </c>
      <c r="B267" t="s">
        <v>359</v>
      </c>
      <c r="C267" t="s">
        <v>72</v>
      </c>
      <c r="E267" t="str">
        <f>"GAB2002060"</f>
        <v>GAB2002060</v>
      </c>
      <c r="F267" s="2">
        <v>44244</v>
      </c>
      <c r="G267">
        <v>202108</v>
      </c>
      <c r="H267" t="s">
        <v>86</v>
      </c>
      <c r="I267" t="s">
        <v>87</v>
      </c>
      <c r="J267" t="s">
        <v>360</v>
      </c>
      <c r="K267" t="s">
        <v>75</v>
      </c>
      <c r="L267" t="s">
        <v>127</v>
      </c>
      <c r="M267" t="s">
        <v>128</v>
      </c>
      <c r="N267" t="s">
        <v>1041</v>
      </c>
      <c r="O267" t="s">
        <v>200</v>
      </c>
      <c r="P267" t="str">
        <f>"CT064379 CT064494             "</f>
        <v xml:space="preserve">CT064379 CT064494             </v>
      </c>
      <c r="Q267">
        <v>0</v>
      </c>
      <c r="R267">
        <v>0</v>
      </c>
      <c r="S267">
        <v>0</v>
      </c>
      <c r="T267">
        <v>0</v>
      </c>
      <c r="U267">
        <v>0</v>
      </c>
      <c r="V267">
        <v>0</v>
      </c>
      <c r="W267">
        <v>0</v>
      </c>
      <c r="X267">
        <v>0</v>
      </c>
      <c r="Y267">
        <v>0</v>
      </c>
      <c r="Z267">
        <v>0</v>
      </c>
      <c r="AA267">
        <v>0</v>
      </c>
      <c r="AB267">
        <v>0</v>
      </c>
      <c r="AC267">
        <v>0</v>
      </c>
      <c r="AD267">
        <v>0</v>
      </c>
      <c r="AE267">
        <v>0</v>
      </c>
      <c r="AF267">
        <v>0</v>
      </c>
      <c r="AG267">
        <v>0</v>
      </c>
      <c r="AH267">
        <v>0</v>
      </c>
      <c r="AI267">
        <v>0</v>
      </c>
      <c r="AJ267">
        <v>0</v>
      </c>
      <c r="AK267">
        <v>0</v>
      </c>
      <c r="AL267">
        <v>0</v>
      </c>
      <c r="AM267">
        <v>14.14</v>
      </c>
      <c r="AN267">
        <v>0</v>
      </c>
      <c r="AO267">
        <v>0</v>
      </c>
      <c r="AP267">
        <v>0</v>
      </c>
      <c r="AQ267">
        <v>0</v>
      </c>
      <c r="AR267">
        <v>0</v>
      </c>
      <c r="AS267">
        <v>0</v>
      </c>
      <c r="AT267">
        <v>0</v>
      </c>
      <c r="AU267">
        <v>0</v>
      </c>
      <c r="AV267">
        <v>0</v>
      </c>
      <c r="AW267">
        <v>0</v>
      </c>
      <c r="AX267">
        <v>0</v>
      </c>
      <c r="AY267">
        <v>0</v>
      </c>
      <c r="AZ267">
        <v>0</v>
      </c>
      <c r="BA267">
        <v>0</v>
      </c>
      <c r="BB267">
        <v>0</v>
      </c>
      <c r="BG267">
        <v>0</v>
      </c>
      <c r="BH267">
        <v>1</v>
      </c>
      <c r="BI267">
        <v>1.7</v>
      </c>
      <c r="BJ267">
        <v>1.8</v>
      </c>
      <c r="BK267">
        <v>2</v>
      </c>
      <c r="BL267">
        <v>104.85</v>
      </c>
      <c r="BM267">
        <v>15.73</v>
      </c>
      <c r="BN267">
        <v>120.58</v>
      </c>
      <c r="BO267">
        <v>120.58</v>
      </c>
      <c r="BQ267" t="s">
        <v>1042</v>
      </c>
      <c r="BR267" t="s">
        <v>363</v>
      </c>
      <c r="BS267" s="2">
        <v>44246</v>
      </c>
      <c r="BT267" s="3">
        <v>0.3840277777777778</v>
      </c>
      <c r="BU267" t="s">
        <v>1043</v>
      </c>
      <c r="BV267" t="s">
        <v>80</v>
      </c>
      <c r="BY267">
        <v>8840.34</v>
      </c>
      <c r="CA267" t="s">
        <v>266</v>
      </c>
      <c r="CC267" t="s">
        <v>128</v>
      </c>
      <c r="CD267">
        <v>4001</v>
      </c>
      <c r="CE267" t="s">
        <v>88</v>
      </c>
      <c r="CF267" s="2">
        <v>44246</v>
      </c>
      <c r="CI267">
        <v>2</v>
      </c>
      <c r="CJ267">
        <v>2</v>
      </c>
      <c r="CK267" t="s">
        <v>211</v>
      </c>
      <c r="CL267" t="s">
        <v>82</v>
      </c>
    </row>
    <row r="268" spans="1:90" x14ac:dyDescent="0.25">
      <c r="A268" t="s">
        <v>358</v>
      </c>
      <c r="B268" t="s">
        <v>359</v>
      </c>
      <c r="C268" t="s">
        <v>72</v>
      </c>
      <c r="E268" t="str">
        <f>"GAB2002058"</f>
        <v>GAB2002058</v>
      </c>
      <c r="F268" s="2">
        <v>44244</v>
      </c>
      <c r="G268">
        <v>202108</v>
      </c>
      <c r="H268" t="s">
        <v>86</v>
      </c>
      <c r="I268" t="s">
        <v>87</v>
      </c>
      <c r="J268" t="s">
        <v>360</v>
      </c>
      <c r="K268" t="s">
        <v>75</v>
      </c>
      <c r="L268" t="s">
        <v>83</v>
      </c>
      <c r="M268" t="s">
        <v>84</v>
      </c>
      <c r="N268" t="s">
        <v>415</v>
      </c>
      <c r="O268" t="s">
        <v>200</v>
      </c>
      <c r="P268" t="str">
        <f>"CT064519                      "</f>
        <v xml:space="preserve">CT064519                      </v>
      </c>
      <c r="Q268">
        <v>0</v>
      </c>
      <c r="R268">
        <v>0</v>
      </c>
      <c r="S268">
        <v>0</v>
      </c>
      <c r="T268">
        <v>0</v>
      </c>
      <c r="U268">
        <v>0</v>
      </c>
      <c r="V268">
        <v>0</v>
      </c>
      <c r="W268">
        <v>0</v>
      </c>
      <c r="X268">
        <v>0</v>
      </c>
      <c r="Y268">
        <v>0</v>
      </c>
      <c r="Z268">
        <v>0</v>
      </c>
      <c r="AA268">
        <v>0</v>
      </c>
      <c r="AB268">
        <v>0</v>
      </c>
      <c r="AC268">
        <v>0</v>
      </c>
      <c r="AD268">
        <v>0</v>
      </c>
      <c r="AE268">
        <v>0</v>
      </c>
      <c r="AF268">
        <v>0</v>
      </c>
      <c r="AG268">
        <v>0</v>
      </c>
      <c r="AH268">
        <v>0</v>
      </c>
      <c r="AI268">
        <v>0</v>
      </c>
      <c r="AJ268">
        <v>0</v>
      </c>
      <c r="AK268">
        <v>0</v>
      </c>
      <c r="AL268">
        <v>0</v>
      </c>
      <c r="AM268">
        <v>14.14</v>
      </c>
      <c r="AN268">
        <v>0</v>
      </c>
      <c r="AO268">
        <v>0</v>
      </c>
      <c r="AP268">
        <v>0</v>
      </c>
      <c r="AQ268">
        <v>0</v>
      </c>
      <c r="AR268">
        <v>0</v>
      </c>
      <c r="AS268">
        <v>0</v>
      </c>
      <c r="AT268">
        <v>0</v>
      </c>
      <c r="AU268">
        <v>0</v>
      </c>
      <c r="AV268">
        <v>0</v>
      </c>
      <c r="AW268">
        <v>0</v>
      </c>
      <c r="AX268">
        <v>0</v>
      </c>
      <c r="AY268">
        <v>0</v>
      </c>
      <c r="AZ268">
        <v>0</v>
      </c>
      <c r="BA268">
        <v>0</v>
      </c>
      <c r="BB268">
        <v>0</v>
      </c>
      <c r="BG268">
        <v>0</v>
      </c>
      <c r="BH268">
        <v>1</v>
      </c>
      <c r="BI268">
        <v>1.7</v>
      </c>
      <c r="BJ268">
        <v>6.1</v>
      </c>
      <c r="BK268">
        <v>7</v>
      </c>
      <c r="BL268">
        <v>104.85</v>
      </c>
      <c r="BM268">
        <v>15.73</v>
      </c>
      <c r="BN268">
        <v>120.58</v>
      </c>
      <c r="BO268">
        <v>120.58</v>
      </c>
      <c r="BQ268" t="s">
        <v>416</v>
      </c>
      <c r="BR268" t="s">
        <v>363</v>
      </c>
      <c r="BS268" s="2">
        <v>44246</v>
      </c>
      <c r="BT268" s="3">
        <v>0.5541666666666667</v>
      </c>
      <c r="BU268" t="s">
        <v>1044</v>
      </c>
      <c r="BV268" t="s">
        <v>80</v>
      </c>
      <c r="BY268">
        <v>30554.880000000001</v>
      </c>
      <c r="CA268" t="s">
        <v>85</v>
      </c>
      <c r="CC268" t="s">
        <v>84</v>
      </c>
      <c r="CD268">
        <v>3610</v>
      </c>
      <c r="CE268" t="s">
        <v>88</v>
      </c>
      <c r="CF268" s="2">
        <v>44246</v>
      </c>
      <c r="CI268">
        <v>2</v>
      </c>
      <c r="CJ268">
        <v>2</v>
      </c>
      <c r="CK268" t="s">
        <v>211</v>
      </c>
      <c r="CL268" t="s">
        <v>82</v>
      </c>
    </row>
    <row r="269" spans="1:90" x14ac:dyDescent="0.25">
      <c r="A269" t="s">
        <v>358</v>
      </c>
      <c r="B269" t="s">
        <v>359</v>
      </c>
      <c r="C269" t="s">
        <v>72</v>
      </c>
      <c r="E269" t="str">
        <f>"GAB2002056"</f>
        <v>GAB2002056</v>
      </c>
      <c r="F269" s="2">
        <v>44244</v>
      </c>
      <c r="G269">
        <v>202108</v>
      </c>
      <c r="H269" t="s">
        <v>86</v>
      </c>
      <c r="I269" t="s">
        <v>87</v>
      </c>
      <c r="J269" t="s">
        <v>360</v>
      </c>
      <c r="K269" t="s">
        <v>75</v>
      </c>
      <c r="L269" t="s">
        <v>141</v>
      </c>
      <c r="M269" t="s">
        <v>142</v>
      </c>
      <c r="N269" t="s">
        <v>662</v>
      </c>
      <c r="O269" t="s">
        <v>200</v>
      </c>
      <c r="P269" t="str">
        <f>"CT064510                      "</f>
        <v xml:space="preserve">CT064510                      </v>
      </c>
      <c r="Q269">
        <v>0</v>
      </c>
      <c r="R269">
        <v>0</v>
      </c>
      <c r="S269">
        <v>0</v>
      </c>
      <c r="T269">
        <v>0</v>
      </c>
      <c r="U269">
        <v>0</v>
      </c>
      <c r="V269">
        <v>0</v>
      </c>
      <c r="W269">
        <v>0</v>
      </c>
      <c r="X269">
        <v>0</v>
      </c>
      <c r="Y269">
        <v>0</v>
      </c>
      <c r="Z269">
        <v>0</v>
      </c>
      <c r="AA269">
        <v>0</v>
      </c>
      <c r="AB269">
        <v>0</v>
      </c>
      <c r="AC269">
        <v>0</v>
      </c>
      <c r="AD269">
        <v>0</v>
      </c>
      <c r="AE269">
        <v>0</v>
      </c>
      <c r="AF269">
        <v>0</v>
      </c>
      <c r="AG269">
        <v>0</v>
      </c>
      <c r="AH269">
        <v>0</v>
      </c>
      <c r="AI269">
        <v>0</v>
      </c>
      <c r="AJ269">
        <v>0</v>
      </c>
      <c r="AK269">
        <v>0</v>
      </c>
      <c r="AL269">
        <v>0</v>
      </c>
      <c r="AM269">
        <v>20.2</v>
      </c>
      <c r="AN269">
        <v>0</v>
      </c>
      <c r="AO269">
        <v>0</v>
      </c>
      <c r="AP269">
        <v>0</v>
      </c>
      <c r="AQ269">
        <v>0</v>
      </c>
      <c r="AR269">
        <v>0</v>
      </c>
      <c r="AS269">
        <v>0</v>
      </c>
      <c r="AT269">
        <v>0</v>
      </c>
      <c r="AU269">
        <v>0</v>
      </c>
      <c r="AV269">
        <v>0</v>
      </c>
      <c r="AW269">
        <v>0</v>
      </c>
      <c r="AX269">
        <v>0</v>
      </c>
      <c r="AY269">
        <v>0</v>
      </c>
      <c r="AZ269">
        <v>0</v>
      </c>
      <c r="BA269">
        <v>0</v>
      </c>
      <c r="BB269">
        <v>0</v>
      </c>
      <c r="BG269">
        <v>0</v>
      </c>
      <c r="BH269">
        <v>1</v>
      </c>
      <c r="BI269">
        <v>12.8</v>
      </c>
      <c r="BJ269">
        <v>24.9</v>
      </c>
      <c r="BK269">
        <v>25</v>
      </c>
      <c r="BL269">
        <v>147.61000000000001</v>
      </c>
      <c r="BM269">
        <v>22.14</v>
      </c>
      <c r="BN269">
        <v>169.75</v>
      </c>
      <c r="BO269">
        <v>169.75</v>
      </c>
      <c r="BQ269" t="s">
        <v>663</v>
      </c>
      <c r="BR269" t="s">
        <v>363</v>
      </c>
      <c r="BS269" s="2">
        <v>44246</v>
      </c>
      <c r="BT269" s="3">
        <v>0.36180555555555555</v>
      </c>
      <c r="BU269" t="s">
        <v>1045</v>
      </c>
      <c r="BV269" t="s">
        <v>80</v>
      </c>
      <c r="BY269">
        <v>124603.48</v>
      </c>
      <c r="CA269" t="s">
        <v>199</v>
      </c>
      <c r="CC269" t="s">
        <v>142</v>
      </c>
      <c r="CD269">
        <v>1459</v>
      </c>
      <c r="CE269" t="s">
        <v>88</v>
      </c>
      <c r="CF269" s="2">
        <v>44247</v>
      </c>
      <c r="CI269">
        <v>2</v>
      </c>
      <c r="CJ269">
        <v>2</v>
      </c>
      <c r="CK269" t="s">
        <v>211</v>
      </c>
      <c r="CL269" t="s">
        <v>82</v>
      </c>
    </row>
    <row r="270" spans="1:90" x14ac:dyDescent="0.25">
      <c r="A270" t="s">
        <v>358</v>
      </c>
      <c r="B270" t="s">
        <v>359</v>
      </c>
      <c r="C270" t="s">
        <v>72</v>
      </c>
      <c r="E270" t="str">
        <f>"GAB2002055"</f>
        <v>GAB2002055</v>
      </c>
      <c r="F270" s="2">
        <v>44244</v>
      </c>
      <c r="G270">
        <v>202108</v>
      </c>
      <c r="H270" t="s">
        <v>86</v>
      </c>
      <c r="I270" t="s">
        <v>87</v>
      </c>
      <c r="J270" t="s">
        <v>360</v>
      </c>
      <c r="K270" t="s">
        <v>75</v>
      </c>
      <c r="L270" t="s">
        <v>134</v>
      </c>
      <c r="M270" t="s">
        <v>134</v>
      </c>
      <c r="N270" t="s">
        <v>516</v>
      </c>
      <c r="O270" t="s">
        <v>78</v>
      </c>
      <c r="P270" t="str">
        <f>"003043                        "</f>
        <v xml:space="preserve">003043                        </v>
      </c>
      <c r="Q270">
        <v>0</v>
      </c>
      <c r="R270">
        <v>0</v>
      </c>
      <c r="S270">
        <v>0</v>
      </c>
      <c r="T270">
        <v>0</v>
      </c>
      <c r="U270">
        <v>0</v>
      </c>
      <c r="V270">
        <v>0</v>
      </c>
      <c r="W270">
        <v>0</v>
      </c>
      <c r="X270">
        <v>0</v>
      </c>
      <c r="Y270">
        <v>0</v>
      </c>
      <c r="Z270">
        <v>0</v>
      </c>
      <c r="AA270">
        <v>0</v>
      </c>
      <c r="AB270">
        <v>0</v>
      </c>
      <c r="AC270">
        <v>0</v>
      </c>
      <c r="AD270">
        <v>0</v>
      </c>
      <c r="AE270">
        <v>0</v>
      </c>
      <c r="AF270">
        <v>0</v>
      </c>
      <c r="AG270">
        <v>0</v>
      </c>
      <c r="AH270">
        <v>0</v>
      </c>
      <c r="AI270">
        <v>0</v>
      </c>
      <c r="AJ270">
        <v>0</v>
      </c>
      <c r="AK270">
        <v>12.08</v>
      </c>
      <c r="AL270">
        <v>0</v>
      </c>
      <c r="AM270">
        <v>0</v>
      </c>
      <c r="AN270">
        <v>0</v>
      </c>
      <c r="AO270">
        <v>0</v>
      </c>
      <c r="AP270">
        <v>0</v>
      </c>
      <c r="AQ270">
        <v>0</v>
      </c>
      <c r="AR270">
        <v>0</v>
      </c>
      <c r="AS270">
        <v>0</v>
      </c>
      <c r="AT270">
        <v>0</v>
      </c>
      <c r="AU270">
        <v>0</v>
      </c>
      <c r="AV270">
        <v>0</v>
      </c>
      <c r="AW270">
        <v>0</v>
      </c>
      <c r="AX270">
        <v>0</v>
      </c>
      <c r="AY270">
        <v>0</v>
      </c>
      <c r="AZ270">
        <v>0</v>
      </c>
      <c r="BA270">
        <v>0</v>
      </c>
      <c r="BB270">
        <v>0</v>
      </c>
      <c r="BG270">
        <v>0</v>
      </c>
      <c r="BH270">
        <v>1</v>
      </c>
      <c r="BI270">
        <v>0.4</v>
      </c>
      <c r="BJ270">
        <v>2.2000000000000002</v>
      </c>
      <c r="BK270">
        <v>2.5</v>
      </c>
      <c r="BL270">
        <v>85.3</v>
      </c>
      <c r="BM270">
        <v>12.8</v>
      </c>
      <c r="BN270">
        <v>98.1</v>
      </c>
      <c r="BO270">
        <v>98.1</v>
      </c>
      <c r="BQ270" t="s">
        <v>1046</v>
      </c>
      <c r="BR270" t="s">
        <v>363</v>
      </c>
      <c r="BS270" s="2">
        <v>44245</v>
      </c>
      <c r="BT270" s="3">
        <v>0.49722222222222223</v>
      </c>
      <c r="BU270" t="s">
        <v>286</v>
      </c>
      <c r="BV270" t="s">
        <v>80</v>
      </c>
      <c r="BY270">
        <v>10955.7</v>
      </c>
      <c r="CA270" t="s">
        <v>135</v>
      </c>
      <c r="CC270" t="s">
        <v>134</v>
      </c>
      <c r="CD270">
        <v>7646</v>
      </c>
      <c r="CE270" t="s">
        <v>475</v>
      </c>
      <c r="CF270" s="2">
        <v>44246</v>
      </c>
      <c r="CI270">
        <v>1</v>
      </c>
      <c r="CJ270">
        <v>1</v>
      </c>
      <c r="CK270">
        <v>24</v>
      </c>
      <c r="CL270" t="s">
        <v>82</v>
      </c>
    </row>
    <row r="271" spans="1:90" x14ac:dyDescent="0.25">
      <c r="A271" t="s">
        <v>358</v>
      </c>
      <c r="B271" t="s">
        <v>359</v>
      </c>
      <c r="C271" t="s">
        <v>72</v>
      </c>
      <c r="E271" t="str">
        <f>"GAB2002059"</f>
        <v>GAB2002059</v>
      </c>
      <c r="F271" s="2">
        <v>44244</v>
      </c>
      <c r="G271">
        <v>202108</v>
      </c>
      <c r="H271" t="s">
        <v>86</v>
      </c>
      <c r="I271" t="s">
        <v>87</v>
      </c>
      <c r="J271" t="s">
        <v>360</v>
      </c>
      <c r="K271" t="s">
        <v>75</v>
      </c>
      <c r="L271" t="s">
        <v>86</v>
      </c>
      <c r="M271" t="s">
        <v>87</v>
      </c>
      <c r="N271" t="s">
        <v>582</v>
      </c>
      <c r="O271" t="s">
        <v>78</v>
      </c>
      <c r="P271" t="str">
        <f>"CT064518                      "</f>
        <v xml:space="preserve">CT064518                      </v>
      </c>
      <c r="Q271">
        <v>0</v>
      </c>
      <c r="R271">
        <v>0</v>
      </c>
      <c r="S271">
        <v>0</v>
      </c>
      <c r="T271">
        <v>0</v>
      </c>
      <c r="U271">
        <v>0</v>
      </c>
      <c r="V271">
        <v>0</v>
      </c>
      <c r="W271">
        <v>0</v>
      </c>
      <c r="X271">
        <v>0</v>
      </c>
      <c r="Y271">
        <v>0</v>
      </c>
      <c r="Z271">
        <v>0</v>
      </c>
      <c r="AA271">
        <v>0</v>
      </c>
      <c r="AB271">
        <v>0</v>
      </c>
      <c r="AC271">
        <v>0</v>
      </c>
      <c r="AD271">
        <v>0</v>
      </c>
      <c r="AE271">
        <v>0</v>
      </c>
      <c r="AF271">
        <v>0</v>
      </c>
      <c r="AG271">
        <v>0</v>
      </c>
      <c r="AH271">
        <v>0</v>
      </c>
      <c r="AI271">
        <v>0</v>
      </c>
      <c r="AJ271">
        <v>0</v>
      </c>
      <c r="AK271">
        <v>5.4</v>
      </c>
      <c r="AL271">
        <v>0</v>
      </c>
      <c r="AM271">
        <v>0</v>
      </c>
      <c r="AN271">
        <v>0</v>
      </c>
      <c r="AO271">
        <v>0</v>
      </c>
      <c r="AP271">
        <v>0</v>
      </c>
      <c r="AQ271">
        <v>0</v>
      </c>
      <c r="AR271">
        <v>0</v>
      </c>
      <c r="AS271">
        <v>0</v>
      </c>
      <c r="AT271">
        <v>0</v>
      </c>
      <c r="AU271">
        <v>0</v>
      </c>
      <c r="AV271">
        <v>0</v>
      </c>
      <c r="AW271">
        <v>0</v>
      </c>
      <c r="AX271">
        <v>0</v>
      </c>
      <c r="AY271">
        <v>0</v>
      </c>
      <c r="AZ271">
        <v>0</v>
      </c>
      <c r="BA271">
        <v>0</v>
      </c>
      <c r="BB271">
        <v>0</v>
      </c>
      <c r="BG271">
        <v>0</v>
      </c>
      <c r="BH271">
        <v>1</v>
      </c>
      <c r="BI271">
        <v>0.3</v>
      </c>
      <c r="BJ271">
        <v>2.2999999999999998</v>
      </c>
      <c r="BK271">
        <v>3</v>
      </c>
      <c r="BL271">
        <v>38.11</v>
      </c>
      <c r="BM271">
        <v>5.72</v>
      </c>
      <c r="BN271">
        <v>43.83</v>
      </c>
      <c r="BO271">
        <v>43.83</v>
      </c>
      <c r="BQ271" t="s">
        <v>583</v>
      </c>
      <c r="BR271" t="s">
        <v>363</v>
      </c>
      <c r="BS271" s="2">
        <v>44245</v>
      </c>
      <c r="BT271" s="3">
        <v>0.64166666666666672</v>
      </c>
      <c r="BU271" t="s">
        <v>309</v>
      </c>
      <c r="BV271" t="s">
        <v>82</v>
      </c>
      <c r="BW271" t="s">
        <v>108</v>
      </c>
      <c r="BX271" t="s">
        <v>98</v>
      </c>
      <c r="BY271">
        <v>11327.4</v>
      </c>
      <c r="CA271" t="s">
        <v>1047</v>
      </c>
      <c r="CC271" t="s">
        <v>87</v>
      </c>
      <c r="CD271">
        <v>7806</v>
      </c>
      <c r="CE271" t="s">
        <v>482</v>
      </c>
      <c r="CF271" s="2">
        <v>44246</v>
      </c>
      <c r="CI271">
        <v>1</v>
      </c>
      <c r="CJ271">
        <v>1</v>
      </c>
      <c r="CK271">
        <v>22</v>
      </c>
      <c r="CL271" t="s">
        <v>82</v>
      </c>
    </row>
    <row r="272" spans="1:90" x14ac:dyDescent="0.25">
      <c r="A272" t="s">
        <v>358</v>
      </c>
      <c r="B272" t="s">
        <v>359</v>
      </c>
      <c r="C272" t="s">
        <v>72</v>
      </c>
      <c r="E272" t="str">
        <f>"GAB2002061"</f>
        <v>GAB2002061</v>
      </c>
      <c r="F272" s="2">
        <v>44244</v>
      </c>
      <c r="G272">
        <v>202108</v>
      </c>
      <c r="H272" t="s">
        <v>86</v>
      </c>
      <c r="I272" t="s">
        <v>87</v>
      </c>
      <c r="J272" t="s">
        <v>360</v>
      </c>
      <c r="K272" t="s">
        <v>75</v>
      </c>
      <c r="L272" t="s">
        <v>225</v>
      </c>
      <c r="M272" t="s">
        <v>226</v>
      </c>
      <c r="N272" t="s">
        <v>455</v>
      </c>
      <c r="O272" t="s">
        <v>78</v>
      </c>
      <c r="P272" t="str">
        <f>"CT064521                      "</f>
        <v xml:space="preserve">CT064521                      </v>
      </c>
      <c r="Q272">
        <v>0</v>
      </c>
      <c r="R272">
        <v>0</v>
      </c>
      <c r="S272">
        <v>0</v>
      </c>
      <c r="T272">
        <v>0</v>
      </c>
      <c r="U272">
        <v>0</v>
      </c>
      <c r="V272">
        <v>0</v>
      </c>
      <c r="W272">
        <v>0</v>
      </c>
      <c r="X272">
        <v>0</v>
      </c>
      <c r="Y272">
        <v>0</v>
      </c>
      <c r="Z272">
        <v>0</v>
      </c>
      <c r="AA272">
        <v>0</v>
      </c>
      <c r="AB272">
        <v>0</v>
      </c>
      <c r="AC272">
        <v>0</v>
      </c>
      <c r="AD272">
        <v>0</v>
      </c>
      <c r="AE272">
        <v>0</v>
      </c>
      <c r="AF272">
        <v>0</v>
      </c>
      <c r="AG272">
        <v>0</v>
      </c>
      <c r="AH272">
        <v>0</v>
      </c>
      <c r="AI272">
        <v>0</v>
      </c>
      <c r="AJ272">
        <v>0</v>
      </c>
      <c r="AK272">
        <v>13.38</v>
      </c>
      <c r="AL272">
        <v>0</v>
      </c>
      <c r="AM272">
        <v>0</v>
      </c>
      <c r="AN272">
        <v>0</v>
      </c>
      <c r="AO272">
        <v>0</v>
      </c>
      <c r="AP272">
        <v>0</v>
      </c>
      <c r="AQ272">
        <v>0</v>
      </c>
      <c r="AR272">
        <v>0</v>
      </c>
      <c r="AS272">
        <v>0</v>
      </c>
      <c r="AT272">
        <v>0</v>
      </c>
      <c r="AU272">
        <v>0</v>
      </c>
      <c r="AV272">
        <v>0</v>
      </c>
      <c r="AW272">
        <v>0</v>
      </c>
      <c r="AX272">
        <v>0</v>
      </c>
      <c r="AY272">
        <v>0</v>
      </c>
      <c r="AZ272">
        <v>0</v>
      </c>
      <c r="BA272">
        <v>0</v>
      </c>
      <c r="BB272">
        <v>0</v>
      </c>
      <c r="BG272">
        <v>0</v>
      </c>
      <c r="BH272">
        <v>1</v>
      </c>
      <c r="BI272">
        <v>1</v>
      </c>
      <c r="BJ272">
        <v>1.7</v>
      </c>
      <c r="BK272">
        <v>2</v>
      </c>
      <c r="BL272">
        <v>94.5</v>
      </c>
      <c r="BM272">
        <v>14.18</v>
      </c>
      <c r="BN272">
        <v>108.68</v>
      </c>
      <c r="BO272">
        <v>108.68</v>
      </c>
      <c r="BQ272" t="s">
        <v>456</v>
      </c>
      <c r="BR272" t="s">
        <v>363</v>
      </c>
      <c r="BS272" s="2">
        <v>44245</v>
      </c>
      <c r="BT272" s="3">
        <v>0.42083333333333334</v>
      </c>
      <c r="BU272" t="s">
        <v>222</v>
      </c>
      <c r="BV272" t="s">
        <v>80</v>
      </c>
      <c r="BY272">
        <v>8621.25</v>
      </c>
      <c r="CA272" t="s">
        <v>312</v>
      </c>
      <c r="CC272" t="s">
        <v>226</v>
      </c>
      <c r="CD272">
        <v>9459</v>
      </c>
      <c r="CE272" t="s">
        <v>1048</v>
      </c>
      <c r="CF272" s="2">
        <v>44245</v>
      </c>
      <c r="CI272">
        <v>1</v>
      </c>
      <c r="CJ272">
        <v>1</v>
      </c>
      <c r="CK272">
        <v>23</v>
      </c>
      <c r="CL272" t="s">
        <v>82</v>
      </c>
    </row>
    <row r="273" spans="1:90" x14ac:dyDescent="0.25">
      <c r="A273" t="s">
        <v>358</v>
      </c>
      <c r="B273" t="s">
        <v>359</v>
      </c>
      <c r="C273" t="s">
        <v>72</v>
      </c>
      <c r="E273" t="str">
        <f>"GAB2002054"</f>
        <v>GAB2002054</v>
      </c>
      <c r="F273" s="2">
        <v>44244</v>
      </c>
      <c r="G273">
        <v>202108</v>
      </c>
      <c r="H273" t="s">
        <v>86</v>
      </c>
      <c r="I273" t="s">
        <v>87</v>
      </c>
      <c r="J273" t="s">
        <v>360</v>
      </c>
      <c r="K273" t="s">
        <v>75</v>
      </c>
      <c r="L273" t="s">
        <v>134</v>
      </c>
      <c r="M273" t="s">
        <v>134</v>
      </c>
      <c r="N273" t="s">
        <v>1049</v>
      </c>
      <c r="O273" t="s">
        <v>78</v>
      </c>
      <c r="P273" t="str">
        <f>"CT064495                      "</f>
        <v xml:space="preserve">CT064495                      </v>
      </c>
      <c r="Q273">
        <v>0</v>
      </c>
      <c r="R273">
        <v>0</v>
      </c>
      <c r="S273">
        <v>0</v>
      </c>
      <c r="T273">
        <v>0</v>
      </c>
      <c r="U273">
        <v>0</v>
      </c>
      <c r="V273">
        <v>0</v>
      </c>
      <c r="W273">
        <v>0</v>
      </c>
      <c r="X273">
        <v>0</v>
      </c>
      <c r="Y273">
        <v>0</v>
      </c>
      <c r="Z273">
        <v>0</v>
      </c>
      <c r="AA273">
        <v>0</v>
      </c>
      <c r="AB273">
        <v>0</v>
      </c>
      <c r="AC273">
        <v>0</v>
      </c>
      <c r="AD273">
        <v>0</v>
      </c>
      <c r="AE273">
        <v>0</v>
      </c>
      <c r="AF273">
        <v>0</v>
      </c>
      <c r="AG273">
        <v>0</v>
      </c>
      <c r="AH273">
        <v>0</v>
      </c>
      <c r="AI273">
        <v>0</v>
      </c>
      <c r="AJ273">
        <v>0</v>
      </c>
      <c r="AK273">
        <v>12.08</v>
      </c>
      <c r="AL273">
        <v>0</v>
      </c>
      <c r="AM273">
        <v>0</v>
      </c>
      <c r="AN273">
        <v>0</v>
      </c>
      <c r="AO273">
        <v>0</v>
      </c>
      <c r="AP273">
        <v>0</v>
      </c>
      <c r="AQ273">
        <v>0</v>
      </c>
      <c r="AR273">
        <v>0</v>
      </c>
      <c r="AS273">
        <v>0</v>
      </c>
      <c r="AT273">
        <v>0</v>
      </c>
      <c r="AU273">
        <v>0</v>
      </c>
      <c r="AV273">
        <v>0</v>
      </c>
      <c r="AW273">
        <v>0</v>
      </c>
      <c r="AX273">
        <v>0</v>
      </c>
      <c r="AY273">
        <v>0</v>
      </c>
      <c r="AZ273">
        <v>0</v>
      </c>
      <c r="BA273">
        <v>0</v>
      </c>
      <c r="BB273">
        <v>0</v>
      </c>
      <c r="BG273">
        <v>0</v>
      </c>
      <c r="BH273">
        <v>1</v>
      </c>
      <c r="BI273">
        <v>0.4</v>
      </c>
      <c r="BJ273">
        <v>2.5</v>
      </c>
      <c r="BK273">
        <v>2.5</v>
      </c>
      <c r="BL273">
        <v>85.3</v>
      </c>
      <c r="BM273">
        <v>12.8</v>
      </c>
      <c r="BN273">
        <v>98.1</v>
      </c>
      <c r="BO273">
        <v>98.1</v>
      </c>
      <c r="BQ273" t="s">
        <v>1050</v>
      </c>
      <c r="BR273" t="s">
        <v>363</v>
      </c>
      <c r="BS273" s="2">
        <v>44245</v>
      </c>
      <c r="BT273" s="3">
        <v>0.52500000000000002</v>
      </c>
      <c r="BU273" t="s">
        <v>1051</v>
      </c>
      <c r="BV273" t="s">
        <v>80</v>
      </c>
      <c r="BY273">
        <v>12491.55</v>
      </c>
      <c r="CA273" t="s">
        <v>135</v>
      </c>
      <c r="CC273" t="s">
        <v>134</v>
      </c>
      <c r="CD273">
        <v>7646</v>
      </c>
      <c r="CE273" t="s">
        <v>453</v>
      </c>
      <c r="CF273" s="2">
        <v>44246</v>
      </c>
      <c r="CI273">
        <v>1</v>
      </c>
      <c r="CJ273">
        <v>1</v>
      </c>
      <c r="CK273">
        <v>24</v>
      </c>
      <c r="CL273" t="s">
        <v>82</v>
      </c>
    </row>
    <row r="274" spans="1:90" x14ac:dyDescent="0.25">
      <c r="A274" t="s">
        <v>358</v>
      </c>
      <c r="B274" t="s">
        <v>359</v>
      </c>
      <c r="C274" t="s">
        <v>72</v>
      </c>
      <c r="E274" t="str">
        <f>"GAB2002062"</f>
        <v>GAB2002062</v>
      </c>
      <c r="F274" s="2">
        <v>44244</v>
      </c>
      <c r="G274">
        <v>202108</v>
      </c>
      <c r="H274" t="s">
        <v>86</v>
      </c>
      <c r="I274" t="s">
        <v>87</v>
      </c>
      <c r="J274" t="s">
        <v>360</v>
      </c>
      <c r="K274" t="s">
        <v>75</v>
      </c>
      <c r="L274" t="s">
        <v>86</v>
      </c>
      <c r="M274" t="s">
        <v>87</v>
      </c>
      <c r="N274" t="s">
        <v>502</v>
      </c>
      <c r="O274" t="s">
        <v>78</v>
      </c>
      <c r="P274" t="str">
        <f>"CT064528                      "</f>
        <v xml:space="preserve">CT064528                      </v>
      </c>
      <c r="Q274">
        <v>0</v>
      </c>
      <c r="R274">
        <v>0</v>
      </c>
      <c r="S274">
        <v>0</v>
      </c>
      <c r="T274">
        <v>0</v>
      </c>
      <c r="U274">
        <v>0</v>
      </c>
      <c r="V274">
        <v>0</v>
      </c>
      <c r="W274">
        <v>0</v>
      </c>
      <c r="X274">
        <v>0</v>
      </c>
      <c r="Y274">
        <v>0</v>
      </c>
      <c r="Z274">
        <v>0</v>
      </c>
      <c r="AA274">
        <v>0</v>
      </c>
      <c r="AB274">
        <v>0</v>
      </c>
      <c r="AC274">
        <v>0</v>
      </c>
      <c r="AD274">
        <v>0</v>
      </c>
      <c r="AE274">
        <v>0</v>
      </c>
      <c r="AF274">
        <v>0</v>
      </c>
      <c r="AG274">
        <v>0</v>
      </c>
      <c r="AH274">
        <v>0</v>
      </c>
      <c r="AI274">
        <v>0</v>
      </c>
      <c r="AJ274">
        <v>0</v>
      </c>
      <c r="AK274">
        <v>5.4</v>
      </c>
      <c r="AL274">
        <v>0</v>
      </c>
      <c r="AM274">
        <v>0</v>
      </c>
      <c r="AN274">
        <v>0</v>
      </c>
      <c r="AO274">
        <v>0</v>
      </c>
      <c r="AP274">
        <v>0</v>
      </c>
      <c r="AQ274">
        <v>0</v>
      </c>
      <c r="AR274">
        <v>0</v>
      </c>
      <c r="AS274">
        <v>0</v>
      </c>
      <c r="AT274">
        <v>0</v>
      </c>
      <c r="AU274">
        <v>0</v>
      </c>
      <c r="AV274">
        <v>0</v>
      </c>
      <c r="AW274">
        <v>0</v>
      </c>
      <c r="AX274">
        <v>0</v>
      </c>
      <c r="AY274">
        <v>0</v>
      </c>
      <c r="AZ274">
        <v>0</v>
      </c>
      <c r="BA274">
        <v>0</v>
      </c>
      <c r="BB274">
        <v>0</v>
      </c>
      <c r="BG274">
        <v>0</v>
      </c>
      <c r="BH274">
        <v>1</v>
      </c>
      <c r="BI274">
        <v>0.2</v>
      </c>
      <c r="BJ274">
        <v>2.9</v>
      </c>
      <c r="BK274">
        <v>3</v>
      </c>
      <c r="BL274">
        <v>38.11</v>
      </c>
      <c r="BM274">
        <v>5.72</v>
      </c>
      <c r="BN274">
        <v>43.83</v>
      </c>
      <c r="BO274">
        <v>43.83</v>
      </c>
      <c r="BQ274" t="s">
        <v>308</v>
      </c>
      <c r="BR274" t="s">
        <v>363</v>
      </c>
      <c r="BS274" s="2">
        <v>44245</v>
      </c>
      <c r="BT274" s="3">
        <v>0.40625</v>
      </c>
      <c r="BU274" t="s">
        <v>503</v>
      </c>
      <c r="BV274" t="s">
        <v>80</v>
      </c>
      <c r="BY274">
        <v>14688</v>
      </c>
      <c r="CA274" t="s">
        <v>234</v>
      </c>
      <c r="CC274" t="s">
        <v>87</v>
      </c>
      <c r="CD274">
        <v>7800</v>
      </c>
      <c r="CE274" t="s">
        <v>443</v>
      </c>
      <c r="CF274" s="2">
        <v>44246</v>
      </c>
      <c r="CI274">
        <v>1</v>
      </c>
      <c r="CJ274">
        <v>1</v>
      </c>
      <c r="CK274">
        <v>22</v>
      </c>
      <c r="CL274" t="s">
        <v>82</v>
      </c>
    </row>
    <row r="275" spans="1:90" x14ac:dyDescent="0.25">
      <c r="A275" t="s">
        <v>358</v>
      </c>
      <c r="B275" t="s">
        <v>359</v>
      </c>
      <c r="C275" t="s">
        <v>72</v>
      </c>
      <c r="E275" t="str">
        <f>"GAB2002071"</f>
        <v>GAB2002071</v>
      </c>
      <c r="F275" s="2">
        <v>44244</v>
      </c>
      <c r="G275">
        <v>202108</v>
      </c>
      <c r="H275" t="s">
        <v>86</v>
      </c>
      <c r="I275" t="s">
        <v>87</v>
      </c>
      <c r="J275" t="s">
        <v>360</v>
      </c>
      <c r="K275" t="s">
        <v>75</v>
      </c>
      <c r="L275" t="s">
        <v>469</v>
      </c>
      <c r="M275" t="s">
        <v>470</v>
      </c>
      <c r="N275" t="s">
        <v>471</v>
      </c>
      <c r="O275" t="s">
        <v>78</v>
      </c>
      <c r="P275" t="str">
        <f>"003096                        "</f>
        <v xml:space="preserve">003096                        </v>
      </c>
      <c r="Q275">
        <v>0</v>
      </c>
      <c r="R275">
        <v>0</v>
      </c>
      <c r="S275">
        <v>0</v>
      </c>
      <c r="T275">
        <v>0</v>
      </c>
      <c r="U275">
        <v>0</v>
      </c>
      <c r="V275">
        <v>0</v>
      </c>
      <c r="W275">
        <v>0</v>
      </c>
      <c r="X275">
        <v>0</v>
      </c>
      <c r="Y275">
        <v>0</v>
      </c>
      <c r="Z275">
        <v>0</v>
      </c>
      <c r="AA275">
        <v>0</v>
      </c>
      <c r="AB275">
        <v>0</v>
      </c>
      <c r="AC275">
        <v>0</v>
      </c>
      <c r="AD275">
        <v>0</v>
      </c>
      <c r="AE275">
        <v>0</v>
      </c>
      <c r="AF275">
        <v>0</v>
      </c>
      <c r="AG275">
        <v>0</v>
      </c>
      <c r="AH275">
        <v>0</v>
      </c>
      <c r="AI275">
        <v>0</v>
      </c>
      <c r="AJ275">
        <v>0</v>
      </c>
      <c r="AK275">
        <v>13.38</v>
      </c>
      <c r="AL275">
        <v>0</v>
      </c>
      <c r="AM275">
        <v>0</v>
      </c>
      <c r="AN275">
        <v>0</v>
      </c>
      <c r="AO275">
        <v>0</v>
      </c>
      <c r="AP275">
        <v>0</v>
      </c>
      <c r="AQ275">
        <v>0</v>
      </c>
      <c r="AR275">
        <v>0</v>
      </c>
      <c r="AS275">
        <v>0</v>
      </c>
      <c r="AT275">
        <v>0</v>
      </c>
      <c r="AU275">
        <v>0</v>
      </c>
      <c r="AV275">
        <v>0</v>
      </c>
      <c r="AW275">
        <v>0</v>
      </c>
      <c r="AX275">
        <v>0</v>
      </c>
      <c r="AY275">
        <v>0</v>
      </c>
      <c r="AZ275">
        <v>0</v>
      </c>
      <c r="BA275">
        <v>0</v>
      </c>
      <c r="BB275">
        <v>0</v>
      </c>
      <c r="BG275">
        <v>0</v>
      </c>
      <c r="BH275">
        <v>1</v>
      </c>
      <c r="BI275">
        <v>0.2</v>
      </c>
      <c r="BJ275">
        <v>1.8</v>
      </c>
      <c r="BK275">
        <v>2</v>
      </c>
      <c r="BL275">
        <v>94.5</v>
      </c>
      <c r="BM275">
        <v>14.18</v>
      </c>
      <c r="BN275">
        <v>108.68</v>
      </c>
      <c r="BO275">
        <v>108.68</v>
      </c>
      <c r="BQ275" t="s">
        <v>1052</v>
      </c>
      <c r="BR275" t="s">
        <v>363</v>
      </c>
      <c r="BS275" s="2">
        <v>44245</v>
      </c>
      <c r="BT275" s="3">
        <v>0.41666666666666669</v>
      </c>
      <c r="BU275" t="s">
        <v>658</v>
      </c>
      <c r="BV275" t="s">
        <v>80</v>
      </c>
      <c r="BY275">
        <v>9030.89</v>
      </c>
      <c r="CC275" t="s">
        <v>470</v>
      </c>
      <c r="CD275">
        <v>9499</v>
      </c>
      <c r="CE275" t="s">
        <v>438</v>
      </c>
      <c r="CF275" s="2">
        <v>44246</v>
      </c>
      <c r="CI275">
        <v>1</v>
      </c>
      <c r="CJ275">
        <v>1</v>
      </c>
      <c r="CK275">
        <v>23</v>
      </c>
      <c r="CL275" t="s">
        <v>82</v>
      </c>
    </row>
    <row r="276" spans="1:90" x14ac:dyDescent="0.25">
      <c r="A276" t="s">
        <v>358</v>
      </c>
      <c r="B276" t="s">
        <v>359</v>
      </c>
      <c r="C276" t="s">
        <v>72</v>
      </c>
      <c r="E276" t="str">
        <f>"GAB2002068"</f>
        <v>GAB2002068</v>
      </c>
      <c r="F276" s="2">
        <v>44244</v>
      </c>
      <c r="G276">
        <v>202108</v>
      </c>
      <c r="H276" t="s">
        <v>86</v>
      </c>
      <c r="I276" t="s">
        <v>87</v>
      </c>
      <c r="J276" t="s">
        <v>360</v>
      </c>
      <c r="K276" t="s">
        <v>75</v>
      </c>
      <c r="L276" t="s">
        <v>141</v>
      </c>
      <c r="M276" t="s">
        <v>142</v>
      </c>
      <c r="N276" t="s">
        <v>714</v>
      </c>
      <c r="O276" t="s">
        <v>78</v>
      </c>
      <c r="P276" t="str">
        <f>"CT064534                      "</f>
        <v xml:space="preserve">CT064534                      </v>
      </c>
      <c r="Q276">
        <v>0</v>
      </c>
      <c r="R276">
        <v>0</v>
      </c>
      <c r="S276">
        <v>0</v>
      </c>
      <c r="T276">
        <v>0</v>
      </c>
      <c r="U276">
        <v>0</v>
      </c>
      <c r="V276">
        <v>0</v>
      </c>
      <c r="W276">
        <v>0</v>
      </c>
      <c r="X276">
        <v>0</v>
      </c>
      <c r="Y276">
        <v>0</v>
      </c>
      <c r="Z276">
        <v>0</v>
      </c>
      <c r="AA276">
        <v>0</v>
      </c>
      <c r="AB276">
        <v>0</v>
      </c>
      <c r="AC276">
        <v>0</v>
      </c>
      <c r="AD276">
        <v>0</v>
      </c>
      <c r="AE276">
        <v>0</v>
      </c>
      <c r="AF276">
        <v>0</v>
      </c>
      <c r="AG276">
        <v>0</v>
      </c>
      <c r="AH276">
        <v>0</v>
      </c>
      <c r="AI276">
        <v>0</v>
      </c>
      <c r="AJ276">
        <v>0</v>
      </c>
      <c r="AK276">
        <v>6.91</v>
      </c>
      <c r="AL276">
        <v>0</v>
      </c>
      <c r="AM276">
        <v>0</v>
      </c>
      <c r="AN276">
        <v>0</v>
      </c>
      <c r="AO276">
        <v>0</v>
      </c>
      <c r="AP276">
        <v>0</v>
      </c>
      <c r="AQ276">
        <v>0</v>
      </c>
      <c r="AR276">
        <v>0</v>
      </c>
      <c r="AS276">
        <v>0</v>
      </c>
      <c r="AT276">
        <v>0</v>
      </c>
      <c r="AU276">
        <v>0</v>
      </c>
      <c r="AV276">
        <v>0</v>
      </c>
      <c r="AW276">
        <v>0</v>
      </c>
      <c r="AX276">
        <v>0</v>
      </c>
      <c r="AY276">
        <v>0</v>
      </c>
      <c r="AZ276">
        <v>0</v>
      </c>
      <c r="BA276">
        <v>0</v>
      </c>
      <c r="BB276">
        <v>0</v>
      </c>
      <c r="BG276">
        <v>0</v>
      </c>
      <c r="BH276">
        <v>1</v>
      </c>
      <c r="BI276">
        <v>0.2</v>
      </c>
      <c r="BJ276">
        <v>1.5</v>
      </c>
      <c r="BK276">
        <v>1.5</v>
      </c>
      <c r="BL276">
        <v>48.78</v>
      </c>
      <c r="BM276">
        <v>7.32</v>
      </c>
      <c r="BN276">
        <v>56.1</v>
      </c>
      <c r="BO276">
        <v>56.1</v>
      </c>
      <c r="BQ276" t="s">
        <v>715</v>
      </c>
      <c r="BR276" t="s">
        <v>363</v>
      </c>
      <c r="BS276" s="2">
        <v>44245</v>
      </c>
      <c r="BT276" s="3">
        <v>0.40625</v>
      </c>
      <c r="BU276" t="s">
        <v>182</v>
      </c>
      <c r="BV276" t="s">
        <v>80</v>
      </c>
      <c r="BY276">
        <v>7698.96</v>
      </c>
      <c r="BZ276" t="s">
        <v>30</v>
      </c>
      <c r="CA276" t="s">
        <v>295</v>
      </c>
      <c r="CC276" t="s">
        <v>142</v>
      </c>
      <c r="CD276">
        <v>1475</v>
      </c>
      <c r="CE276" t="s">
        <v>443</v>
      </c>
      <c r="CF276" s="2">
        <v>44246</v>
      </c>
      <c r="CI276">
        <v>1</v>
      </c>
      <c r="CJ276">
        <v>1</v>
      </c>
      <c r="CK276">
        <v>21</v>
      </c>
      <c r="CL276" t="s">
        <v>82</v>
      </c>
    </row>
    <row r="277" spans="1:90" x14ac:dyDescent="0.25">
      <c r="A277" t="s">
        <v>358</v>
      </c>
      <c r="B277" t="s">
        <v>359</v>
      </c>
      <c r="C277" t="s">
        <v>72</v>
      </c>
      <c r="E277" t="str">
        <f>"GAB2002065"</f>
        <v>GAB2002065</v>
      </c>
      <c r="F277" s="2">
        <v>44244</v>
      </c>
      <c r="G277">
        <v>202108</v>
      </c>
      <c r="H277" t="s">
        <v>86</v>
      </c>
      <c r="I277" t="s">
        <v>87</v>
      </c>
      <c r="J277" t="s">
        <v>360</v>
      </c>
      <c r="K277" t="s">
        <v>75</v>
      </c>
      <c r="L277" t="s">
        <v>134</v>
      </c>
      <c r="M277" t="s">
        <v>134</v>
      </c>
      <c r="N277" t="s">
        <v>905</v>
      </c>
      <c r="O277" t="s">
        <v>78</v>
      </c>
      <c r="P277" t="str">
        <f>"CT064531                      "</f>
        <v xml:space="preserve">CT064531                      </v>
      </c>
      <c r="Q277">
        <v>0</v>
      </c>
      <c r="R277">
        <v>0</v>
      </c>
      <c r="S277">
        <v>0</v>
      </c>
      <c r="T277">
        <v>0</v>
      </c>
      <c r="U277">
        <v>0</v>
      </c>
      <c r="V277">
        <v>0</v>
      </c>
      <c r="W277">
        <v>0</v>
      </c>
      <c r="X277">
        <v>0</v>
      </c>
      <c r="Y277">
        <v>0</v>
      </c>
      <c r="Z277">
        <v>0</v>
      </c>
      <c r="AA277">
        <v>0</v>
      </c>
      <c r="AB277">
        <v>0</v>
      </c>
      <c r="AC277">
        <v>0</v>
      </c>
      <c r="AD277">
        <v>0</v>
      </c>
      <c r="AE277">
        <v>0</v>
      </c>
      <c r="AF277">
        <v>0</v>
      </c>
      <c r="AG277">
        <v>0</v>
      </c>
      <c r="AH277">
        <v>0</v>
      </c>
      <c r="AI277">
        <v>0</v>
      </c>
      <c r="AJ277">
        <v>0</v>
      </c>
      <c r="AK277">
        <v>14.45</v>
      </c>
      <c r="AL277">
        <v>0</v>
      </c>
      <c r="AM277">
        <v>0</v>
      </c>
      <c r="AN277">
        <v>0</v>
      </c>
      <c r="AO277">
        <v>0</v>
      </c>
      <c r="AP277">
        <v>0</v>
      </c>
      <c r="AQ277">
        <v>0</v>
      </c>
      <c r="AR277">
        <v>0</v>
      </c>
      <c r="AS277">
        <v>0</v>
      </c>
      <c r="AT277">
        <v>0</v>
      </c>
      <c r="AU277">
        <v>0</v>
      </c>
      <c r="AV277">
        <v>0</v>
      </c>
      <c r="AW277">
        <v>0</v>
      </c>
      <c r="AX277">
        <v>0</v>
      </c>
      <c r="AY277">
        <v>0</v>
      </c>
      <c r="AZ277">
        <v>0</v>
      </c>
      <c r="BA277">
        <v>0</v>
      </c>
      <c r="BB277">
        <v>0</v>
      </c>
      <c r="BG277">
        <v>0</v>
      </c>
      <c r="BH277">
        <v>1</v>
      </c>
      <c r="BI277">
        <v>1.2</v>
      </c>
      <c r="BJ277">
        <v>2.8</v>
      </c>
      <c r="BK277">
        <v>3</v>
      </c>
      <c r="BL277">
        <v>102.01</v>
      </c>
      <c r="BM277">
        <v>15.3</v>
      </c>
      <c r="BN277">
        <v>117.31</v>
      </c>
      <c r="BO277">
        <v>117.31</v>
      </c>
      <c r="BQ277" t="s">
        <v>906</v>
      </c>
      <c r="BR277" t="s">
        <v>363</v>
      </c>
      <c r="BS277" s="2">
        <v>44245</v>
      </c>
      <c r="BT277" s="3">
        <v>0.39305555555555555</v>
      </c>
      <c r="BU277" t="s">
        <v>227</v>
      </c>
      <c r="BV277" t="s">
        <v>80</v>
      </c>
      <c r="BY277">
        <v>13998.6</v>
      </c>
      <c r="CA277" t="s">
        <v>1053</v>
      </c>
      <c r="CC277" t="s">
        <v>134</v>
      </c>
      <c r="CD277">
        <v>7646</v>
      </c>
      <c r="CE277" t="s">
        <v>1054</v>
      </c>
      <c r="CF277" s="2">
        <v>44246</v>
      </c>
      <c r="CI277">
        <v>1</v>
      </c>
      <c r="CJ277">
        <v>1</v>
      </c>
      <c r="CK277">
        <v>24</v>
      </c>
      <c r="CL277" t="s">
        <v>82</v>
      </c>
    </row>
    <row r="278" spans="1:90" x14ac:dyDescent="0.25">
      <c r="A278" t="s">
        <v>358</v>
      </c>
      <c r="B278" t="s">
        <v>359</v>
      </c>
      <c r="C278" t="s">
        <v>72</v>
      </c>
      <c r="E278" t="str">
        <f>"GAB2002063"</f>
        <v>GAB2002063</v>
      </c>
      <c r="F278" s="2">
        <v>44244</v>
      </c>
      <c r="G278">
        <v>202108</v>
      </c>
      <c r="H278" t="s">
        <v>86</v>
      </c>
      <c r="I278" t="s">
        <v>87</v>
      </c>
      <c r="J278" t="s">
        <v>360</v>
      </c>
      <c r="K278" t="s">
        <v>75</v>
      </c>
      <c r="L278" t="s">
        <v>120</v>
      </c>
      <c r="M278" t="s">
        <v>121</v>
      </c>
      <c r="N278" t="s">
        <v>507</v>
      </c>
      <c r="O278" t="s">
        <v>78</v>
      </c>
      <c r="P278" t="str">
        <f>"CT064529                      "</f>
        <v xml:space="preserve">CT064529                      </v>
      </c>
      <c r="Q278">
        <v>0</v>
      </c>
      <c r="R278">
        <v>0</v>
      </c>
      <c r="S278">
        <v>0</v>
      </c>
      <c r="T278">
        <v>0</v>
      </c>
      <c r="U278">
        <v>0</v>
      </c>
      <c r="V278">
        <v>0</v>
      </c>
      <c r="W278">
        <v>0</v>
      </c>
      <c r="X278">
        <v>0</v>
      </c>
      <c r="Y278">
        <v>0</v>
      </c>
      <c r="Z278">
        <v>0</v>
      </c>
      <c r="AA278">
        <v>0</v>
      </c>
      <c r="AB278">
        <v>0</v>
      </c>
      <c r="AC278">
        <v>0</v>
      </c>
      <c r="AD278">
        <v>0</v>
      </c>
      <c r="AE278">
        <v>0</v>
      </c>
      <c r="AF278">
        <v>0</v>
      </c>
      <c r="AG278">
        <v>0</v>
      </c>
      <c r="AH278">
        <v>0</v>
      </c>
      <c r="AI278">
        <v>0</v>
      </c>
      <c r="AJ278">
        <v>0</v>
      </c>
      <c r="AK278">
        <v>16.41</v>
      </c>
      <c r="AL278">
        <v>0</v>
      </c>
      <c r="AM278">
        <v>0</v>
      </c>
      <c r="AN278">
        <v>0</v>
      </c>
      <c r="AO278">
        <v>0</v>
      </c>
      <c r="AP278">
        <v>0</v>
      </c>
      <c r="AQ278">
        <v>0</v>
      </c>
      <c r="AR278">
        <v>0</v>
      </c>
      <c r="AS278">
        <v>0</v>
      </c>
      <c r="AT278">
        <v>0</v>
      </c>
      <c r="AU278">
        <v>0</v>
      </c>
      <c r="AV278">
        <v>0</v>
      </c>
      <c r="AW278">
        <v>0</v>
      </c>
      <c r="AX278">
        <v>0</v>
      </c>
      <c r="AY278">
        <v>0</v>
      </c>
      <c r="AZ278">
        <v>0</v>
      </c>
      <c r="BA278">
        <v>0</v>
      </c>
      <c r="BB278">
        <v>0</v>
      </c>
      <c r="BG278">
        <v>0</v>
      </c>
      <c r="BH278">
        <v>1</v>
      </c>
      <c r="BI278">
        <v>0.3</v>
      </c>
      <c r="BJ278">
        <v>2.2000000000000002</v>
      </c>
      <c r="BK278">
        <v>2.5</v>
      </c>
      <c r="BL278">
        <v>115.85</v>
      </c>
      <c r="BM278">
        <v>17.38</v>
      </c>
      <c r="BN278">
        <v>133.22999999999999</v>
      </c>
      <c r="BO278">
        <v>133.22999999999999</v>
      </c>
      <c r="BQ278" t="s">
        <v>1001</v>
      </c>
      <c r="BR278" t="s">
        <v>363</v>
      </c>
      <c r="BS278" s="2">
        <v>44245</v>
      </c>
      <c r="BT278" s="3">
        <v>0.3354166666666667</v>
      </c>
      <c r="BU278" t="s">
        <v>1055</v>
      </c>
      <c r="BV278" t="s">
        <v>80</v>
      </c>
      <c r="BY278">
        <v>11047.36</v>
      </c>
      <c r="BZ278" t="s">
        <v>30</v>
      </c>
      <c r="CA278" t="s">
        <v>509</v>
      </c>
      <c r="CC278" t="s">
        <v>121</v>
      </c>
      <c r="CD278">
        <v>1982</v>
      </c>
      <c r="CE278" t="s">
        <v>692</v>
      </c>
      <c r="CF278" s="2">
        <v>44246</v>
      </c>
      <c r="CI278">
        <v>1</v>
      </c>
      <c r="CJ278">
        <v>1</v>
      </c>
      <c r="CK278">
        <v>23</v>
      </c>
      <c r="CL278" t="s">
        <v>82</v>
      </c>
    </row>
    <row r="279" spans="1:90" x14ac:dyDescent="0.25">
      <c r="A279" t="s">
        <v>358</v>
      </c>
      <c r="B279" t="s">
        <v>359</v>
      </c>
      <c r="C279" t="s">
        <v>72</v>
      </c>
      <c r="E279" t="str">
        <f>"009940927523"</f>
        <v>009940927523</v>
      </c>
      <c r="F279" s="2">
        <v>44243</v>
      </c>
      <c r="G279">
        <v>202108</v>
      </c>
      <c r="H279" t="s">
        <v>136</v>
      </c>
      <c r="I279" t="s">
        <v>137</v>
      </c>
      <c r="J279" t="s">
        <v>1056</v>
      </c>
      <c r="K279" t="s">
        <v>75</v>
      </c>
      <c r="L279" t="s">
        <v>210</v>
      </c>
      <c r="M279" t="s">
        <v>87</v>
      </c>
      <c r="N279" t="s">
        <v>406</v>
      </c>
      <c r="O279" t="s">
        <v>200</v>
      </c>
      <c r="P279" t="str">
        <f>"NA                            "</f>
        <v xml:space="preserve">NA                            </v>
      </c>
      <c r="Q279">
        <v>0</v>
      </c>
      <c r="R279">
        <v>0</v>
      </c>
      <c r="S279">
        <v>0</v>
      </c>
      <c r="T279">
        <v>0</v>
      </c>
      <c r="U279">
        <v>0</v>
      </c>
      <c r="V279">
        <v>0</v>
      </c>
      <c r="W279">
        <v>0</v>
      </c>
      <c r="X279">
        <v>0</v>
      </c>
      <c r="Y279">
        <v>0</v>
      </c>
      <c r="Z279">
        <v>0</v>
      </c>
      <c r="AA279">
        <v>0</v>
      </c>
      <c r="AB279">
        <v>0</v>
      </c>
      <c r="AC279">
        <v>0</v>
      </c>
      <c r="AD279">
        <v>0</v>
      </c>
      <c r="AE279">
        <v>0</v>
      </c>
      <c r="AF279">
        <v>0</v>
      </c>
      <c r="AG279">
        <v>0</v>
      </c>
      <c r="AH279">
        <v>0</v>
      </c>
      <c r="AI279">
        <v>0</v>
      </c>
      <c r="AJ279">
        <v>0</v>
      </c>
      <c r="AK279">
        <v>0</v>
      </c>
      <c r="AL279">
        <v>0</v>
      </c>
      <c r="AM279">
        <v>415.15</v>
      </c>
      <c r="AN279">
        <v>0</v>
      </c>
      <c r="AO279">
        <v>0</v>
      </c>
      <c r="AP279">
        <v>0</v>
      </c>
      <c r="AQ279">
        <v>0</v>
      </c>
      <c r="AR279">
        <v>0</v>
      </c>
      <c r="AS279">
        <v>0</v>
      </c>
      <c r="AT279">
        <v>0</v>
      </c>
      <c r="AU279">
        <v>0</v>
      </c>
      <c r="AV279">
        <v>0</v>
      </c>
      <c r="AW279">
        <v>0</v>
      </c>
      <c r="AX279">
        <v>0</v>
      </c>
      <c r="AY279">
        <v>0</v>
      </c>
      <c r="AZ279">
        <v>0</v>
      </c>
      <c r="BA279">
        <v>0</v>
      </c>
      <c r="BB279">
        <v>0</v>
      </c>
      <c r="BG279">
        <v>0</v>
      </c>
      <c r="BH279">
        <v>2</v>
      </c>
      <c r="BI279">
        <v>148</v>
      </c>
      <c r="BJ279">
        <v>415.8</v>
      </c>
      <c r="BK279">
        <v>416</v>
      </c>
      <c r="BL279">
        <v>2936.23</v>
      </c>
      <c r="BM279">
        <v>440.43</v>
      </c>
      <c r="BN279">
        <v>3376.66</v>
      </c>
      <c r="BO279">
        <v>3376.66</v>
      </c>
      <c r="BQ279" t="s">
        <v>207</v>
      </c>
      <c r="BR279" t="s">
        <v>1057</v>
      </c>
      <c r="BS279" s="2">
        <v>44245</v>
      </c>
      <c r="BT279" s="3">
        <v>0.39861111111111108</v>
      </c>
      <c r="BU279" t="s">
        <v>824</v>
      </c>
      <c r="BV279" t="s">
        <v>80</v>
      </c>
      <c r="BY279">
        <v>1039452</v>
      </c>
      <c r="CA279" t="s">
        <v>102</v>
      </c>
      <c r="CC279" t="s">
        <v>87</v>
      </c>
      <c r="CD279">
        <v>8000</v>
      </c>
      <c r="CE279" t="s">
        <v>88</v>
      </c>
      <c r="CF279" s="2">
        <v>44246</v>
      </c>
      <c r="CI279">
        <v>0</v>
      </c>
      <c r="CJ279">
        <v>0</v>
      </c>
      <c r="CK279" t="s">
        <v>634</v>
      </c>
      <c r="CL279" t="s">
        <v>82</v>
      </c>
    </row>
    <row r="280" spans="1:90" x14ac:dyDescent="0.25">
      <c r="A280" t="s">
        <v>358</v>
      </c>
      <c r="B280" t="s">
        <v>359</v>
      </c>
      <c r="C280" t="s">
        <v>72</v>
      </c>
      <c r="E280" t="str">
        <f>"GAB2002086"</f>
        <v>GAB2002086</v>
      </c>
      <c r="F280" s="2">
        <v>44245</v>
      </c>
      <c r="G280">
        <v>202108</v>
      </c>
      <c r="H280" t="s">
        <v>86</v>
      </c>
      <c r="I280" t="s">
        <v>87</v>
      </c>
      <c r="J280" t="s">
        <v>360</v>
      </c>
      <c r="K280" t="s">
        <v>75</v>
      </c>
      <c r="L280" t="s">
        <v>344</v>
      </c>
      <c r="M280" t="s">
        <v>345</v>
      </c>
      <c r="N280" t="s">
        <v>645</v>
      </c>
      <c r="O280" t="s">
        <v>200</v>
      </c>
      <c r="P280" t="str">
        <f>"CT064318                      "</f>
        <v xml:space="preserve">CT064318                      </v>
      </c>
      <c r="Q280">
        <v>0</v>
      </c>
      <c r="R280">
        <v>0</v>
      </c>
      <c r="S280">
        <v>0</v>
      </c>
      <c r="T280">
        <v>0</v>
      </c>
      <c r="U280">
        <v>0</v>
      </c>
      <c r="V280">
        <v>0</v>
      </c>
      <c r="W280">
        <v>0</v>
      </c>
      <c r="X280">
        <v>0</v>
      </c>
      <c r="Y280">
        <v>0</v>
      </c>
      <c r="Z280">
        <v>0</v>
      </c>
      <c r="AA280">
        <v>0</v>
      </c>
      <c r="AB280">
        <v>0</v>
      </c>
      <c r="AC280">
        <v>0</v>
      </c>
      <c r="AD280">
        <v>0</v>
      </c>
      <c r="AE280">
        <v>0</v>
      </c>
      <c r="AF280">
        <v>0</v>
      </c>
      <c r="AG280">
        <v>0</v>
      </c>
      <c r="AH280">
        <v>0</v>
      </c>
      <c r="AI280">
        <v>0</v>
      </c>
      <c r="AJ280">
        <v>0</v>
      </c>
      <c r="AK280">
        <v>0</v>
      </c>
      <c r="AL280">
        <v>0</v>
      </c>
      <c r="AM280">
        <v>40.68</v>
      </c>
      <c r="AN280">
        <v>0</v>
      </c>
      <c r="AO280">
        <v>0</v>
      </c>
      <c r="AP280">
        <v>0</v>
      </c>
      <c r="AQ280">
        <v>0</v>
      </c>
      <c r="AR280">
        <v>0</v>
      </c>
      <c r="AS280">
        <v>0</v>
      </c>
      <c r="AT280">
        <v>0</v>
      </c>
      <c r="AU280">
        <v>0</v>
      </c>
      <c r="AV280">
        <v>0</v>
      </c>
      <c r="AW280">
        <v>0</v>
      </c>
      <c r="AX280">
        <v>0</v>
      </c>
      <c r="AY280">
        <v>0</v>
      </c>
      <c r="AZ280">
        <v>0</v>
      </c>
      <c r="BA280">
        <v>0</v>
      </c>
      <c r="BB280">
        <v>0</v>
      </c>
      <c r="BG280">
        <v>0</v>
      </c>
      <c r="BH280">
        <v>1</v>
      </c>
      <c r="BI280">
        <v>27</v>
      </c>
      <c r="BJ280">
        <v>38.200000000000003</v>
      </c>
      <c r="BK280">
        <v>39</v>
      </c>
      <c r="BL280">
        <v>292.22000000000003</v>
      </c>
      <c r="BM280">
        <v>43.83</v>
      </c>
      <c r="BN280">
        <v>336.05</v>
      </c>
      <c r="BO280">
        <v>336.05</v>
      </c>
      <c r="BQ280" t="s">
        <v>1058</v>
      </c>
      <c r="BR280" t="s">
        <v>363</v>
      </c>
      <c r="BS280" s="2">
        <v>44250</v>
      </c>
      <c r="BT280" s="3">
        <v>0.45069444444444445</v>
      </c>
      <c r="BU280" t="s">
        <v>1059</v>
      </c>
      <c r="BV280" t="s">
        <v>80</v>
      </c>
      <c r="BY280">
        <v>190842.7</v>
      </c>
      <c r="CA280" t="s">
        <v>648</v>
      </c>
      <c r="CC280" t="s">
        <v>345</v>
      </c>
      <c r="CD280">
        <v>699</v>
      </c>
      <c r="CE280" t="s">
        <v>88</v>
      </c>
      <c r="CF280" s="2">
        <v>44250</v>
      </c>
      <c r="CI280">
        <v>3</v>
      </c>
      <c r="CJ280">
        <v>3</v>
      </c>
      <c r="CK280" t="s">
        <v>378</v>
      </c>
      <c r="CL280" t="s">
        <v>82</v>
      </c>
    </row>
    <row r="281" spans="1:90" x14ac:dyDescent="0.25">
      <c r="A281" t="s">
        <v>358</v>
      </c>
      <c r="B281" t="s">
        <v>359</v>
      </c>
      <c r="C281" t="s">
        <v>72</v>
      </c>
      <c r="E281" t="str">
        <f>"GAB2002077"</f>
        <v>GAB2002077</v>
      </c>
      <c r="F281" s="2">
        <v>44245</v>
      </c>
      <c r="G281">
        <v>202108</v>
      </c>
      <c r="H281" t="s">
        <v>86</v>
      </c>
      <c r="I281" t="s">
        <v>87</v>
      </c>
      <c r="J281" t="s">
        <v>360</v>
      </c>
      <c r="K281" t="s">
        <v>75</v>
      </c>
      <c r="L281" t="s">
        <v>110</v>
      </c>
      <c r="M281" t="s">
        <v>111</v>
      </c>
      <c r="N281" t="s">
        <v>1060</v>
      </c>
      <c r="O281" t="s">
        <v>200</v>
      </c>
      <c r="P281" t="str">
        <f>"CT064526                      "</f>
        <v xml:space="preserve">CT064526                      </v>
      </c>
      <c r="Q281">
        <v>0</v>
      </c>
      <c r="R281">
        <v>0</v>
      </c>
      <c r="S281">
        <v>0</v>
      </c>
      <c r="T281">
        <v>0</v>
      </c>
      <c r="U281">
        <v>0</v>
      </c>
      <c r="V281">
        <v>0</v>
      </c>
      <c r="W281">
        <v>0</v>
      </c>
      <c r="X281">
        <v>0</v>
      </c>
      <c r="Y281">
        <v>0</v>
      </c>
      <c r="Z281">
        <v>0</v>
      </c>
      <c r="AA281">
        <v>0</v>
      </c>
      <c r="AB281">
        <v>0</v>
      </c>
      <c r="AC281">
        <v>0</v>
      </c>
      <c r="AD281">
        <v>0</v>
      </c>
      <c r="AE281">
        <v>0</v>
      </c>
      <c r="AF281">
        <v>0</v>
      </c>
      <c r="AG281">
        <v>0</v>
      </c>
      <c r="AH281">
        <v>0</v>
      </c>
      <c r="AI281">
        <v>0</v>
      </c>
      <c r="AJ281">
        <v>0</v>
      </c>
      <c r="AK281">
        <v>0</v>
      </c>
      <c r="AL281">
        <v>0</v>
      </c>
      <c r="AM281">
        <v>14.14</v>
      </c>
      <c r="AN281">
        <v>0</v>
      </c>
      <c r="AO281">
        <v>0</v>
      </c>
      <c r="AP281">
        <v>0</v>
      </c>
      <c r="AQ281">
        <v>0</v>
      </c>
      <c r="AR281">
        <v>0</v>
      </c>
      <c r="AS281">
        <v>0</v>
      </c>
      <c r="AT281">
        <v>0</v>
      </c>
      <c r="AU281">
        <v>0</v>
      </c>
      <c r="AV281">
        <v>0</v>
      </c>
      <c r="AW281">
        <v>0</v>
      </c>
      <c r="AX281">
        <v>0</v>
      </c>
      <c r="AY281">
        <v>0</v>
      </c>
      <c r="AZ281">
        <v>0</v>
      </c>
      <c r="BA281">
        <v>0</v>
      </c>
      <c r="BB281">
        <v>0</v>
      </c>
      <c r="BG281">
        <v>0</v>
      </c>
      <c r="BH281">
        <v>1</v>
      </c>
      <c r="BI281">
        <v>2</v>
      </c>
      <c r="BJ281">
        <v>6.1</v>
      </c>
      <c r="BK281">
        <v>6</v>
      </c>
      <c r="BL281">
        <v>104.85</v>
      </c>
      <c r="BM281">
        <v>15.73</v>
      </c>
      <c r="BN281">
        <v>120.58</v>
      </c>
      <c r="BO281">
        <v>120.58</v>
      </c>
      <c r="BQ281" t="s">
        <v>614</v>
      </c>
      <c r="BR281" t="s">
        <v>363</v>
      </c>
      <c r="BS281" s="2">
        <v>44249</v>
      </c>
      <c r="BT281" s="3">
        <v>0.41666666666666669</v>
      </c>
      <c r="BU281" t="s">
        <v>1061</v>
      </c>
      <c r="BV281" t="s">
        <v>80</v>
      </c>
      <c r="BY281">
        <v>30492.16</v>
      </c>
      <c r="CA281" t="s">
        <v>354</v>
      </c>
      <c r="CC281" t="s">
        <v>111</v>
      </c>
      <c r="CD281">
        <v>9301</v>
      </c>
      <c r="CE281" t="s">
        <v>88</v>
      </c>
      <c r="CF281" s="2">
        <v>44250</v>
      </c>
      <c r="CI281">
        <v>2</v>
      </c>
      <c r="CJ281">
        <v>2</v>
      </c>
      <c r="CK281" t="s">
        <v>211</v>
      </c>
      <c r="CL281" t="s">
        <v>82</v>
      </c>
    </row>
    <row r="282" spans="1:90" x14ac:dyDescent="0.25">
      <c r="A282" t="s">
        <v>358</v>
      </c>
      <c r="B282" t="s">
        <v>359</v>
      </c>
      <c r="C282" t="s">
        <v>72</v>
      </c>
      <c r="E282" t="str">
        <f>"GAB2002078"</f>
        <v>GAB2002078</v>
      </c>
      <c r="F282" s="2">
        <v>44245</v>
      </c>
      <c r="G282">
        <v>202108</v>
      </c>
      <c r="H282" t="s">
        <v>86</v>
      </c>
      <c r="I282" t="s">
        <v>87</v>
      </c>
      <c r="J282" t="s">
        <v>360</v>
      </c>
      <c r="K282" t="s">
        <v>75</v>
      </c>
      <c r="L282" t="s">
        <v>136</v>
      </c>
      <c r="M282" t="s">
        <v>137</v>
      </c>
      <c r="N282" t="s">
        <v>403</v>
      </c>
      <c r="O282" t="s">
        <v>200</v>
      </c>
      <c r="P282" t="str">
        <f>"CT064289                      "</f>
        <v xml:space="preserve">CT064289                      </v>
      </c>
      <c r="Q282">
        <v>0</v>
      </c>
      <c r="R282">
        <v>0</v>
      </c>
      <c r="S282">
        <v>0</v>
      </c>
      <c r="T282">
        <v>0</v>
      </c>
      <c r="U282">
        <v>0</v>
      </c>
      <c r="V282">
        <v>0</v>
      </c>
      <c r="W282">
        <v>0</v>
      </c>
      <c r="X282">
        <v>0</v>
      </c>
      <c r="Y282">
        <v>0</v>
      </c>
      <c r="Z282">
        <v>0</v>
      </c>
      <c r="AA282">
        <v>0</v>
      </c>
      <c r="AB282">
        <v>0</v>
      </c>
      <c r="AC282">
        <v>0</v>
      </c>
      <c r="AD282">
        <v>0</v>
      </c>
      <c r="AE282">
        <v>0</v>
      </c>
      <c r="AF282">
        <v>0</v>
      </c>
      <c r="AG282">
        <v>0</v>
      </c>
      <c r="AH282">
        <v>0</v>
      </c>
      <c r="AI282">
        <v>0</v>
      </c>
      <c r="AJ282">
        <v>0</v>
      </c>
      <c r="AK282">
        <v>0</v>
      </c>
      <c r="AL282">
        <v>0</v>
      </c>
      <c r="AM282">
        <v>14.14</v>
      </c>
      <c r="AN282">
        <v>0</v>
      </c>
      <c r="AO282">
        <v>0</v>
      </c>
      <c r="AP282">
        <v>0</v>
      </c>
      <c r="AQ282">
        <v>0</v>
      </c>
      <c r="AR282">
        <v>0</v>
      </c>
      <c r="AS282">
        <v>0</v>
      </c>
      <c r="AT282">
        <v>0</v>
      </c>
      <c r="AU282">
        <v>0</v>
      </c>
      <c r="AV282">
        <v>0</v>
      </c>
      <c r="AW282">
        <v>0</v>
      </c>
      <c r="AX282">
        <v>0</v>
      </c>
      <c r="AY282">
        <v>0</v>
      </c>
      <c r="AZ282">
        <v>0</v>
      </c>
      <c r="BA282">
        <v>0</v>
      </c>
      <c r="BB282">
        <v>0</v>
      </c>
      <c r="BG282">
        <v>0</v>
      </c>
      <c r="BH282">
        <v>1</v>
      </c>
      <c r="BI282">
        <v>7.5</v>
      </c>
      <c r="BJ282">
        <v>12.1</v>
      </c>
      <c r="BK282">
        <v>13</v>
      </c>
      <c r="BL282">
        <v>104.85</v>
      </c>
      <c r="BM282">
        <v>15.73</v>
      </c>
      <c r="BN282">
        <v>120.58</v>
      </c>
      <c r="BO282">
        <v>120.58</v>
      </c>
      <c r="BQ282" t="s">
        <v>1062</v>
      </c>
      <c r="BR282" t="s">
        <v>363</v>
      </c>
      <c r="BS282" s="2">
        <v>44249</v>
      </c>
      <c r="BT282" s="3">
        <v>0.37083333333333335</v>
      </c>
      <c r="BU282" t="s">
        <v>1063</v>
      </c>
      <c r="BV282" t="s">
        <v>80</v>
      </c>
      <c r="BY282">
        <v>60576.75</v>
      </c>
      <c r="CA282" t="s">
        <v>311</v>
      </c>
      <c r="CC282" t="s">
        <v>137</v>
      </c>
      <c r="CD282">
        <v>2</v>
      </c>
      <c r="CE282" t="s">
        <v>88</v>
      </c>
      <c r="CF282" s="2">
        <v>44249</v>
      </c>
      <c r="CI282">
        <v>2</v>
      </c>
      <c r="CJ282">
        <v>2</v>
      </c>
      <c r="CK282" t="s">
        <v>211</v>
      </c>
      <c r="CL282" t="s">
        <v>82</v>
      </c>
    </row>
    <row r="283" spans="1:90" x14ac:dyDescent="0.25">
      <c r="A283" t="s">
        <v>358</v>
      </c>
      <c r="B283" t="s">
        <v>359</v>
      </c>
      <c r="C283" t="s">
        <v>72</v>
      </c>
      <c r="E283" t="str">
        <f>"GAB2002081"</f>
        <v>GAB2002081</v>
      </c>
      <c r="F283" s="2">
        <v>44245</v>
      </c>
      <c r="G283">
        <v>202108</v>
      </c>
      <c r="H283" t="s">
        <v>86</v>
      </c>
      <c r="I283" t="s">
        <v>87</v>
      </c>
      <c r="J283" t="s">
        <v>360</v>
      </c>
      <c r="K283" t="s">
        <v>75</v>
      </c>
      <c r="L283" t="s">
        <v>136</v>
      </c>
      <c r="M283" t="s">
        <v>137</v>
      </c>
      <c r="N283" t="s">
        <v>780</v>
      </c>
      <c r="O283" t="s">
        <v>200</v>
      </c>
      <c r="P283" t="str">
        <f>"CT063768                      "</f>
        <v xml:space="preserve">CT063768                      </v>
      </c>
      <c r="Q283">
        <v>0</v>
      </c>
      <c r="R283">
        <v>0</v>
      </c>
      <c r="S283">
        <v>0</v>
      </c>
      <c r="T283">
        <v>0</v>
      </c>
      <c r="U283">
        <v>0</v>
      </c>
      <c r="V283">
        <v>0</v>
      </c>
      <c r="W283">
        <v>0</v>
      </c>
      <c r="X283">
        <v>0</v>
      </c>
      <c r="Y283">
        <v>0</v>
      </c>
      <c r="Z283">
        <v>0</v>
      </c>
      <c r="AA283">
        <v>0</v>
      </c>
      <c r="AB283">
        <v>0</v>
      </c>
      <c r="AC283">
        <v>0</v>
      </c>
      <c r="AD283">
        <v>0</v>
      </c>
      <c r="AE283">
        <v>0</v>
      </c>
      <c r="AF283">
        <v>0</v>
      </c>
      <c r="AG283">
        <v>0</v>
      </c>
      <c r="AH283">
        <v>0</v>
      </c>
      <c r="AI283">
        <v>0</v>
      </c>
      <c r="AJ283">
        <v>0</v>
      </c>
      <c r="AK283">
        <v>0</v>
      </c>
      <c r="AL283">
        <v>0</v>
      </c>
      <c r="AM283">
        <v>14.14</v>
      </c>
      <c r="AN283">
        <v>0</v>
      </c>
      <c r="AO283">
        <v>0</v>
      </c>
      <c r="AP283">
        <v>0</v>
      </c>
      <c r="AQ283">
        <v>0</v>
      </c>
      <c r="AR283">
        <v>0</v>
      </c>
      <c r="AS283">
        <v>0</v>
      </c>
      <c r="AT283">
        <v>0</v>
      </c>
      <c r="AU283">
        <v>0</v>
      </c>
      <c r="AV283">
        <v>0</v>
      </c>
      <c r="AW283">
        <v>0</v>
      </c>
      <c r="AX283">
        <v>0</v>
      </c>
      <c r="AY283">
        <v>0</v>
      </c>
      <c r="AZ283">
        <v>0</v>
      </c>
      <c r="BA283">
        <v>0</v>
      </c>
      <c r="BB283">
        <v>0</v>
      </c>
      <c r="BG283">
        <v>0</v>
      </c>
      <c r="BH283">
        <v>1</v>
      </c>
      <c r="BI283">
        <v>9.6999999999999993</v>
      </c>
      <c r="BJ283">
        <v>2.7</v>
      </c>
      <c r="BK283">
        <v>10</v>
      </c>
      <c r="BL283">
        <v>104.85</v>
      </c>
      <c r="BM283">
        <v>15.73</v>
      </c>
      <c r="BN283">
        <v>120.58</v>
      </c>
      <c r="BO283">
        <v>120.58</v>
      </c>
      <c r="BQ283" t="s">
        <v>430</v>
      </c>
      <c r="BR283" t="s">
        <v>363</v>
      </c>
      <c r="BS283" s="2">
        <v>44249</v>
      </c>
      <c r="BT283" s="3">
        <v>0.39861111111111108</v>
      </c>
      <c r="BU283" t="s">
        <v>1064</v>
      </c>
      <c r="BV283" t="s">
        <v>80</v>
      </c>
      <c r="BY283">
        <v>13546.05</v>
      </c>
      <c r="CA283" t="s">
        <v>235</v>
      </c>
      <c r="CC283" t="s">
        <v>137</v>
      </c>
      <c r="CD283">
        <v>2</v>
      </c>
      <c r="CE283" t="s">
        <v>88</v>
      </c>
      <c r="CF283" s="2">
        <v>44249</v>
      </c>
      <c r="CI283">
        <v>2</v>
      </c>
      <c r="CJ283">
        <v>2</v>
      </c>
      <c r="CK283" t="s">
        <v>211</v>
      </c>
      <c r="CL283" t="s">
        <v>82</v>
      </c>
    </row>
    <row r="284" spans="1:90" x14ac:dyDescent="0.25">
      <c r="A284" t="s">
        <v>358</v>
      </c>
      <c r="B284" t="s">
        <v>359</v>
      </c>
      <c r="C284" t="s">
        <v>72</v>
      </c>
      <c r="E284" t="str">
        <f>"GAB2002082"</f>
        <v>GAB2002082</v>
      </c>
      <c r="F284" s="2">
        <v>44245</v>
      </c>
      <c r="G284">
        <v>202108</v>
      </c>
      <c r="H284" t="s">
        <v>86</v>
      </c>
      <c r="I284" t="s">
        <v>87</v>
      </c>
      <c r="J284" t="s">
        <v>360</v>
      </c>
      <c r="K284" t="s">
        <v>75</v>
      </c>
      <c r="L284" t="s">
        <v>159</v>
      </c>
      <c r="M284" t="s">
        <v>160</v>
      </c>
      <c r="N284" t="s">
        <v>575</v>
      </c>
      <c r="O284" t="s">
        <v>200</v>
      </c>
      <c r="P284" t="str">
        <f>"CT064442                      "</f>
        <v xml:space="preserve">CT064442                      </v>
      </c>
      <c r="Q284">
        <v>0</v>
      </c>
      <c r="R284">
        <v>0</v>
      </c>
      <c r="S284">
        <v>0</v>
      </c>
      <c r="T284">
        <v>0</v>
      </c>
      <c r="U284">
        <v>0</v>
      </c>
      <c r="V284">
        <v>0</v>
      </c>
      <c r="W284">
        <v>0</v>
      </c>
      <c r="X284">
        <v>0</v>
      </c>
      <c r="Y284">
        <v>0</v>
      </c>
      <c r="Z284">
        <v>0</v>
      </c>
      <c r="AA284">
        <v>0</v>
      </c>
      <c r="AB284">
        <v>0</v>
      </c>
      <c r="AC284">
        <v>0</v>
      </c>
      <c r="AD284">
        <v>0</v>
      </c>
      <c r="AE284">
        <v>0</v>
      </c>
      <c r="AF284">
        <v>0</v>
      </c>
      <c r="AG284">
        <v>0</v>
      </c>
      <c r="AH284">
        <v>0</v>
      </c>
      <c r="AI284">
        <v>0</v>
      </c>
      <c r="AJ284">
        <v>0</v>
      </c>
      <c r="AK284">
        <v>0</v>
      </c>
      <c r="AL284">
        <v>0</v>
      </c>
      <c r="AM284">
        <v>14.03</v>
      </c>
      <c r="AN284">
        <v>0</v>
      </c>
      <c r="AO284">
        <v>0</v>
      </c>
      <c r="AP284">
        <v>0</v>
      </c>
      <c r="AQ284">
        <v>0</v>
      </c>
      <c r="AR284">
        <v>0</v>
      </c>
      <c r="AS284">
        <v>0</v>
      </c>
      <c r="AT284">
        <v>0</v>
      </c>
      <c r="AU284">
        <v>0</v>
      </c>
      <c r="AV284">
        <v>0</v>
      </c>
      <c r="AW284">
        <v>0</v>
      </c>
      <c r="AX284">
        <v>0</v>
      </c>
      <c r="AY284">
        <v>0</v>
      </c>
      <c r="AZ284">
        <v>0</v>
      </c>
      <c r="BA284">
        <v>0</v>
      </c>
      <c r="BB284">
        <v>0</v>
      </c>
      <c r="BG284">
        <v>0</v>
      </c>
      <c r="BH284">
        <v>1</v>
      </c>
      <c r="BI284">
        <v>2.8</v>
      </c>
      <c r="BJ284">
        <v>6</v>
      </c>
      <c r="BK284">
        <v>6</v>
      </c>
      <c r="BL284">
        <v>104.07</v>
      </c>
      <c r="BM284">
        <v>15.61</v>
      </c>
      <c r="BN284">
        <v>119.68</v>
      </c>
      <c r="BO284">
        <v>119.68</v>
      </c>
      <c r="BQ284" t="s">
        <v>1065</v>
      </c>
      <c r="BR284" t="s">
        <v>363</v>
      </c>
      <c r="BS284" s="2">
        <v>44249</v>
      </c>
      <c r="BT284" s="3">
        <v>0.5083333333333333</v>
      </c>
      <c r="BU284" t="s">
        <v>841</v>
      </c>
      <c r="BV284" t="s">
        <v>80</v>
      </c>
      <c r="BY284">
        <v>30154.560000000001</v>
      </c>
      <c r="CA284" t="s">
        <v>96</v>
      </c>
      <c r="CC284" t="s">
        <v>160</v>
      </c>
      <c r="CD284">
        <v>6230</v>
      </c>
      <c r="CE284" t="s">
        <v>88</v>
      </c>
      <c r="CF284" s="2">
        <v>44249</v>
      </c>
      <c r="CI284">
        <v>2</v>
      </c>
      <c r="CJ284">
        <v>2</v>
      </c>
      <c r="CK284" t="s">
        <v>201</v>
      </c>
      <c r="CL284" t="s">
        <v>82</v>
      </c>
    </row>
    <row r="285" spans="1:90" x14ac:dyDescent="0.25">
      <c r="A285" t="s">
        <v>358</v>
      </c>
      <c r="B285" t="s">
        <v>359</v>
      </c>
      <c r="C285" t="s">
        <v>72</v>
      </c>
      <c r="E285" t="str">
        <f>"GAB2002083"</f>
        <v>GAB2002083</v>
      </c>
      <c r="F285" s="2">
        <v>44245</v>
      </c>
      <c r="G285">
        <v>202108</v>
      </c>
      <c r="H285" t="s">
        <v>86</v>
      </c>
      <c r="I285" t="s">
        <v>87</v>
      </c>
      <c r="J285" t="s">
        <v>360</v>
      </c>
      <c r="K285" t="s">
        <v>75</v>
      </c>
      <c r="L285" t="s">
        <v>92</v>
      </c>
      <c r="M285" t="s">
        <v>93</v>
      </c>
      <c r="N285" t="s">
        <v>370</v>
      </c>
      <c r="O285" t="s">
        <v>200</v>
      </c>
      <c r="P285" t="str">
        <f>"CT064295                      "</f>
        <v xml:space="preserve">CT064295                      </v>
      </c>
      <c r="Q285">
        <v>0</v>
      </c>
      <c r="R285">
        <v>0</v>
      </c>
      <c r="S285">
        <v>0</v>
      </c>
      <c r="T285">
        <v>0</v>
      </c>
      <c r="U285">
        <v>0</v>
      </c>
      <c r="V285">
        <v>0</v>
      </c>
      <c r="W285">
        <v>0</v>
      </c>
      <c r="X285">
        <v>0</v>
      </c>
      <c r="Y285">
        <v>0</v>
      </c>
      <c r="Z285">
        <v>0</v>
      </c>
      <c r="AA285">
        <v>0</v>
      </c>
      <c r="AB285">
        <v>0</v>
      </c>
      <c r="AC285">
        <v>0</v>
      </c>
      <c r="AD285">
        <v>0</v>
      </c>
      <c r="AE285">
        <v>0</v>
      </c>
      <c r="AF285">
        <v>0</v>
      </c>
      <c r="AG285">
        <v>0</v>
      </c>
      <c r="AH285">
        <v>0</v>
      </c>
      <c r="AI285">
        <v>0</v>
      </c>
      <c r="AJ285">
        <v>0</v>
      </c>
      <c r="AK285">
        <v>0</v>
      </c>
      <c r="AL285">
        <v>0</v>
      </c>
      <c r="AM285">
        <v>20.8</v>
      </c>
      <c r="AN285">
        <v>0</v>
      </c>
      <c r="AO285">
        <v>0</v>
      </c>
      <c r="AP285">
        <v>0</v>
      </c>
      <c r="AQ285">
        <v>0</v>
      </c>
      <c r="AR285">
        <v>0</v>
      </c>
      <c r="AS285">
        <v>0</v>
      </c>
      <c r="AT285">
        <v>0</v>
      </c>
      <c r="AU285">
        <v>0</v>
      </c>
      <c r="AV285">
        <v>0</v>
      </c>
      <c r="AW285">
        <v>0</v>
      </c>
      <c r="AX285">
        <v>0</v>
      </c>
      <c r="AY285">
        <v>0</v>
      </c>
      <c r="AZ285">
        <v>0</v>
      </c>
      <c r="BA285">
        <v>0</v>
      </c>
      <c r="BB285">
        <v>0</v>
      </c>
      <c r="BG285">
        <v>0</v>
      </c>
      <c r="BH285">
        <v>1</v>
      </c>
      <c r="BI285">
        <v>12.5</v>
      </c>
      <c r="BJ285">
        <v>25.8</v>
      </c>
      <c r="BK285">
        <v>26</v>
      </c>
      <c r="BL285">
        <v>151.88</v>
      </c>
      <c r="BM285">
        <v>22.78</v>
      </c>
      <c r="BN285">
        <v>174.66</v>
      </c>
      <c r="BO285">
        <v>174.66</v>
      </c>
      <c r="BQ285" t="s">
        <v>1066</v>
      </c>
      <c r="BR285" t="s">
        <v>363</v>
      </c>
      <c r="BS285" s="2">
        <v>44249</v>
      </c>
      <c r="BT285" s="3">
        <v>0.42708333333333331</v>
      </c>
      <c r="BU285" t="s">
        <v>1067</v>
      </c>
      <c r="BV285" t="s">
        <v>80</v>
      </c>
      <c r="BY285">
        <v>129238.38</v>
      </c>
      <c r="CA285" t="s">
        <v>1068</v>
      </c>
      <c r="CC285" t="s">
        <v>93</v>
      </c>
      <c r="CD285">
        <v>2092</v>
      </c>
      <c r="CE285" t="s">
        <v>88</v>
      </c>
      <c r="CF285" s="2">
        <v>44249</v>
      </c>
      <c r="CI285">
        <v>2</v>
      </c>
      <c r="CJ285">
        <v>2</v>
      </c>
      <c r="CK285" t="s">
        <v>211</v>
      </c>
      <c r="CL285" t="s">
        <v>82</v>
      </c>
    </row>
    <row r="286" spans="1:90" x14ac:dyDescent="0.25">
      <c r="A286" t="s">
        <v>358</v>
      </c>
      <c r="B286" t="s">
        <v>359</v>
      </c>
      <c r="C286" t="s">
        <v>72</v>
      </c>
      <c r="E286" t="str">
        <f>"GAB2002079"</f>
        <v>GAB2002079</v>
      </c>
      <c r="F286" s="2">
        <v>44245</v>
      </c>
      <c r="G286">
        <v>202108</v>
      </c>
      <c r="H286" t="s">
        <v>86</v>
      </c>
      <c r="I286" t="s">
        <v>87</v>
      </c>
      <c r="J286" t="s">
        <v>360</v>
      </c>
      <c r="K286" t="s">
        <v>75</v>
      </c>
      <c r="L286" t="s">
        <v>86</v>
      </c>
      <c r="M286" t="s">
        <v>87</v>
      </c>
      <c r="N286" t="s">
        <v>519</v>
      </c>
      <c r="O286" t="s">
        <v>78</v>
      </c>
      <c r="P286" t="str">
        <f>"CT064550                      "</f>
        <v xml:space="preserve">CT064550                      </v>
      </c>
      <c r="Q286">
        <v>0</v>
      </c>
      <c r="R286">
        <v>0</v>
      </c>
      <c r="S286">
        <v>0</v>
      </c>
      <c r="T286">
        <v>0</v>
      </c>
      <c r="U286">
        <v>0</v>
      </c>
      <c r="V286">
        <v>0</v>
      </c>
      <c r="W286">
        <v>0</v>
      </c>
      <c r="X286">
        <v>0</v>
      </c>
      <c r="Y286">
        <v>0</v>
      </c>
      <c r="Z286">
        <v>0</v>
      </c>
      <c r="AA286">
        <v>0</v>
      </c>
      <c r="AB286">
        <v>0</v>
      </c>
      <c r="AC286">
        <v>0</v>
      </c>
      <c r="AD286">
        <v>0</v>
      </c>
      <c r="AE286">
        <v>0</v>
      </c>
      <c r="AF286">
        <v>0</v>
      </c>
      <c r="AG286">
        <v>0</v>
      </c>
      <c r="AH286">
        <v>0</v>
      </c>
      <c r="AI286">
        <v>0</v>
      </c>
      <c r="AJ286">
        <v>0</v>
      </c>
      <c r="AK286">
        <v>5.4</v>
      </c>
      <c r="AL286">
        <v>0</v>
      </c>
      <c r="AM286">
        <v>0</v>
      </c>
      <c r="AN286">
        <v>0</v>
      </c>
      <c r="AO286">
        <v>0</v>
      </c>
      <c r="AP286">
        <v>0</v>
      </c>
      <c r="AQ286">
        <v>0</v>
      </c>
      <c r="AR286">
        <v>0</v>
      </c>
      <c r="AS286">
        <v>0</v>
      </c>
      <c r="AT286">
        <v>0</v>
      </c>
      <c r="AU286">
        <v>0</v>
      </c>
      <c r="AV286">
        <v>0</v>
      </c>
      <c r="AW286">
        <v>0</v>
      </c>
      <c r="AX286">
        <v>0</v>
      </c>
      <c r="AY286">
        <v>0</v>
      </c>
      <c r="AZ286">
        <v>0</v>
      </c>
      <c r="BA286">
        <v>0</v>
      </c>
      <c r="BB286">
        <v>0</v>
      </c>
      <c r="BG286">
        <v>0</v>
      </c>
      <c r="BH286">
        <v>1</v>
      </c>
      <c r="BI286">
        <v>0.4</v>
      </c>
      <c r="BJ286">
        <v>2.2999999999999998</v>
      </c>
      <c r="BK286">
        <v>3</v>
      </c>
      <c r="BL286">
        <v>38.11</v>
      </c>
      <c r="BM286">
        <v>5.72</v>
      </c>
      <c r="BN286">
        <v>43.83</v>
      </c>
      <c r="BO286">
        <v>43.83</v>
      </c>
      <c r="BQ286" t="s">
        <v>597</v>
      </c>
      <c r="BR286" t="s">
        <v>363</v>
      </c>
      <c r="BS286" s="2">
        <v>44246</v>
      </c>
      <c r="BT286" s="3">
        <v>0.33402777777777781</v>
      </c>
      <c r="BU286" t="s">
        <v>1069</v>
      </c>
      <c r="BV286" t="s">
        <v>80</v>
      </c>
      <c r="BY286">
        <v>11611.05</v>
      </c>
      <c r="CA286" t="s">
        <v>100</v>
      </c>
      <c r="CC286" t="s">
        <v>87</v>
      </c>
      <c r="CD286">
        <v>7441</v>
      </c>
      <c r="CE286" t="s">
        <v>820</v>
      </c>
      <c r="CF286" s="2">
        <v>44249</v>
      </c>
      <c r="CI286">
        <v>1</v>
      </c>
      <c r="CJ286">
        <v>1</v>
      </c>
      <c r="CK286">
        <v>22</v>
      </c>
      <c r="CL286" t="s">
        <v>82</v>
      </c>
    </row>
    <row r="287" spans="1:90" x14ac:dyDescent="0.25">
      <c r="A287" t="s">
        <v>358</v>
      </c>
      <c r="B287" t="s">
        <v>359</v>
      </c>
      <c r="C287" t="s">
        <v>72</v>
      </c>
      <c r="E287" t="str">
        <f>"GAB2002080"</f>
        <v>GAB2002080</v>
      </c>
      <c r="F287" s="2">
        <v>44245</v>
      </c>
      <c r="G287">
        <v>202108</v>
      </c>
      <c r="H287" t="s">
        <v>86</v>
      </c>
      <c r="I287" t="s">
        <v>87</v>
      </c>
      <c r="J287" t="s">
        <v>360</v>
      </c>
      <c r="K287" t="s">
        <v>75</v>
      </c>
      <c r="L287" t="s">
        <v>432</v>
      </c>
      <c r="M287" t="s">
        <v>433</v>
      </c>
      <c r="N287" t="s">
        <v>434</v>
      </c>
      <c r="O287" t="s">
        <v>78</v>
      </c>
      <c r="P287" t="str">
        <f>"CT064554                      "</f>
        <v xml:space="preserve">CT064554                      </v>
      </c>
      <c r="Q287">
        <v>0</v>
      </c>
      <c r="R287">
        <v>0</v>
      </c>
      <c r="S287">
        <v>0</v>
      </c>
      <c r="T287">
        <v>0</v>
      </c>
      <c r="U287">
        <v>0</v>
      </c>
      <c r="V287">
        <v>0</v>
      </c>
      <c r="W287">
        <v>0</v>
      </c>
      <c r="X287">
        <v>0</v>
      </c>
      <c r="Y287">
        <v>0</v>
      </c>
      <c r="Z287">
        <v>0</v>
      </c>
      <c r="AA287">
        <v>0</v>
      </c>
      <c r="AB287">
        <v>0</v>
      </c>
      <c r="AC287">
        <v>0</v>
      </c>
      <c r="AD287">
        <v>0</v>
      </c>
      <c r="AE287">
        <v>0</v>
      </c>
      <c r="AF287">
        <v>0</v>
      </c>
      <c r="AG287">
        <v>0</v>
      </c>
      <c r="AH287">
        <v>0</v>
      </c>
      <c r="AI287">
        <v>0</v>
      </c>
      <c r="AJ287">
        <v>0</v>
      </c>
      <c r="AK287">
        <v>16.41</v>
      </c>
      <c r="AL287">
        <v>0</v>
      </c>
      <c r="AM287">
        <v>0</v>
      </c>
      <c r="AN287">
        <v>0</v>
      </c>
      <c r="AO287">
        <v>0</v>
      </c>
      <c r="AP287">
        <v>0</v>
      </c>
      <c r="AQ287">
        <v>0</v>
      </c>
      <c r="AR287">
        <v>0</v>
      </c>
      <c r="AS287">
        <v>0</v>
      </c>
      <c r="AT287">
        <v>0</v>
      </c>
      <c r="AU287">
        <v>0</v>
      </c>
      <c r="AV287">
        <v>0</v>
      </c>
      <c r="AW287">
        <v>0</v>
      </c>
      <c r="AX287">
        <v>0</v>
      </c>
      <c r="AY287">
        <v>0</v>
      </c>
      <c r="AZ287">
        <v>0</v>
      </c>
      <c r="BA287">
        <v>0</v>
      </c>
      <c r="BB287">
        <v>0</v>
      </c>
      <c r="BG287">
        <v>0</v>
      </c>
      <c r="BH287">
        <v>1</v>
      </c>
      <c r="BI287">
        <v>0.3</v>
      </c>
      <c r="BJ287">
        <v>2.5</v>
      </c>
      <c r="BK287">
        <v>2.5</v>
      </c>
      <c r="BL287">
        <v>115.85</v>
      </c>
      <c r="BM287">
        <v>17.38</v>
      </c>
      <c r="BN287">
        <v>133.22999999999999</v>
      </c>
      <c r="BO287">
        <v>133.22999999999999</v>
      </c>
      <c r="BQ287" t="s">
        <v>690</v>
      </c>
      <c r="BR287" t="s">
        <v>363</v>
      </c>
      <c r="BS287" s="2">
        <v>44246</v>
      </c>
      <c r="BT287" s="3">
        <v>0.41666666666666669</v>
      </c>
      <c r="BU287" t="s">
        <v>288</v>
      </c>
      <c r="BV287" t="s">
        <v>80</v>
      </c>
      <c r="BY287">
        <v>12341.14</v>
      </c>
      <c r="CA287" t="s">
        <v>437</v>
      </c>
      <c r="CC287" t="s">
        <v>433</v>
      </c>
      <c r="CD287">
        <v>3100</v>
      </c>
      <c r="CE287" t="s">
        <v>1005</v>
      </c>
      <c r="CF287" s="2">
        <v>44249</v>
      </c>
      <c r="CI287">
        <v>1</v>
      </c>
      <c r="CJ287">
        <v>1</v>
      </c>
      <c r="CK287">
        <v>23</v>
      </c>
      <c r="CL287" t="s">
        <v>82</v>
      </c>
    </row>
    <row r="288" spans="1:90" x14ac:dyDescent="0.25">
      <c r="A288" t="s">
        <v>358</v>
      </c>
      <c r="B288" t="s">
        <v>359</v>
      </c>
      <c r="C288" t="s">
        <v>72</v>
      </c>
      <c r="E288" t="str">
        <f>"GAB2002076"</f>
        <v>GAB2002076</v>
      </c>
      <c r="F288" s="2">
        <v>44245</v>
      </c>
      <c r="G288">
        <v>202108</v>
      </c>
      <c r="H288" t="s">
        <v>86</v>
      </c>
      <c r="I288" t="s">
        <v>87</v>
      </c>
      <c r="J288" t="s">
        <v>360</v>
      </c>
      <c r="K288" t="s">
        <v>75</v>
      </c>
      <c r="L288" t="s">
        <v>274</v>
      </c>
      <c r="M288" t="s">
        <v>275</v>
      </c>
      <c r="N288" t="s">
        <v>775</v>
      </c>
      <c r="O288" t="s">
        <v>78</v>
      </c>
      <c r="P288" t="str">
        <f>"CT064463                      "</f>
        <v xml:space="preserve">CT064463                      </v>
      </c>
      <c r="Q288">
        <v>0</v>
      </c>
      <c r="R288">
        <v>0</v>
      </c>
      <c r="S288">
        <v>0</v>
      </c>
      <c r="T288">
        <v>0</v>
      </c>
      <c r="U288">
        <v>0</v>
      </c>
      <c r="V288">
        <v>0</v>
      </c>
      <c r="W288">
        <v>0</v>
      </c>
      <c r="X288">
        <v>0</v>
      </c>
      <c r="Y288">
        <v>0</v>
      </c>
      <c r="Z288">
        <v>0</v>
      </c>
      <c r="AA288">
        <v>0</v>
      </c>
      <c r="AB288">
        <v>0</v>
      </c>
      <c r="AC288">
        <v>0</v>
      </c>
      <c r="AD288">
        <v>0</v>
      </c>
      <c r="AE288">
        <v>0</v>
      </c>
      <c r="AF288">
        <v>0</v>
      </c>
      <c r="AG288">
        <v>0</v>
      </c>
      <c r="AH288">
        <v>0</v>
      </c>
      <c r="AI288">
        <v>0</v>
      </c>
      <c r="AJ288">
        <v>0</v>
      </c>
      <c r="AK288">
        <v>16.41</v>
      </c>
      <c r="AL288">
        <v>0</v>
      </c>
      <c r="AM288">
        <v>0</v>
      </c>
      <c r="AN288">
        <v>0</v>
      </c>
      <c r="AO288">
        <v>0</v>
      </c>
      <c r="AP288">
        <v>0</v>
      </c>
      <c r="AQ288">
        <v>0</v>
      </c>
      <c r="AR288">
        <v>0</v>
      </c>
      <c r="AS288">
        <v>0</v>
      </c>
      <c r="AT288">
        <v>0</v>
      </c>
      <c r="AU288">
        <v>0</v>
      </c>
      <c r="AV288">
        <v>0</v>
      </c>
      <c r="AW288">
        <v>0</v>
      </c>
      <c r="AX288">
        <v>0</v>
      </c>
      <c r="AY288">
        <v>0</v>
      </c>
      <c r="AZ288">
        <v>0</v>
      </c>
      <c r="BA288">
        <v>0</v>
      </c>
      <c r="BB288">
        <v>0</v>
      </c>
      <c r="BG288">
        <v>0</v>
      </c>
      <c r="BH288">
        <v>1</v>
      </c>
      <c r="BI288">
        <v>0.7</v>
      </c>
      <c r="BJ288">
        <v>2.2000000000000002</v>
      </c>
      <c r="BK288">
        <v>2.5</v>
      </c>
      <c r="BL288">
        <v>115.85</v>
      </c>
      <c r="BM288">
        <v>17.38</v>
      </c>
      <c r="BN288">
        <v>133.22999999999999</v>
      </c>
      <c r="BO288">
        <v>133.22999999999999</v>
      </c>
      <c r="BQ288" t="s">
        <v>776</v>
      </c>
      <c r="BR288" t="s">
        <v>363</v>
      </c>
      <c r="BS288" s="2">
        <v>44249</v>
      </c>
      <c r="BT288" s="3">
        <v>0.48958333333333331</v>
      </c>
      <c r="BU288" t="s">
        <v>777</v>
      </c>
      <c r="BV288" t="s">
        <v>82</v>
      </c>
      <c r="BW288" t="s">
        <v>97</v>
      </c>
      <c r="BX288" t="s">
        <v>157</v>
      </c>
      <c r="BY288">
        <v>10752.75</v>
      </c>
      <c r="CA288" t="s">
        <v>132</v>
      </c>
      <c r="CC288" t="s">
        <v>275</v>
      </c>
      <c r="CD288">
        <v>4400</v>
      </c>
      <c r="CE288" t="s">
        <v>438</v>
      </c>
      <c r="CF288" s="2">
        <v>44250</v>
      </c>
      <c r="CI288">
        <v>1</v>
      </c>
      <c r="CJ288">
        <v>2</v>
      </c>
      <c r="CK288">
        <v>23</v>
      </c>
      <c r="CL288" t="s">
        <v>82</v>
      </c>
    </row>
    <row r="289" spans="1:90" x14ac:dyDescent="0.25">
      <c r="A289" t="s">
        <v>358</v>
      </c>
      <c r="B289" t="s">
        <v>359</v>
      </c>
      <c r="C289" t="s">
        <v>72</v>
      </c>
      <c r="E289" t="str">
        <f>"GAB2002072"</f>
        <v>GAB2002072</v>
      </c>
      <c r="F289" s="2">
        <v>44245</v>
      </c>
      <c r="G289">
        <v>202108</v>
      </c>
      <c r="H289" t="s">
        <v>86</v>
      </c>
      <c r="I289" t="s">
        <v>87</v>
      </c>
      <c r="J289" t="s">
        <v>360</v>
      </c>
      <c r="K289" t="s">
        <v>75</v>
      </c>
      <c r="L289" t="s">
        <v>86</v>
      </c>
      <c r="M289" t="s">
        <v>87</v>
      </c>
      <c r="N289" t="s">
        <v>496</v>
      </c>
      <c r="O289" t="s">
        <v>78</v>
      </c>
      <c r="P289" t="str">
        <f>"003097                        "</f>
        <v xml:space="preserve">003097                        </v>
      </c>
      <c r="Q289">
        <v>0</v>
      </c>
      <c r="R289">
        <v>0</v>
      </c>
      <c r="S289">
        <v>0</v>
      </c>
      <c r="T289">
        <v>0</v>
      </c>
      <c r="U289">
        <v>0</v>
      </c>
      <c r="V289">
        <v>0</v>
      </c>
      <c r="W289">
        <v>0</v>
      </c>
      <c r="X289">
        <v>0</v>
      </c>
      <c r="Y289">
        <v>0</v>
      </c>
      <c r="Z289">
        <v>0</v>
      </c>
      <c r="AA289">
        <v>0</v>
      </c>
      <c r="AB289">
        <v>0</v>
      </c>
      <c r="AC289">
        <v>0</v>
      </c>
      <c r="AD289">
        <v>0</v>
      </c>
      <c r="AE289">
        <v>0</v>
      </c>
      <c r="AF289">
        <v>0</v>
      </c>
      <c r="AG289">
        <v>0</v>
      </c>
      <c r="AH289">
        <v>0</v>
      </c>
      <c r="AI289">
        <v>0</v>
      </c>
      <c r="AJ289">
        <v>0</v>
      </c>
      <c r="AK289">
        <v>5.4</v>
      </c>
      <c r="AL289">
        <v>0</v>
      </c>
      <c r="AM289">
        <v>0</v>
      </c>
      <c r="AN289">
        <v>0</v>
      </c>
      <c r="AO289">
        <v>0</v>
      </c>
      <c r="AP289">
        <v>0</v>
      </c>
      <c r="AQ289">
        <v>0</v>
      </c>
      <c r="AR289">
        <v>0</v>
      </c>
      <c r="AS289">
        <v>0</v>
      </c>
      <c r="AT289">
        <v>0</v>
      </c>
      <c r="AU289">
        <v>0</v>
      </c>
      <c r="AV289">
        <v>0</v>
      </c>
      <c r="AW289">
        <v>0</v>
      </c>
      <c r="AX289">
        <v>0</v>
      </c>
      <c r="AY289">
        <v>0</v>
      </c>
      <c r="AZ289">
        <v>0</v>
      </c>
      <c r="BA289">
        <v>0</v>
      </c>
      <c r="BB289">
        <v>0</v>
      </c>
      <c r="BG289">
        <v>0</v>
      </c>
      <c r="BH289">
        <v>1</v>
      </c>
      <c r="BI289">
        <v>0.1</v>
      </c>
      <c r="BJ289">
        <v>1.4</v>
      </c>
      <c r="BK289">
        <v>2</v>
      </c>
      <c r="BL289">
        <v>38.11</v>
      </c>
      <c r="BM289">
        <v>5.72</v>
      </c>
      <c r="BN289">
        <v>43.83</v>
      </c>
      <c r="BO289">
        <v>43.83</v>
      </c>
      <c r="BQ289" t="s">
        <v>690</v>
      </c>
      <c r="BR289" t="s">
        <v>363</v>
      </c>
      <c r="BS289" s="2">
        <v>44246</v>
      </c>
      <c r="BT289" s="3">
        <v>0.40486111111111112</v>
      </c>
      <c r="BU289" t="s">
        <v>1070</v>
      </c>
      <c r="BV289" t="s">
        <v>80</v>
      </c>
      <c r="BY289">
        <v>6839.82</v>
      </c>
      <c r="CA289" t="s">
        <v>172</v>
      </c>
      <c r="CC289" t="s">
        <v>87</v>
      </c>
      <c r="CD289">
        <v>7708</v>
      </c>
      <c r="CE289" t="s">
        <v>443</v>
      </c>
      <c r="CF289" s="2">
        <v>44249</v>
      </c>
      <c r="CI289">
        <v>1</v>
      </c>
      <c r="CJ289">
        <v>1</v>
      </c>
      <c r="CK289">
        <v>22</v>
      </c>
      <c r="CL289" t="s">
        <v>82</v>
      </c>
    </row>
    <row r="290" spans="1:90" x14ac:dyDescent="0.25">
      <c r="A290" t="s">
        <v>358</v>
      </c>
      <c r="B290" t="s">
        <v>359</v>
      </c>
      <c r="C290" t="s">
        <v>72</v>
      </c>
      <c r="E290" t="str">
        <f>"GAB2002073"</f>
        <v>GAB2002073</v>
      </c>
      <c r="F290" s="2">
        <v>44245</v>
      </c>
      <c r="G290">
        <v>202108</v>
      </c>
      <c r="H290" t="s">
        <v>86</v>
      </c>
      <c r="I290" t="s">
        <v>87</v>
      </c>
      <c r="J290" t="s">
        <v>360</v>
      </c>
      <c r="K290" t="s">
        <v>75</v>
      </c>
      <c r="L290" t="s">
        <v>86</v>
      </c>
      <c r="M290" t="s">
        <v>87</v>
      </c>
      <c r="N290" t="s">
        <v>450</v>
      </c>
      <c r="O290" t="s">
        <v>78</v>
      </c>
      <c r="P290" t="str">
        <f>"CT064544                      "</f>
        <v xml:space="preserve">CT064544                      </v>
      </c>
      <c r="Q290">
        <v>0</v>
      </c>
      <c r="R290">
        <v>0</v>
      </c>
      <c r="S290">
        <v>0</v>
      </c>
      <c r="T290">
        <v>0</v>
      </c>
      <c r="U290">
        <v>0</v>
      </c>
      <c r="V290">
        <v>0</v>
      </c>
      <c r="W290">
        <v>0</v>
      </c>
      <c r="X290">
        <v>0</v>
      </c>
      <c r="Y290">
        <v>0</v>
      </c>
      <c r="Z290">
        <v>0</v>
      </c>
      <c r="AA290">
        <v>0</v>
      </c>
      <c r="AB290">
        <v>0</v>
      </c>
      <c r="AC290">
        <v>0</v>
      </c>
      <c r="AD290">
        <v>0</v>
      </c>
      <c r="AE290">
        <v>0</v>
      </c>
      <c r="AF290">
        <v>0</v>
      </c>
      <c r="AG290">
        <v>0</v>
      </c>
      <c r="AH290">
        <v>0</v>
      </c>
      <c r="AI290">
        <v>0</v>
      </c>
      <c r="AJ290">
        <v>0</v>
      </c>
      <c r="AK290">
        <v>5.4</v>
      </c>
      <c r="AL290">
        <v>0</v>
      </c>
      <c r="AM290">
        <v>0</v>
      </c>
      <c r="AN290">
        <v>0</v>
      </c>
      <c r="AO290">
        <v>0</v>
      </c>
      <c r="AP290">
        <v>0</v>
      </c>
      <c r="AQ290">
        <v>0</v>
      </c>
      <c r="AR290">
        <v>0</v>
      </c>
      <c r="AS290">
        <v>0</v>
      </c>
      <c r="AT290">
        <v>0</v>
      </c>
      <c r="AU290">
        <v>0</v>
      </c>
      <c r="AV290">
        <v>0</v>
      </c>
      <c r="AW290">
        <v>0</v>
      </c>
      <c r="AX290">
        <v>0</v>
      </c>
      <c r="AY290">
        <v>0</v>
      </c>
      <c r="AZ290">
        <v>0</v>
      </c>
      <c r="BA290">
        <v>0</v>
      </c>
      <c r="BB290">
        <v>0</v>
      </c>
      <c r="BG290">
        <v>0</v>
      </c>
      <c r="BH290">
        <v>1</v>
      </c>
      <c r="BI290">
        <v>0.3</v>
      </c>
      <c r="BJ290">
        <v>2.2999999999999998</v>
      </c>
      <c r="BK290">
        <v>3</v>
      </c>
      <c r="BL290">
        <v>38.11</v>
      </c>
      <c r="BM290">
        <v>5.72</v>
      </c>
      <c r="BN290">
        <v>43.83</v>
      </c>
      <c r="BO290">
        <v>43.83</v>
      </c>
      <c r="BQ290" t="s">
        <v>451</v>
      </c>
      <c r="BR290" t="s">
        <v>363</v>
      </c>
      <c r="BS290" s="2">
        <v>44246</v>
      </c>
      <c r="BT290" s="3">
        <v>0.56180555555555556</v>
      </c>
      <c r="BU290" t="s">
        <v>452</v>
      </c>
      <c r="BV290" t="s">
        <v>82</v>
      </c>
      <c r="BW290" t="s">
        <v>97</v>
      </c>
      <c r="BX290" t="s">
        <v>98</v>
      </c>
      <c r="BY290">
        <v>11647.32</v>
      </c>
      <c r="CA290" t="s">
        <v>339</v>
      </c>
      <c r="CC290" t="s">
        <v>87</v>
      </c>
      <c r="CD290">
        <v>7550</v>
      </c>
      <c r="CE290" t="s">
        <v>482</v>
      </c>
      <c r="CF290" s="2">
        <v>44249</v>
      </c>
      <c r="CI290">
        <v>1</v>
      </c>
      <c r="CJ290">
        <v>1</v>
      </c>
      <c r="CK290">
        <v>22</v>
      </c>
      <c r="CL290" t="s">
        <v>82</v>
      </c>
    </row>
    <row r="291" spans="1:90" x14ac:dyDescent="0.25">
      <c r="A291" t="s">
        <v>358</v>
      </c>
      <c r="B291" t="s">
        <v>359</v>
      </c>
      <c r="C291" t="s">
        <v>72</v>
      </c>
      <c r="E291" t="str">
        <f>"GAB2002074"</f>
        <v>GAB2002074</v>
      </c>
      <c r="F291" s="2">
        <v>44245</v>
      </c>
      <c r="G291">
        <v>202108</v>
      </c>
      <c r="H291" t="s">
        <v>86</v>
      </c>
      <c r="I291" t="s">
        <v>87</v>
      </c>
      <c r="J291" t="s">
        <v>360</v>
      </c>
      <c r="K291" t="s">
        <v>75</v>
      </c>
      <c r="L291" t="s">
        <v>220</v>
      </c>
      <c r="M291" t="s">
        <v>221</v>
      </c>
      <c r="N291" t="s">
        <v>439</v>
      </c>
      <c r="O291" t="s">
        <v>78</v>
      </c>
      <c r="P291" t="str">
        <f>"CT064543                      "</f>
        <v xml:space="preserve">CT064543                      </v>
      </c>
      <c r="Q291">
        <v>0</v>
      </c>
      <c r="R291">
        <v>0</v>
      </c>
      <c r="S291">
        <v>0</v>
      </c>
      <c r="T291">
        <v>0</v>
      </c>
      <c r="U291">
        <v>0</v>
      </c>
      <c r="V291">
        <v>0</v>
      </c>
      <c r="W291">
        <v>0</v>
      </c>
      <c r="X291">
        <v>0</v>
      </c>
      <c r="Y291">
        <v>0</v>
      </c>
      <c r="Z291">
        <v>0</v>
      </c>
      <c r="AA291">
        <v>0</v>
      </c>
      <c r="AB291">
        <v>0</v>
      </c>
      <c r="AC291">
        <v>0</v>
      </c>
      <c r="AD291">
        <v>0</v>
      </c>
      <c r="AE291">
        <v>0</v>
      </c>
      <c r="AF291">
        <v>0</v>
      </c>
      <c r="AG291">
        <v>0</v>
      </c>
      <c r="AH291">
        <v>0</v>
      </c>
      <c r="AI291">
        <v>0</v>
      </c>
      <c r="AJ291">
        <v>0</v>
      </c>
      <c r="AK291">
        <v>5.4</v>
      </c>
      <c r="AL291">
        <v>0</v>
      </c>
      <c r="AM291">
        <v>0</v>
      </c>
      <c r="AN291">
        <v>0</v>
      </c>
      <c r="AO291">
        <v>0</v>
      </c>
      <c r="AP291">
        <v>0</v>
      </c>
      <c r="AQ291">
        <v>0</v>
      </c>
      <c r="AR291">
        <v>0</v>
      </c>
      <c r="AS291">
        <v>0</v>
      </c>
      <c r="AT291">
        <v>0</v>
      </c>
      <c r="AU291">
        <v>0</v>
      </c>
      <c r="AV291">
        <v>0</v>
      </c>
      <c r="AW291">
        <v>0</v>
      </c>
      <c r="AX291">
        <v>0</v>
      </c>
      <c r="AY291">
        <v>0</v>
      </c>
      <c r="AZ291">
        <v>0</v>
      </c>
      <c r="BA291">
        <v>0</v>
      </c>
      <c r="BB291">
        <v>0</v>
      </c>
      <c r="BG291">
        <v>0</v>
      </c>
      <c r="BH291">
        <v>1</v>
      </c>
      <c r="BI291">
        <v>0.3</v>
      </c>
      <c r="BJ291">
        <v>2.1</v>
      </c>
      <c r="BK291">
        <v>3</v>
      </c>
      <c r="BL291">
        <v>38.11</v>
      </c>
      <c r="BM291">
        <v>5.72</v>
      </c>
      <c r="BN291">
        <v>43.83</v>
      </c>
      <c r="BO291">
        <v>43.83</v>
      </c>
      <c r="BQ291" t="s">
        <v>440</v>
      </c>
      <c r="BR291" t="s">
        <v>363</v>
      </c>
      <c r="BS291" s="2">
        <v>44246</v>
      </c>
      <c r="BT291" s="3">
        <v>0.42986111111111108</v>
      </c>
      <c r="BU291" t="s">
        <v>848</v>
      </c>
      <c r="BV291" t="s">
        <v>80</v>
      </c>
      <c r="BY291">
        <v>10342.08</v>
      </c>
      <c r="CA291" t="s">
        <v>109</v>
      </c>
      <c r="CC291" t="s">
        <v>221</v>
      </c>
      <c r="CD291">
        <v>7600</v>
      </c>
      <c r="CE291" t="s">
        <v>438</v>
      </c>
      <c r="CF291" s="2">
        <v>44249</v>
      </c>
      <c r="CI291">
        <v>1</v>
      </c>
      <c r="CJ291">
        <v>1</v>
      </c>
      <c r="CK291">
        <v>22</v>
      </c>
      <c r="CL291" t="s">
        <v>82</v>
      </c>
    </row>
    <row r="292" spans="1:90" x14ac:dyDescent="0.25">
      <c r="A292" t="s">
        <v>358</v>
      </c>
      <c r="B292" t="s">
        <v>359</v>
      </c>
      <c r="C292" t="s">
        <v>72</v>
      </c>
      <c r="E292" t="str">
        <f>"GAB2002075"</f>
        <v>GAB2002075</v>
      </c>
      <c r="F292" s="2">
        <v>44245</v>
      </c>
      <c r="G292">
        <v>202108</v>
      </c>
      <c r="H292" t="s">
        <v>86</v>
      </c>
      <c r="I292" t="s">
        <v>87</v>
      </c>
      <c r="J292" t="s">
        <v>360</v>
      </c>
      <c r="K292" t="s">
        <v>75</v>
      </c>
      <c r="L292" t="s">
        <v>89</v>
      </c>
      <c r="M292" t="s">
        <v>90</v>
      </c>
      <c r="N292" t="s">
        <v>479</v>
      </c>
      <c r="O292" t="s">
        <v>78</v>
      </c>
      <c r="P292" t="str">
        <f>"CT064541                      "</f>
        <v xml:space="preserve">CT064541                      </v>
      </c>
      <c r="Q292">
        <v>0</v>
      </c>
      <c r="R292">
        <v>0</v>
      </c>
      <c r="S292">
        <v>0</v>
      </c>
      <c r="T292">
        <v>0</v>
      </c>
      <c r="U292">
        <v>0</v>
      </c>
      <c r="V292">
        <v>0</v>
      </c>
      <c r="W292">
        <v>0</v>
      </c>
      <c r="X292">
        <v>0</v>
      </c>
      <c r="Y292">
        <v>0</v>
      </c>
      <c r="Z292">
        <v>0</v>
      </c>
      <c r="AA292">
        <v>0</v>
      </c>
      <c r="AB292">
        <v>0</v>
      </c>
      <c r="AC292">
        <v>0</v>
      </c>
      <c r="AD292">
        <v>0</v>
      </c>
      <c r="AE292">
        <v>0</v>
      </c>
      <c r="AF292">
        <v>0</v>
      </c>
      <c r="AG292">
        <v>0</v>
      </c>
      <c r="AH292">
        <v>0</v>
      </c>
      <c r="AI292">
        <v>0</v>
      </c>
      <c r="AJ292">
        <v>0</v>
      </c>
      <c r="AK292">
        <v>13.38</v>
      </c>
      <c r="AL292">
        <v>0</v>
      </c>
      <c r="AM292">
        <v>0</v>
      </c>
      <c r="AN292">
        <v>0</v>
      </c>
      <c r="AO292">
        <v>0</v>
      </c>
      <c r="AP292">
        <v>0</v>
      </c>
      <c r="AQ292">
        <v>0</v>
      </c>
      <c r="AR292">
        <v>0</v>
      </c>
      <c r="AS292">
        <v>0</v>
      </c>
      <c r="AT292">
        <v>0</v>
      </c>
      <c r="AU292">
        <v>0</v>
      </c>
      <c r="AV292">
        <v>0</v>
      </c>
      <c r="AW292">
        <v>0</v>
      </c>
      <c r="AX292">
        <v>0</v>
      </c>
      <c r="AY292">
        <v>0</v>
      </c>
      <c r="AZ292">
        <v>0</v>
      </c>
      <c r="BA292">
        <v>0</v>
      </c>
      <c r="BB292">
        <v>0</v>
      </c>
      <c r="BG292">
        <v>0</v>
      </c>
      <c r="BH292">
        <v>1</v>
      </c>
      <c r="BI292">
        <v>0.1</v>
      </c>
      <c r="BJ292">
        <v>1.7</v>
      </c>
      <c r="BK292">
        <v>2</v>
      </c>
      <c r="BL292">
        <v>94.5</v>
      </c>
      <c r="BM292">
        <v>14.18</v>
      </c>
      <c r="BN292">
        <v>108.68</v>
      </c>
      <c r="BO292">
        <v>108.68</v>
      </c>
      <c r="BQ292" t="s">
        <v>480</v>
      </c>
      <c r="BR292" t="s">
        <v>363</v>
      </c>
      <c r="BS292" s="2">
        <v>44246</v>
      </c>
      <c r="BT292" s="3">
        <v>0.3979166666666667</v>
      </c>
      <c r="BU292" t="s">
        <v>993</v>
      </c>
      <c r="BV292" t="s">
        <v>80</v>
      </c>
      <c r="BY292">
        <v>8547</v>
      </c>
      <c r="BZ292" t="s">
        <v>30</v>
      </c>
      <c r="CA292" t="s">
        <v>91</v>
      </c>
      <c r="CC292" t="s">
        <v>90</v>
      </c>
      <c r="CD292">
        <v>250</v>
      </c>
      <c r="CE292" t="s">
        <v>443</v>
      </c>
      <c r="CF292" s="2">
        <v>44246</v>
      </c>
      <c r="CI292">
        <v>1</v>
      </c>
      <c r="CJ292">
        <v>1</v>
      </c>
      <c r="CK292">
        <v>23</v>
      </c>
      <c r="CL292" t="s">
        <v>82</v>
      </c>
    </row>
    <row r="293" spans="1:90" x14ac:dyDescent="0.25">
      <c r="A293" t="s">
        <v>358</v>
      </c>
      <c r="B293" t="s">
        <v>359</v>
      </c>
      <c r="C293" t="s">
        <v>72</v>
      </c>
      <c r="E293" t="str">
        <f>"GAB2002091"</f>
        <v>GAB2002091</v>
      </c>
      <c r="F293" s="2">
        <v>44245</v>
      </c>
      <c r="G293">
        <v>202108</v>
      </c>
      <c r="H293" t="s">
        <v>86</v>
      </c>
      <c r="I293" t="s">
        <v>87</v>
      </c>
      <c r="J293" t="s">
        <v>360</v>
      </c>
      <c r="K293" t="s">
        <v>75</v>
      </c>
      <c r="L293" t="s">
        <v>86</v>
      </c>
      <c r="M293" t="s">
        <v>87</v>
      </c>
      <c r="N293" t="s">
        <v>487</v>
      </c>
      <c r="O293" t="s">
        <v>78</v>
      </c>
      <c r="P293" t="str">
        <f>"003101                        "</f>
        <v xml:space="preserve">003101                        </v>
      </c>
      <c r="Q293">
        <v>0</v>
      </c>
      <c r="R293">
        <v>0</v>
      </c>
      <c r="S293">
        <v>0</v>
      </c>
      <c r="T293">
        <v>0</v>
      </c>
      <c r="U293">
        <v>0</v>
      </c>
      <c r="V293">
        <v>0</v>
      </c>
      <c r="W293">
        <v>0</v>
      </c>
      <c r="X293">
        <v>0</v>
      </c>
      <c r="Y293">
        <v>0</v>
      </c>
      <c r="Z293">
        <v>0</v>
      </c>
      <c r="AA293">
        <v>0</v>
      </c>
      <c r="AB293">
        <v>0</v>
      </c>
      <c r="AC293">
        <v>0</v>
      </c>
      <c r="AD293">
        <v>0</v>
      </c>
      <c r="AE293">
        <v>0</v>
      </c>
      <c r="AF293">
        <v>0</v>
      </c>
      <c r="AG293">
        <v>0</v>
      </c>
      <c r="AH293">
        <v>0</v>
      </c>
      <c r="AI293">
        <v>0</v>
      </c>
      <c r="AJ293">
        <v>0</v>
      </c>
      <c r="AK293">
        <v>5.4</v>
      </c>
      <c r="AL293">
        <v>0</v>
      </c>
      <c r="AM293">
        <v>0</v>
      </c>
      <c r="AN293">
        <v>0</v>
      </c>
      <c r="AO293">
        <v>0</v>
      </c>
      <c r="AP293">
        <v>0</v>
      </c>
      <c r="AQ293">
        <v>0</v>
      </c>
      <c r="AR293">
        <v>0</v>
      </c>
      <c r="AS293">
        <v>0</v>
      </c>
      <c r="AT293">
        <v>0</v>
      </c>
      <c r="AU293">
        <v>0</v>
      </c>
      <c r="AV293">
        <v>0</v>
      </c>
      <c r="AW293">
        <v>0</v>
      </c>
      <c r="AX293">
        <v>0</v>
      </c>
      <c r="AY293">
        <v>0</v>
      </c>
      <c r="AZ293">
        <v>0</v>
      </c>
      <c r="BA293">
        <v>0</v>
      </c>
      <c r="BB293">
        <v>0</v>
      </c>
      <c r="BG293">
        <v>0</v>
      </c>
      <c r="BH293">
        <v>1</v>
      </c>
      <c r="BI293">
        <v>0.3</v>
      </c>
      <c r="BJ293">
        <v>2.7</v>
      </c>
      <c r="BK293">
        <v>3</v>
      </c>
      <c r="BL293">
        <v>38.11</v>
      </c>
      <c r="BM293">
        <v>5.72</v>
      </c>
      <c r="BN293">
        <v>43.83</v>
      </c>
      <c r="BO293">
        <v>43.83</v>
      </c>
      <c r="BQ293" t="s">
        <v>435</v>
      </c>
      <c r="BR293" t="s">
        <v>363</v>
      </c>
      <c r="BS293" s="2">
        <v>44246</v>
      </c>
      <c r="BT293" s="3">
        <v>0.59305555555555556</v>
      </c>
      <c r="BU293" t="s">
        <v>1071</v>
      </c>
      <c r="BV293" t="s">
        <v>82</v>
      </c>
      <c r="BW293" t="s">
        <v>108</v>
      </c>
      <c r="BX293" t="s">
        <v>98</v>
      </c>
      <c r="BY293">
        <v>13413.6</v>
      </c>
      <c r="CA293" t="s">
        <v>234</v>
      </c>
      <c r="CC293" t="s">
        <v>87</v>
      </c>
      <c r="CD293">
        <v>7945</v>
      </c>
      <c r="CE293" t="s">
        <v>482</v>
      </c>
      <c r="CF293" s="2">
        <v>44249</v>
      </c>
      <c r="CI293">
        <v>1</v>
      </c>
      <c r="CJ293">
        <v>1</v>
      </c>
      <c r="CK293">
        <v>22</v>
      </c>
      <c r="CL293" t="s">
        <v>82</v>
      </c>
    </row>
    <row r="294" spans="1:90" x14ac:dyDescent="0.25">
      <c r="A294" t="s">
        <v>358</v>
      </c>
      <c r="B294" t="s">
        <v>359</v>
      </c>
      <c r="C294" t="s">
        <v>72</v>
      </c>
      <c r="E294" t="str">
        <f>"GAB2002090"</f>
        <v>GAB2002090</v>
      </c>
      <c r="F294" s="2">
        <v>44245</v>
      </c>
      <c r="G294">
        <v>202108</v>
      </c>
      <c r="H294" t="s">
        <v>86</v>
      </c>
      <c r="I294" t="s">
        <v>87</v>
      </c>
      <c r="J294" t="s">
        <v>360</v>
      </c>
      <c r="K294" t="s">
        <v>75</v>
      </c>
      <c r="L294" t="s">
        <v>167</v>
      </c>
      <c r="M294" t="s">
        <v>168</v>
      </c>
      <c r="N294" t="s">
        <v>1072</v>
      </c>
      <c r="O294" t="s">
        <v>78</v>
      </c>
      <c r="P294" t="str">
        <f>"CT064559                      "</f>
        <v xml:space="preserve">CT064559                      </v>
      </c>
      <c r="Q294">
        <v>0</v>
      </c>
      <c r="R294">
        <v>0</v>
      </c>
      <c r="S294">
        <v>0</v>
      </c>
      <c r="T294">
        <v>0</v>
      </c>
      <c r="U294">
        <v>0</v>
      </c>
      <c r="V294">
        <v>0</v>
      </c>
      <c r="W294">
        <v>0</v>
      </c>
      <c r="X294">
        <v>0</v>
      </c>
      <c r="Y294">
        <v>0</v>
      </c>
      <c r="Z294">
        <v>0</v>
      </c>
      <c r="AA294">
        <v>0</v>
      </c>
      <c r="AB294">
        <v>0</v>
      </c>
      <c r="AC294">
        <v>0</v>
      </c>
      <c r="AD294">
        <v>0</v>
      </c>
      <c r="AE294">
        <v>0</v>
      </c>
      <c r="AF294">
        <v>0</v>
      </c>
      <c r="AG294">
        <v>0</v>
      </c>
      <c r="AH294">
        <v>0</v>
      </c>
      <c r="AI294">
        <v>0</v>
      </c>
      <c r="AJ294">
        <v>0</v>
      </c>
      <c r="AK294">
        <v>16.41</v>
      </c>
      <c r="AL294">
        <v>0</v>
      </c>
      <c r="AM294">
        <v>0</v>
      </c>
      <c r="AN294">
        <v>0</v>
      </c>
      <c r="AO294">
        <v>0</v>
      </c>
      <c r="AP294">
        <v>0</v>
      </c>
      <c r="AQ294">
        <v>0</v>
      </c>
      <c r="AR294">
        <v>0</v>
      </c>
      <c r="AS294">
        <v>0</v>
      </c>
      <c r="AT294">
        <v>0</v>
      </c>
      <c r="AU294">
        <v>0</v>
      </c>
      <c r="AV294">
        <v>0</v>
      </c>
      <c r="AW294">
        <v>0</v>
      </c>
      <c r="AX294">
        <v>0</v>
      </c>
      <c r="AY294">
        <v>0</v>
      </c>
      <c r="AZ294">
        <v>0</v>
      </c>
      <c r="BA294">
        <v>0</v>
      </c>
      <c r="BB294">
        <v>0</v>
      </c>
      <c r="BG294">
        <v>0</v>
      </c>
      <c r="BH294">
        <v>1</v>
      </c>
      <c r="BI294">
        <v>0.2</v>
      </c>
      <c r="BJ294">
        <v>2.2000000000000002</v>
      </c>
      <c r="BK294">
        <v>2.5</v>
      </c>
      <c r="BL294">
        <v>115.85</v>
      </c>
      <c r="BM294">
        <v>17.38</v>
      </c>
      <c r="BN294">
        <v>133.22999999999999</v>
      </c>
      <c r="BO294">
        <v>133.22999999999999</v>
      </c>
      <c r="BQ294" t="s">
        <v>1073</v>
      </c>
      <c r="BR294" t="s">
        <v>363</v>
      </c>
      <c r="BS294" s="2">
        <v>44249</v>
      </c>
      <c r="BT294" s="3">
        <v>0.3666666666666667</v>
      </c>
      <c r="BU294" t="s">
        <v>1074</v>
      </c>
      <c r="BV294" t="s">
        <v>82</v>
      </c>
      <c r="BY294">
        <v>11120.34</v>
      </c>
      <c r="CA294" t="s">
        <v>169</v>
      </c>
      <c r="CC294" t="s">
        <v>168</v>
      </c>
      <c r="CD294">
        <v>9700</v>
      </c>
      <c r="CE294" t="s">
        <v>438</v>
      </c>
      <c r="CF294" s="2">
        <v>44249</v>
      </c>
      <c r="CI294">
        <v>1</v>
      </c>
      <c r="CJ294">
        <v>2</v>
      </c>
      <c r="CK294">
        <v>23</v>
      </c>
      <c r="CL294" t="s">
        <v>82</v>
      </c>
    </row>
    <row r="295" spans="1:90" x14ac:dyDescent="0.25">
      <c r="A295" t="s">
        <v>358</v>
      </c>
      <c r="B295" t="s">
        <v>359</v>
      </c>
      <c r="C295" t="s">
        <v>72</v>
      </c>
      <c r="E295" t="str">
        <f>"GAB2002088"</f>
        <v>GAB2002088</v>
      </c>
      <c r="F295" s="2">
        <v>44245</v>
      </c>
      <c r="G295">
        <v>202108</v>
      </c>
      <c r="H295" t="s">
        <v>86</v>
      </c>
      <c r="I295" t="s">
        <v>87</v>
      </c>
      <c r="J295" t="s">
        <v>360</v>
      </c>
      <c r="K295" t="s">
        <v>75</v>
      </c>
      <c r="L295" t="s">
        <v>136</v>
      </c>
      <c r="M295" t="s">
        <v>137</v>
      </c>
      <c r="N295" t="s">
        <v>406</v>
      </c>
      <c r="O295" t="s">
        <v>78</v>
      </c>
      <c r="P295" t="str">
        <f>"MICHELLE FICK                 "</f>
        <v xml:space="preserve">MICHELLE FICK                 </v>
      </c>
      <c r="Q295">
        <v>0</v>
      </c>
      <c r="R295">
        <v>0</v>
      </c>
      <c r="S295">
        <v>0</v>
      </c>
      <c r="T295">
        <v>0</v>
      </c>
      <c r="U295">
        <v>0</v>
      </c>
      <c r="V295">
        <v>0</v>
      </c>
      <c r="W295">
        <v>0</v>
      </c>
      <c r="X295">
        <v>0</v>
      </c>
      <c r="Y295">
        <v>0</v>
      </c>
      <c r="Z295">
        <v>0</v>
      </c>
      <c r="AA295">
        <v>0</v>
      </c>
      <c r="AB295">
        <v>0</v>
      </c>
      <c r="AC295">
        <v>0</v>
      </c>
      <c r="AD295">
        <v>0</v>
      </c>
      <c r="AE295">
        <v>0</v>
      </c>
      <c r="AF295">
        <v>0</v>
      </c>
      <c r="AG295">
        <v>0</v>
      </c>
      <c r="AH295">
        <v>0</v>
      </c>
      <c r="AI295">
        <v>0</v>
      </c>
      <c r="AJ295">
        <v>0</v>
      </c>
      <c r="AK295">
        <v>8.6300000000000008</v>
      </c>
      <c r="AL295">
        <v>0</v>
      </c>
      <c r="AM295">
        <v>0</v>
      </c>
      <c r="AN295">
        <v>0</v>
      </c>
      <c r="AO295">
        <v>0</v>
      </c>
      <c r="AP295">
        <v>0</v>
      </c>
      <c r="AQ295">
        <v>0</v>
      </c>
      <c r="AR295">
        <v>0</v>
      </c>
      <c r="AS295">
        <v>0</v>
      </c>
      <c r="AT295">
        <v>0</v>
      </c>
      <c r="AU295">
        <v>0</v>
      </c>
      <c r="AV295">
        <v>0</v>
      </c>
      <c r="AW295">
        <v>0</v>
      </c>
      <c r="AX295">
        <v>0</v>
      </c>
      <c r="AY295">
        <v>0</v>
      </c>
      <c r="AZ295">
        <v>0</v>
      </c>
      <c r="BA295">
        <v>0</v>
      </c>
      <c r="BB295">
        <v>0</v>
      </c>
      <c r="BG295">
        <v>0</v>
      </c>
      <c r="BH295">
        <v>1</v>
      </c>
      <c r="BI295">
        <v>0.2</v>
      </c>
      <c r="BJ295">
        <v>2.1</v>
      </c>
      <c r="BK295">
        <v>2.5</v>
      </c>
      <c r="BL295">
        <v>60.96</v>
      </c>
      <c r="BM295">
        <v>9.14</v>
      </c>
      <c r="BN295">
        <v>70.099999999999994</v>
      </c>
      <c r="BO295">
        <v>70.099999999999994</v>
      </c>
      <c r="BQ295" t="s">
        <v>1075</v>
      </c>
      <c r="BR295" t="s">
        <v>363</v>
      </c>
      <c r="BS295" s="2">
        <v>44246</v>
      </c>
      <c r="BT295" s="3">
        <v>0.41666666666666669</v>
      </c>
      <c r="BU295" t="s">
        <v>408</v>
      </c>
      <c r="BV295" t="s">
        <v>80</v>
      </c>
      <c r="BY295">
        <v>10251</v>
      </c>
      <c r="CA295" t="s">
        <v>409</v>
      </c>
      <c r="CC295" t="s">
        <v>137</v>
      </c>
      <c r="CD295">
        <v>157</v>
      </c>
      <c r="CE295" t="s">
        <v>623</v>
      </c>
      <c r="CF295" s="2">
        <v>44246</v>
      </c>
      <c r="CI295">
        <v>1</v>
      </c>
      <c r="CJ295">
        <v>1</v>
      </c>
      <c r="CK295">
        <v>21</v>
      </c>
      <c r="CL295" t="s">
        <v>82</v>
      </c>
    </row>
    <row r="296" spans="1:90" x14ac:dyDescent="0.25">
      <c r="A296" t="s">
        <v>358</v>
      </c>
      <c r="B296" t="s">
        <v>359</v>
      </c>
      <c r="C296" t="s">
        <v>72</v>
      </c>
      <c r="E296" t="str">
        <f>"GAB2002087"</f>
        <v>GAB2002087</v>
      </c>
      <c r="F296" s="2">
        <v>44245</v>
      </c>
      <c r="G296">
        <v>202108</v>
      </c>
      <c r="H296" t="s">
        <v>86</v>
      </c>
      <c r="I296" t="s">
        <v>87</v>
      </c>
      <c r="J296" t="s">
        <v>360</v>
      </c>
      <c r="K296" t="s">
        <v>75</v>
      </c>
      <c r="L296" t="s">
        <v>151</v>
      </c>
      <c r="M296" t="s">
        <v>152</v>
      </c>
      <c r="N296" t="s">
        <v>1076</v>
      </c>
      <c r="O296" t="s">
        <v>249</v>
      </c>
      <c r="P296" t="str">
        <f>"CT064540                      "</f>
        <v xml:space="preserve">CT064540                      </v>
      </c>
      <c r="Q296">
        <v>0</v>
      </c>
      <c r="R296">
        <v>0</v>
      </c>
      <c r="S296">
        <v>0</v>
      </c>
      <c r="T296">
        <v>0</v>
      </c>
      <c r="U296">
        <v>0</v>
      </c>
      <c r="V296">
        <v>0</v>
      </c>
      <c r="W296">
        <v>0</v>
      </c>
      <c r="X296">
        <v>0</v>
      </c>
      <c r="Y296">
        <v>0</v>
      </c>
      <c r="Z296">
        <v>0</v>
      </c>
      <c r="AA296">
        <v>0</v>
      </c>
      <c r="AB296">
        <v>0</v>
      </c>
      <c r="AC296">
        <v>0</v>
      </c>
      <c r="AD296">
        <v>0</v>
      </c>
      <c r="AE296">
        <v>0</v>
      </c>
      <c r="AF296">
        <v>0</v>
      </c>
      <c r="AG296">
        <v>0</v>
      </c>
      <c r="AH296">
        <v>0</v>
      </c>
      <c r="AI296">
        <v>0</v>
      </c>
      <c r="AJ296">
        <v>0</v>
      </c>
      <c r="AK296">
        <v>12.95</v>
      </c>
      <c r="AL296">
        <v>0</v>
      </c>
      <c r="AM296">
        <v>0</v>
      </c>
      <c r="AN296">
        <v>0</v>
      </c>
      <c r="AO296">
        <v>0</v>
      </c>
      <c r="AP296">
        <v>0</v>
      </c>
      <c r="AQ296">
        <v>0</v>
      </c>
      <c r="AR296">
        <v>0</v>
      </c>
      <c r="AS296">
        <v>0</v>
      </c>
      <c r="AT296">
        <v>0</v>
      </c>
      <c r="AU296">
        <v>0</v>
      </c>
      <c r="AV296">
        <v>0</v>
      </c>
      <c r="AW296">
        <v>0</v>
      </c>
      <c r="AX296">
        <v>0</v>
      </c>
      <c r="AY296">
        <v>0</v>
      </c>
      <c r="AZ296">
        <v>0</v>
      </c>
      <c r="BA296">
        <v>0</v>
      </c>
      <c r="BB296">
        <v>0</v>
      </c>
      <c r="BG296">
        <v>0</v>
      </c>
      <c r="BH296">
        <v>1</v>
      </c>
      <c r="BI296">
        <v>0.4</v>
      </c>
      <c r="BJ296">
        <v>2.4</v>
      </c>
      <c r="BK296">
        <v>3</v>
      </c>
      <c r="BL296">
        <v>91.45</v>
      </c>
      <c r="BM296">
        <v>13.72</v>
      </c>
      <c r="BN296">
        <v>105.17</v>
      </c>
      <c r="BO296">
        <v>105.17</v>
      </c>
      <c r="BQ296" t="s">
        <v>1077</v>
      </c>
      <c r="BR296" t="s">
        <v>363</v>
      </c>
      <c r="BS296" s="2">
        <v>44249</v>
      </c>
      <c r="BT296" s="3">
        <v>0.39583333333333331</v>
      </c>
      <c r="BU296" t="s">
        <v>1078</v>
      </c>
      <c r="BV296" t="s">
        <v>82</v>
      </c>
      <c r="BW296" t="s">
        <v>162</v>
      </c>
      <c r="BX296" t="s">
        <v>1079</v>
      </c>
      <c r="BY296">
        <v>11793.6</v>
      </c>
      <c r="CA296" t="s">
        <v>250</v>
      </c>
      <c r="CC296" t="s">
        <v>152</v>
      </c>
      <c r="CD296">
        <v>3201</v>
      </c>
      <c r="CE296" t="s">
        <v>1080</v>
      </c>
      <c r="CF296" s="2">
        <v>44250</v>
      </c>
      <c r="CI296">
        <v>1</v>
      </c>
      <c r="CJ296">
        <v>2</v>
      </c>
      <c r="CK296">
        <v>31</v>
      </c>
      <c r="CL296" t="s">
        <v>82</v>
      </c>
    </row>
    <row r="297" spans="1:90" x14ac:dyDescent="0.25">
      <c r="A297" t="s">
        <v>358</v>
      </c>
      <c r="B297" t="s">
        <v>359</v>
      </c>
      <c r="C297" t="s">
        <v>72</v>
      </c>
      <c r="E297" t="str">
        <f>"GAB2002085"</f>
        <v>GAB2002085</v>
      </c>
      <c r="F297" s="2">
        <v>44245</v>
      </c>
      <c r="G297">
        <v>202108</v>
      </c>
      <c r="H297" t="s">
        <v>86</v>
      </c>
      <c r="I297" t="s">
        <v>87</v>
      </c>
      <c r="J297" t="s">
        <v>360</v>
      </c>
      <c r="K297" t="s">
        <v>75</v>
      </c>
      <c r="L297" t="s">
        <v>444</v>
      </c>
      <c r="M297" t="s">
        <v>445</v>
      </c>
      <c r="N297" t="s">
        <v>446</v>
      </c>
      <c r="O297" t="s">
        <v>78</v>
      </c>
      <c r="P297" t="str">
        <f>"CT063785 CT063784             "</f>
        <v xml:space="preserve">CT063785 CT063784             </v>
      </c>
      <c r="Q297">
        <v>0</v>
      </c>
      <c r="R297">
        <v>0</v>
      </c>
      <c r="S297">
        <v>0</v>
      </c>
      <c r="T297">
        <v>0</v>
      </c>
      <c r="U297">
        <v>0</v>
      </c>
      <c r="V297">
        <v>0</v>
      </c>
      <c r="W297">
        <v>0</v>
      </c>
      <c r="X297">
        <v>0</v>
      </c>
      <c r="Y297">
        <v>0</v>
      </c>
      <c r="Z297">
        <v>0</v>
      </c>
      <c r="AA297">
        <v>0</v>
      </c>
      <c r="AB297">
        <v>0</v>
      </c>
      <c r="AC297">
        <v>0</v>
      </c>
      <c r="AD297">
        <v>0</v>
      </c>
      <c r="AE297">
        <v>0</v>
      </c>
      <c r="AF297">
        <v>0</v>
      </c>
      <c r="AG297">
        <v>0</v>
      </c>
      <c r="AH297">
        <v>0</v>
      </c>
      <c r="AI297">
        <v>0</v>
      </c>
      <c r="AJ297">
        <v>0</v>
      </c>
      <c r="AK297">
        <v>16.41</v>
      </c>
      <c r="AL297">
        <v>0</v>
      </c>
      <c r="AM297">
        <v>0</v>
      </c>
      <c r="AN297">
        <v>0</v>
      </c>
      <c r="AO297">
        <v>0</v>
      </c>
      <c r="AP297">
        <v>0</v>
      </c>
      <c r="AQ297">
        <v>0</v>
      </c>
      <c r="AR297">
        <v>0</v>
      </c>
      <c r="AS297">
        <v>0</v>
      </c>
      <c r="AT297">
        <v>0</v>
      </c>
      <c r="AU297">
        <v>0</v>
      </c>
      <c r="AV297">
        <v>0</v>
      </c>
      <c r="AW297">
        <v>0</v>
      </c>
      <c r="AX297">
        <v>0</v>
      </c>
      <c r="AY297">
        <v>0</v>
      </c>
      <c r="AZ297">
        <v>0</v>
      </c>
      <c r="BA297">
        <v>0</v>
      </c>
      <c r="BB297">
        <v>0</v>
      </c>
      <c r="BG297">
        <v>0</v>
      </c>
      <c r="BH297">
        <v>1</v>
      </c>
      <c r="BI297">
        <v>0.6</v>
      </c>
      <c r="BJ297">
        <v>2.2999999999999998</v>
      </c>
      <c r="BK297">
        <v>2.5</v>
      </c>
      <c r="BL297">
        <v>115.85</v>
      </c>
      <c r="BM297">
        <v>17.38</v>
      </c>
      <c r="BN297">
        <v>133.22999999999999</v>
      </c>
      <c r="BO297">
        <v>133.22999999999999</v>
      </c>
      <c r="BQ297" t="s">
        <v>447</v>
      </c>
      <c r="BR297" t="s">
        <v>363</v>
      </c>
      <c r="BS297" s="2">
        <v>44246</v>
      </c>
      <c r="BT297" s="3">
        <v>0.4236111111111111</v>
      </c>
      <c r="BU297" t="s">
        <v>912</v>
      </c>
      <c r="BV297" t="s">
        <v>80</v>
      </c>
      <c r="BY297">
        <v>11279.16</v>
      </c>
      <c r="BZ297" t="s">
        <v>30</v>
      </c>
      <c r="CA297" t="s">
        <v>729</v>
      </c>
      <c r="CC297" t="s">
        <v>445</v>
      </c>
      <c r="CD297">
        <v>2745</v>
      </c>
      <c r="CE297" t="s">
        <v>492</v>
      </c>
      <c r="CF297" s="2">
        <v>44246</v>
      </c>
      <c r="CI297">
        <v>1</v>
      </c>
      <c r="CJ297">
        <v>1</v>
      </c>
      <c r="CK297">
        <v>23</v>
      </c>
      <c r="CL297" t="s">
        <v>82</v>
      </c>
    </row>
    <row r="298" spans="1:90" x14ac:dyDescent="0.25">
      <c r="A298" t="s">
        <v>358</v>
      </c>
      <c r="B298" t="s">
        <v>359</v>
      </c>
      <c r="C298" t="s">
        <v>72</v>
      </c>
      <c r="E298" t="str">
        <f>"GAB2002084"</f>
        <v>GAB2002084</v>
      </c>
      <c r="F298" s="2">
        <v>44245</v>
      </c>
      <c r="G298">
        <v>202108</v>
      </c>
      <c r="H298" t="s">
        <v>86</v>
      </c>
      <c r="I298" t="s">
        <v>87</v>
      </c>
      <c r="J298" t="s">
        <v>360</v>
      </c>
      <c r="K298" t="s">
        <v>75</v>
      </c>
      <c r="L298" t="s">
        <v>89</v>
      </c>
      <c r="M298" t="s">
        <v>90</v>
      </c>
      <c r="N298" t="s">
        <v>1081</v>
      </c>
      <c r="O298" t="s">
        <v>78</v>
      </c>
      <c r="P298" t="str">
        <f>"CT064555                      "</f>
        <v xml:space="preserve">CT064555                      </v>
      </c>
      <c r="Q298">
        <v>0</v>
      </c>
      <c r="R298">
        <v>0</v>
      </c>
      <c r="S298">
        <v>0</v>
      </c>
      <c r="T298">
        <v>0</v>
      </c>
      <c r="U298">
        <v>0</v>
      </c>
      <c r="V298">
        <v>0</v>
      </c>
      <c r="W298">
        <v>0</v>
      </c>
      <c r="X298">
        <v>0</v>
      </c>
      <c r="Y298">
        <v>0</v>
      </c>
      <c r="Z298">
        <v>0</v>
      </c>
      <c r="AA298">
        <v>0</v>
      </c>
      <c r="AB298">
        <v>0</v>
      </c>
      <c r="AC298">
        <v>0</v>
      </c>
      <c r="AD298">
        <v>0</v>
      </c>
      <c r="AE298">
        <v>0</v>
      </c>
      <c r="AF298">
        <v>0</v>
      </c>
      <c r="AG298">
        <v>0</v>
      </c>
      <c r="AH298">
        <v>0</v>
      </c>
      <c r="AI298">
        <v>0</v>
      </c>
      <c r="AJ298">
        <v>0</v>
      </c>
      <c r="AK298">
        <v>13.38</v>
      </c>
      <c r="AL298">
        <v>0</v>
      </c>
      <c r="AM298">
        <v>0</v>
      </c>
      <c r="AN298">
        <v>0</v>
      </c>
      <c r="AO298">
        <v>0</v>
      </c>
      <c r="AP298">
        <v>0</v>
      </c>
      <c r="AQ298">
        <v>0</v>
      </c>
      <c r="AR298">
        <v>0</v>
      </c>
      <c r="AS298">
        <v>0</v>
      </c>
      <c r="AT298">
        <v>0</v>
      </c>
      <c r="AU298">
        <v>0</v>
      </c>
      <c r="AV298">
        <v>0</v>
      </c>
      <c r="AW298">
        <v>0</v>
      </c>
      <c r="AX298">
        <v>0</v>
      </c>
      <c r="AY298">
        <v>0</v>
      </c>
      <c r="AZ298">
        <v>0</v>
      </c>
      <c r="BA298">
        <v>0</v>
      </c>
      <c r="BB298">
        <v>0</v>
      </c>
      <c r="BG298">
        <v>0</v>
      </c>
      <c r="BH298">
        <v>1</v>
      </c>
      <c r="BI298">
        <v>0.7</v>
      </c>
      <c r="BJ298">
        <v>1.6</v>
      </c>
      <c r="BK298">
        <v>2</v>
      </c>
      <c r="BL298">
        <v>94.5</v>
      </c>
      <c r="BM298">
        <v>14.18</v>
      </c>
      <c r="BN298">
        <v>108.68</v>
      </c>
      <c r="BO298">
        <v>108.68</v>
      </c>
      <c r="BQ298" t="s">
        <v>1082</v>
      </c>
      <c r="BR298" t="s">
        <v>363</v>
      </c>
      <c r="BS298" s="2">
        <v>44246</v>
      </c>
      <c r="BT298" s="3">
        <v>0.38680555555555557</v>
      </c>
      <c r="BU298" t="s">
        <v>1083</v>
      </c>
      <c r="BV298" t="s">
        <v>80</v>
      </c>
      <c r="BY298">
        <v>8152.8</v>
      </c>
      <c r="BZ298" t="s">
        <v>30</v>
      </c>
      <c r="CA298" t="s">
        <v>91</v>
      </c>
      <c r="CC298" t="s">
        <v>90</v>
      </c>
      <c r="CD298">
        <v>250</v>
      </c>
      <c r="CE298" t="s">
        <v>720</v>
      </c>
      <c r="CF298" s="2">
        <v>44246</v>
      </c>
      <c r="CI298">
        <v>1</v>
      </c>
      <c r="CJ298">
        <v>1</v>
      </c>
      <c r="CK298">
        <v>23</v>
      </c>
      <c r="CL298" t="s">
        <v>82</v>
      </c>
    </row>
    <row r="299" spans="1:90" x14ac:dyDescent="0.25">
      <c r="A299" t="s">
        <v>358</v>
      </c>
      <c r="B299" t="s">
        <v>359</v>
      </c>
      <c r="C299" t="s">
        <v>72</v>
      </c>
      <c r="E299" t="str">
        <f>"GAB2002118"</f>
        <v>GAB2002118</v>
      </c>
      <c r="F299" s="2">
        <v>44249</v>
      </c>
      <c r="G299">
        <v>202108</v>
      </c>
      <c r="H299" t="s">
        <v>86</v>
      </c>
      <c r="I299" t="s">
        <v>87</v>
      </c>
      <c r="J299" t="s">
        <v>360</v>
      </c>
      <c r="K299" t="s">
        <v>75</v>
      </c>
      <c r="L299" t="s">
        <v>173</v>
      </c>
      <c r="M299" t="s">
        <v>174</v>
      </c>
      <c r="N299" t="s">
        <v>1084</v>
      </c>
      <c r="O299" t="s">
        <v>200</v>
      </c>
      <c r="P299" t="str">
        <f>"003116                        "</f>
        <v xml:space="preserve">003116                        </v>
      </c>
      <c r="Q299">
        <v>0</v>
      </c>
      <c r="R299">
        <v>0</v>
      </c>
      <c r="S299">
        <v>0</v>
      </c>
      <c r="T299">
        <v>0</v>
      </c>
      <c r="U299">
        <v>0</v>
      </c>
      <c r="V299">
        <v>0</v>
      </c>
      <c r="W299">
        <v>0</v>
      </c>
      <c r="X299">
        <v>0</v>
      </c>
      <c r="Y299">
        <v>0</v>
      </c>
      <c r="Z299">
        <v>0</v>
      </c>
      <c r="AA299">
        <v>0</v>
      </c>
      <c r="AB299">
        <v>0</v>
      </c>
      <c r="AC299">
        <v>0</v>
      </c>
      <c r="AD299">
        <v>0</v>
      </c>
      <c r="AE299">
        <v>0</v>
      </c>
      <c r="AF299">
        <v>0</v>
      </c>
      <c r="AG299">
        <v>0</v>
      </c>
      <c r="AH299">
        <v>0</v>
      </c>
      <c r="AI299">
        <v>0</v>
      </c>
      <c r="AJ299">
        <v>0</v>
      </c>
      <c r="AK299">
        <v>0</v>
      </c>
      <c r="AL299">
        <v>0</v>
      </c>
      <c r="AM299">
        <v>11.87</v>
      </c>
      <c r="AN299">
        <v>0</v>
      </c>
      <c r="AO299">
        <v>0</v>
      </c>
      <c r="AP299">
        <v>0</v>
      </c>
      <c r="AQ299">
        <v>0</v>
      </c>
      <c r="AR299">
        <v>0</v>
      </c>
      <c r="AS299">
        <v>0</v>
      </c>
      <c r="AT299">
        <v>0</v>
      </c>
      <c r="AU299">
        <v>0</v>
      </c>
      <c r="AV299">
        <v>0</v>
      </c>
      <c r="AW299">
        <v>0</v>
      </c>
      <c r="AX299">
        <v>0</v>
      </c>
      <c r="AY299">
        <v>0</v>
      </c>
      <c r="AZ299">
        <v>0</v>
      </c>
      <c r="BA299">
        <v>0</v>
      </c>
      <c r="BB299">
        <v>0</v>
      </c>
      <c r="BG299">
        <v>0</v>
      </c>
      <c r="BH299">
        <v>1</v>
      </c>
      <c r="BI299">
        <v>0.9</v>
      </c>
      <c r="BJ299">
        <v>1.7</v>
      </c>
      <c r="BK299">
        <v>2</v>
      </c>
      <c r="BL299">
        <v>88.83</v>
      </c>
      <c r="BM299">
        <v>13.32</v>
      </c>
      <c r="BN299">
        <v>102.15</v>
      </c>
      <c r="BO299">
        <v>102.15</v>
      </c>
      <c r="BQ299" t="s">
        <v>389</v>
      </c>
      <c r="BR299" t="s">
        <v>363</v>
      </c>
      <c r="BS299" s="2">
        <v>44250</v>
      </c>
      <c r="BT299" s="3">
        <v>0.41597222222222219</v>
      </c>
      <c r="BU299" t="s">
        <v>1085</v>
      </c>
      <c r="BV299" t="s">
        <v>80</v>
      </c>
      <c r="BY299">
        <v>8693.0300000000007</v>
      </c>
      <c r="CA299" t="s">
        <v>175</v>
      </c>
      <c r="CC299" t="s">
        <v>174</v>
      </c>
      <c r="CD299">
        <v>6850</v>
      </c>
      <c r="CE299" t="s">
        <v>88</v>
      </c>
      <c r="CF299" s="2">
        <v>44252</v>
      </c>
      <c r="CI299">
        <v>2</v>
      </c>
      <c r="CJ299">
        <v>1</v>
      </c>
      <c r="CK299" t="s">
        <v>202</v>
      </c>
      <c r="CL299" t="s">
        <v>82</v>
      </c>
    </row>
    <row r="300" spans="1:90" x14ac:dyDescent="0.25">
      <c r="A300" t="s">
        <v>358</v>
      </c>
      <c r="B300" t="s">
        <v>359</v>
      </c>
      <c r="C300" t="s">
        <v>72</v>
      </c>
      <c r="E300" t="str">
        <f>"GAB2002121"</f>
        <v>GAB2002121</v>
      </c>
      <c r="F300" s="2">
        <v>44249</v>
      </c>
      <c r="G300">
        <v>202108</v>
      </c>
      <c r="H300" t="s">
        <v>86</v>
      </c>
      <c r="I300" t="s">
        <v>87</v>
      </c>
      <c r="J300" t="s">
        <v>360</v>
      </c>
      <c r="K300" t="s">
        <v>75</v>
      </c>
      <c r="L300" t="s">
        <v>141</v>
      </c>
      <c r="M300" t="s">
        <v>142</v>
      </c>
      <c r="N300" t="s">
        <v>662</v>
      </c>
      <c r="O300" t="s">
        <v>200</v>
      </c>
      <c r="P300" t="str">
        <f>"CT064450                      "</f>
        <v xml:space="preserve">CT064450                      </v>
      </c>
      <c r="Q300">
        <v>0</v>
      </c>
      <c r="R300">
        <v>0</v>
      </c>
      <c r="S300">
        <v>0</v>
      </c>
      <c r="T300">
        <v>0</v>
      </c>
      <c r="U300">
        <v>0</v>
      </c>
      <c r="V300">
        <v>0</v>
      </c>
      <c r="W300">
        <v>0</v>
      </c>
      <c r="X300">
        <v>0</v>
      </c>
      <c r="Y300">
        <v>0</v>
      </c>
      <c r="Z300">
        <v>0</v>
      </c>
      <c r="AA300">
        <v>0</v>
      </c>
      <c r="AB300">
        <v>0</v>
      </c>
      <c r="AC300">
        <v>0</v>
      </c>
      <c r="AD300">
        <v>0</v>
      </c>
      <c r="AE300">
        <v>0</v>
      </c>
      <c r="AF300">
        <v>0</v>
      </c>
      <c r="AG300">
        <v>0</v>
      </c>
      <c r="AH300">
        <v>0</v>
      </c>
      <c r="AI300">
        <v>0</v>
      </c>
      <c r="AJ300">
        <v>0</v>
      </c>
      <c r="AK300">
        <v>0</v>
      </c>
      <c r="AL300">
        <v>0</v>
      </c>
      <c r="AM300">
        <v>28.68</v>
      </c>
      <c r="AN300">
        <v>0</v>
      </c>
      <c r="AO300">
        <v>0</v>
      </c>
      <c r="AP300">
        <v>0</v>
      </c>
      <c r="AQ300">
        <v>0</v>
      </c>
      <c r="AR300">
        <v>0</v>
      </c>
      <c r="AS300">
        <v>0</v>
      </c>
      <c r="AT300">
        <v>0</v>
      </c>
      <c r="AU300">
        <v>0</v>
      </c>
      <c r="AV300">
        <v>0</v>
      </c>
      <c r="AW300">
        <v>0</v>
      </c>
      <c r="AX300">
        <v>0</v>
      </c>
      <c r="AY300">
        <v>0</v>
      </c>
      <c r="AZ300">
        <v>0</v>
      </c>
      <c r="BA300">
        <v>0</v>
      </c>
      <c r="BB300">
        <v>0</v>
      </c>
      <c r="BG300">
        <v>0</v>
      </c>
      <c r="BH300">
        <v>3</v>
      </c>
      <c r="BI300">
        <v>21.8</v>
      </c>
      <c r="BJ300">
        <v>38.9</v>
      </c>
      <c r="BK300">
        <v>39</v>
      </c>
      <c r="BL300">
        <v>207.47</v>
      </c>
      <c r="BM300">
        <v>31.12</v>
      </c>
      <c r="BN300">
        <v>238.59</v>
      </c>
      <c r="BO300">
        <v>238.59</v>
      </c>
      <c r="BQ300" t="s">
        <v>663</v>
      </c>
      <c r="BR300" t="s">
        <v>363</v>
      </c>
      <c r="BS300" s="2">
        <v>44251</v>
      </c>
      <c r="BT300" s="3">
        <v>0.4548611111111111</v>
      </c>
      <c r="BU300" t="s">
        <v>1086</v>
      </c>
      <c r="BV300" t="s">
        <v>80</v>
      </c>
      <c r="BY300">
        <v>194568.77</v>
      </c>
      <c r="CA300" t="s">
        <v>328</v>
      </c>
      <c r="CC300" t="s">
        <v>142</v>
      </c>
      <c r="CD300">
        <v>1459</v>
      </c>
      <c r="CE300" t="s">
        <v>88</v>
      </c>
      <c r="CF300" s="2">
        <v>44251</v>
      </c>
      <c r="CI300">
        <v>2</v>
      </c>
      <c r="CJ300">
        <v>2</v>
      </c>
      <c r="CK300" t="s">
        <v>211</v>
      </c>
      <c r="CL300" t="s">
        <v>82</v>
      </c>
    </row>
    <row r="301" spans="1:90" x14ac:dyDescent="0.25">
      <c r="A301" t="s">
        <v>358</v>
      </c>
      <c r="B301" t="s">
        <v>359</v>
      </c>
      <c r="C301" t="s">
        <v>72</v>
      </c>
      <c r="E301" t="str">
        <f>"GAB2002123"</f>
        <v>GAB2002123</v>
      </c>
      <c r="F301" s="2">
        <v>44249</v>
      </c>
      <c r="G301">
        <v>202108</v>
      </c>
      <c r="H301" t="s">
        <v>86</v>
      </c>
      <c r="I301" t="s">
        <v>87</v>
      </c>
      <c r="J301" t="s">
        <v>360</v>
      </c>
      <c r="K301" t="s">
        <v>75</v>
      </c>
      <c r="L301" t="s">
        <v>127</v>
      </c>
      <c r="M301" t="s">
        <v>128</v>
      </c>
      <c r="N301" t="s">
        <v>919</v>
      </c>
      <c r="O301" t="s">
        <v>200</v>
      </c>
      <c r="P301" t="str">
        <f>"CT062947                      "</f>
        <v xml:space="preserve">CT062947                      </v>
      </c>
      <c r="Q301">
        <v>0</v>
      </c>
      <c r="R301">
        <v>0</v>
      </c>
      <c r="S301">
        <v>0</v>
      </c>
      <c r="T301">
        <v>0</v>
      </c>
      <c r="U301">
        <v>0</v>
      </c>
      <c r="V301">
        <v>0</v>
      </c>
      <c r="W301">
        <v>0</v>
      </c>
      <c r="X301">
        <v>0</v>
      </c>
      <c r="Y301">
        <v>0</v>
      </c>
      <c r="Z301">
        <v>0</v>
      </c>
      <c r="AA301">
        <v>0</v>
      </c>
      <c r="AB301">
        <v>0</v>
      </c>
      <c r="AC301">
        <v>0</v>
      </c>
      <c r="AD301">
        <v>0</v>
      </c>
      <c r="AE301">
        <v>0</v>
      </c>
      <c r="AF301">
        <v>0</v>
      </c>
      <c r="AG301">
        <v>0</v>
      </c>
      <c r="AH301">
        <v>0</v>
      </c>
      <c r="AI301">
        <v>0</v>
      </c>
      <c r="AJ301">
        <v>0</v>
      </c>
      <c r="AK301">
        <v>0</v>
      </c>
      <c r="AL301">
        <v>0</v>
      </c>
      <c r="AM301">
        <v>14.14</v>
      </c>
      <c r="AN301">
        <v>0</v>
      </c>
      <c r="AO301">
        <v>0</v>
      </c>
      <c r="AP301">
        <v>0</v>
      </c>
      <c r="AQ301">
        <v>0</v>
      </c>
      <c r="AR301">
        <v>0</v>
      </c>
      <c r="AS301">
        <v>0</v>
      </c>
      <c r="AT301">
        <v>0</v>
      </c>
      <c r="AU301">
        <v>0</v>
      </c>
      <c r="AV301">
        <v>0</v>
      </c>
      <c r="AW301">
        <v>0</v>
      </c>
      <c r="AX301">
        <v>0</v>
      </c>
      <c r="AY301">
        <v>0</v>
      </c>
      <c r="AZ301">
        <v>0</v>
      </c>
      <c r="BA301">
        <v>0</v>
      </c>
      <c r="BB301">
        <v>0</v>
      </c>
      <c r="BG301">
        <v>0</v>
      </c>
      <c r="BH301">
        <v>1</v>
      </c>
      <c r="BI301">
        <v>3</v>
      </c>
      <c r="BJ301">
        <v>1.7</v>
      </c>
      <c r="BK301">
        <v>3</v>
      </c>
      <c r="BL301">
        <v>104.85</v>
      </c>
      <c r="BM301">
        <v>15.73</v>
      </c>
      <c r="BN301">
        <v>120.58</v>
      </c>
      <c r="BO301">
        <v>120.58</v>
      </c>
      <c r="BQ301" t="s">
        <v>1087</v>
      </c>
      <c r="BR301" t="s">
        <v>363</v>
      </c>
      <c r="BS301" s="2">
        <v>44251</v>
      </c>
      <c r="BT301" s="3">
        <v>0.40347222222222223</v>
      </c>
      <c r="BU301" t="s">
        <v>1088</v>
      </c>
      <c r="BV301" t="s">
        <v>80</v>
      </c>
      <c r="BY301">
        <v>8556.57</v>
      </c>
      <c r="CA301" t="s">
        <v>294</v>
      </c>
      <c r="CC301" t="s">
        <v>128</v>
      </c>
      <c r="CD301">
        <v>4001</v>
      </c>
      <c r="CE301" t="s">
        <v>88</v>
      </c>
      <c r="CF301" s="2">
        <v>44251</v>
      </c>
      <c r="CI301">
        <v>2</v>
      </c>
      <c r="CJ301">
        <v>2</v>
      </c>
      <c r="CK301" t="s">
        <v>211</v>
      </c>
      <c r="CL301" t="s">
        <v>82</v>
      </c>
    </row>
    <row r="302" spans="1:90" x14ac:dyDescent="0.25">
      <c r="A302" t="s">
        <v>358</v>
      </c>
      <c r="B302" t="s">
        <v>359</v>
      </c>
      <c r="C302" t="s">
        <v>72</v>
      </c>
      <c r="E302" t="str">
        <f>"GAB2002124"</f>
        <v>GAB2002124</v>
      </c>
      <c r="F302" s="2">
        <v>44249</v>
      </c>
      <c r="G302">
        <v>202108</v>
      </c>
      <c r="H302" t="s">
        <v>86</v>
      </c>
      <c r="I302" t="s">
        <v>87</v>
      </c>
      <c r="J302" t="s">
        <v>360</v>
      </c>
      <c r="K302" t="s">
        <v>75</v>
      </c>
      <c r="L302" t="s">
        <v>94</v>
      </c>
      <c r="M302" t="s">
        <v>95</v>
      </c>
      <c r="N302" t="s">
        <v>1089</v>
      </c>
      <c r="O302" t="s">
        <v>200</v>
      </c>
      <c r="P302" t="str">
        <f>"CT064590                      "</f>
        <v xml:space="preserve">CT064590                      </v>
      </c>
      <c r="Q302">
        <v>0</v>
      </c>
      <c r="R302">
        <v>0</v>
      </c>
      <c r="S302">
        <v>0</v>
      </c>
      <c r="T302">
        <v>0</v>
      </c>
      <c r="U302">
        <v>0</v>
      </c>
      <c r="V302">
        <v>0</v>
      </c>
      <c r="W302">
        <v>0</v>
      </c>
      <c r="X302">
        <v>0</v>
      </c>
      <c r="Y302">
        <v>0</v>
      </c>
      <c r="Z302">
        <v>0</v>
      </c>
      <c r="AA302">
        <v>0</v>
      </c>
      <c r="AB302">
        <v>0</v>
      </c>
      <c r="AC302">
        <v>0</v>
      </c>
      <c r="AD302">
        <v>0</v>
      </c>
      <c r="AE302">
        <v>0</v>
      </c>
      <c r="AF302">
        <v>0</v>
      </c>
      <c r="AG302">
        <v>0</v>
      </c>
      <c r="AH302">
        <v>0</v>
      </c>
      <c r="AI302">
        <v>0</v>
      </c>
      <c r="AJ302">
        <v>0</v>
      </c>
      <c r="AK302">
        <v>0</v>
      </c>
      <c r="AL302">
        <v>0</v>
      </c>
      <c r="AM302">
        <v>14.03</v>
      </c>
      <c r="AN302">
        <v>0</v>
      </c>
      <c r="AO302">
        <v>0</v>
      </c>
      <c r="AP302">
        <v>0</v>
      </c>
      <c r="AQ302">
        <v>0</v>
      </c>
      <c r="AR302">
        <v>0</v>
      </c>
      <c r="AS302">
        <v>0</v>
      </c>
      <c r="AT302">
        <v>0</v>
      </c>
      <c r="AU302">
        <v>0</v>
      </c>
      <c r="AV302">
        <v>0</v>
      </c>
      <c r="AW302">
        <v>0</v>
      </c>
      <c r="AX302">
        <v>0</v>
      </c>
      <c r="AY302">
        <v>0</v>
      </c>
      <c r="AZ302">
        <v>0</v>
      </c>
      <c r="BA302">
        <v>0</v>
      </c>
      <c r="BB302">
        <v>0</v>
      </c>
      <c r="BG302">
        <v>0</v>
      </c>
      <c r="BH302">
        <v>1</v>
      </c>
      <c r="BI302">
        <v>0.6</v>
      </c>
      <c r="BJ302">
        <v>1.7</v>
      </c>
      <c r="BK302">
        <v>2</v>
      </c>
      <c r="BL302">
        <v>104.07</v>
      </c>
      <c r="BM302">
        <v>15.61</v>
      </c>
      <c r="BN302">
        <v>119.68</v>
      </c>
      <c r="BO302">
        <v>119.68</v>
      </c>
      <c r="BQ302" t="s">
        <v>1090</v>
      </c>
      <c r="BR302" t="s">
        <v>363</v>
      </c>
      <c r="BS302" s="2">
        <v>44251</v>
      </c>
      <c r="BT302" s="3">
        <v>0.54861111111111105</v>
      </c>
      <c r="BU302" t="s">
        <v>1091</v>
      </c>
      <c r="BV302" t="s">
        <v>80</v>
      </c>
      <c r="BY302">
        <v>8490.08</v>
      </c>
      <c r="CC302" t="s">
        <v>95</v>
      </c>
      <c r="CD302">
        <v>6057</v>
      </c>
      <c r="CE302" t="s">
        <v>88</v>
      </c>
      <c r="CF302" s="2">
        <v>44251</v>
      </c>
      <c r="CI302">
        <v>2</v>
      </c>
      <c r="CJ302">
        <v>2</v>
      </c>
      <c r="CK302" t="s">
        <v>201</v>
      </c>
      <c r="CL302" t="s">
        <v>82</v>
      </c>
    </row>
    <row r="303" spans="1:90" x14ac:dyDescent="0.25">
      <c r="A303" t="s">
        <v>358</v>
      </c>
      <c r="B303" t="s">
        <v>359</v>
      </c>
      <c r="C303" t="s">
        <v>72</v>
      </c>
      <c r="E303" t="str">
        <f>"GAB2002129"</f>
        <v>GAB2002129</v>
      </c>
      <c r="F303" s="2">
        <v>44249</v>
      </c>
      <c r="G303">
        <v>202108</v>
      </c>
      <c r="H303" t="s">
        <v>86</v>
      </c>
      <c r="I303" t="s">
        <v>87</v>
      </c>
      <c r="J303" t="s">
        <v>360</v>
      </c>
      <c r="K303" t="s">
        <v>75</v>
      </c>
      <c r="L303" t="s">
        <v>92</v>
      </c>
      <c r="M303" t="s">
        <v>93</v>
      </c>
      <c r="N303" t="s">
        <v>1092</v>
      </c>
      <c r="O303" t="s">
        <v>200</v>
      </c>
      <c r="P303" t="str">
        <f>"CT064306                      "</f>
        <v xml:space="preserve">CT064306                      </v>
      </c>
      <c r="Q303">
        <v>0</v>
      </c>
      <c r="R303">
        <v>0</v>
      </c>
      <c r="S303">
        <v>0</v>
      </c>
      <c r="T303">
        <v>0</v>
      </c>
      <c r="U303">
        <v>0</v>
      </c>
      <c r="V303">
        <v>0</v>
      </c>
      <c r="W303">
        <v>0</v>
      </c>
      <c r="X303">
        <v>0</v>
      </c>
      <c r="Y303">
        <v>0</v>
      </c>
      <c r="Z303">
        <v>0</v>
      </c>
      <c r="AA303">
        <v>0</v>
      </c>
      <c r="AB303">
        <v>0</v>
      </c>
      <c r="AC303">
        <v>0</v>
      </c>
      <c r="AD303">
        <v>0</v>
      </c>
      <c r="AE303">
        <v>0</v>
      </c>
      <c r="AF303">
        <v>0</v>
      </c>
      <c r="AG303">
        <v>0</v>
      </c>
      <c r="AH303">
        <v>0</v>
      </c>
      <c r="AI303">
        <v>0</v>
      </c>
      <c r="AJ303">
        <v>0</v>
      </c>
      <c r="AK303">
        <v>0</v>
      </c>
      <c r="AL303">
        <v>0</v>
      </c>
      <c r="AM303">
        <v>33.520000000000003</v>
      </c>
      <c r="AN303">
        <v>0</v>
      </c>
      <c r="AO303">
        <v>0</v>
      </c>
      <c r="AP303">
        <v>0</v>
      </c>
      <c r="AQ303">
        <v>0</v>
      </c>
      <c r="AR303">
        <v>0</v>
      </c>
      <c r="AS303">
        <v>0</v>
      </c>
      <c r="AT303">
        <v>0</v>
      </c>
      <c r="AU303">
        <v>0</v>
      </c>
      <c r="AV303">
        <v>0</v>
      </c>
      <c r="AW303">
        <v>0</v>
      </c>
      <c r="AX303">
        <v>0</v>
      </c>
      <c r="AY303">
        <v>0</v>
      </c>
      <c r="AZ303">
        <v>0</v>
      </c>
      <c r="BA303">
        <v>0</v>
      </c>
      <c r="BB303">
        <v>0</v>
      </c>
      <c r="BG303">
        <v>0</v>
      </c>
      <c r="BH303">
        <v>2</v>
      </c>
      <c r="BI303">
        <v>16.3</v>
      </c>
      <c r="BJ303">
        <v>46.8</v>
      </c>
      <c r="BK303">
        <v>47</v>
      </c>
      <c r="BL303">
        <v>241.67</v>
      </c>
      <c r="BM303">
        <v>36.25</v>
      </c>
      <c r="BN303">
        <v>277.92</v>
      </c>
      <c r="BO303">
        <v>277.92</v>
      </c>
      <c r="BQ303" t="s">
        <v>1093</v>
      </c>
      <c r="BR303" t="s">
        <v>363</v>
      </c>
      <c r="BS303" s="2">
        <v>44251</v>
      </c>
      <c r="BT303" s="3">
        <v>0.37777777777777777</v>
      </c>
      <c r="BU303" t="s">
        <v>1094</v>
      </c>
      <c r="BV303" t="s">
        <v>80</v>
      </c>
      <c r="BY303">
        <v>234049.37</v>
      </c>
      <c r="CA303" t="s">
        <v>1095</v>
      </c>
      <c r="CC303" t="s">
        <v>93</v>
      </c>
      <c r="CD303">
        <v>2196</v>
      </c>
      <c r="CE303" t="s">
        <v>88</v>
      </c>
      <c r="CF303" s="2">
        <v>44252</v>
      </c>
      <c r="CI303">
        <v>2</v>
      </c>
      <c r="CJ303">
        <v>2</v>
      </c>
      <c r="CK303" t="s">
        <v>211</v>
      </c>
      <c r="CL303" t="s">
        <v>82</v>
      </c>
    </row>
    <row r="304" spans="1:90" x14ac:dyDescent="0.25">
      <c r="A304" t="s">
        <v>358</v>
      </c>
      <c r="B304" t="s">
        <v>359</v>
      </c>
      <c r="C304" t="s">
        <v>72</v>
      </c>
      <c r="E304" t="str">
        <f>"GAB2002103"</f>
        <v>GAB2002103</v>
      </c>
      <c r="F304" s="2">
        <v>44246</v>
      </c>
      <c r="G304">
        <v>202108</v>
      </c>
      <c r="H304" t="s">
        <v>86</v>
      </c>
      <c r="I304" t="s">
        <v>87</v>
      </c>
      <c r="J304" t="s">
        <v>360</v>
      </c>
      <c r="K304" t="s">
        <v>75</v>
      </c>
      <c r="L304" t="s">
        <v>92</v>
      </c>
      <c r="M304" t="s">
        <v>93</v>
      </c>
      <c r="N304" t="s">
        <v>1096</v>
      </c>
      <c r="O304" t="s">
        <v>200</v>
      </c>
      <c r="P304" t="str">
        <f>"ct064574                      "</f>
        <v xml:space="preserve">ct064574                      </v>
      </c>
      <c r="Q304">
        <v>0</v>
      </c>
      <c r="R304">
        <v>0</v>
      </c>
      <c r="S304">
        <v>0</v>
      </c>
      <c r="T304">
        <v>0</v>
      </c>
      <c r="U304">
        <v>0</v>
      </c>
      <c r="V304">
        <v>0</v>
      </c>
      <c r="W304">
        <v>0</v>
      </c>
      <c r="X304">
        <v>0</v>
      </c>
      <c r="Y304">
        <v>0</v>
      </c>
      <c r="Z304">
        <v>0</v>
      </c>
      <c r="AA304">
        <v>0</v>
      </c>
      <c r="AB304">
        <v>0</v>
      </c>
      <c r="AC304">
        <v>0</v>
      </c>
      <c r="AD304">
        <v>0</v>
      </c>
      <c r="AE304">
        <v>0</v>
      </c>
      <c r="AF304">
        <v>0</v>
      </c>
      <c r="AG304">
        <v>0</v>
      </c>
      <c r="AH304">
        <v>0</v>
      </c>
      <c r="AI304">
        <v>0</v>
      </c>
      <c r="AJ304">
        <v>0</v>
      </c>
      <c r="AK304">
        <v>0</v>
      </c>
      <c r="AL304">
        <v>0</v>
      </c>
      <c r="AM304">
        <v>14.14</v>
      </c>
      <c r="AN304">
        <v>0</v>
      </c>
      <c r="AO304">
        <v>0</v>
      </c>
      <c r="AP304">
        <v>0</v>
      </c>
      <c r="AQ304">
        <v>0</v>
      </c>
      <c r="AR304">
        <v>0</v>
      </c>
      <c r="AS304">
        <v>0</v>
      </c>
      <c r="AT304">
        <v>0</v>
      </c>
      <c r="AU304">
        <v>0</v>
      </c>
      <c r="AV304">
        <v>0</v>
      </c>
      <c r="AW304">
        <v>0</v>
      </c>
      <c r="AX304">
        <v>0</v>
      </c>
      <c r="AY304">
        <v>0</v>
      </c>
      <c r="AZ304">
        <v>0</v>
      </c>
      <c r="BA304">
        <v>0</v>
      </c>
      <c r="BB304">
        <v>0</v>
      </c>
      <c r="BG304">
        <v>0</v>
      </c>
      <c r="BH304">
        <v>1</v>
      </c>
      <c r="BI304">
        <v>0.3</v>
      </c>
      <c r="BJ304">
        <v>2.6</v>
      </c>
      <c r="BK304">
        <v>3</v>
      </c>
      <c r="BL304">
        <v>104.85</v>
      </c>
      <c r="BM304">
        <v>15.73</v>
      </c>
      <c r="BN304">
        <v>120.58</v>
      </c>
      <c r="BO304">
        <v>120.58</v>
      </c>
      <c r="BQ304" t="s">
        <v>1097</v>
      </c>
      <c r="BR304" t="s">
        <v>363</v>
      </c>
      <c r="BS304" s="2">
        <v>44249</v>
      </c>
      <c r="BT304" s="3">
        <v>0.3125</v>
      </c>
      <c r="BU304" t="s">
        <v>1098</v>
      </c>
      <c r="BV304" t="s">
        <v>80</v>
      </c>
      <c r="BY304">
        <v>13090</v>
      </c>
      <c r="CA304" t="s">
        <v>1099</v>
      </c>
      <c r="CC304" t="s">
        <v>93</v>
      </c>
      <c r="CD304">
        <v>2196</v>
      </c>
      <c r="CE304" t="s">
        <v>88</v>
      </c>
      <c r="CF304" s="2">
        <v>44249</v>
      </c>
      <c r="CI304">
        <v>2</v>
      </c>
      <c r="CJ304">
        <v>1</v>
      </c>
      <c r="CK304" t="s">
        <v>211</v>
      </c>
      <c r="CL304" t="s">
        <v>82</v>
      </c>
    </row>
    <row r="305" spans="1:90" x14ac:dyDescent="0.25">
      <c r="A305" t="s">
        <v>358</v>
      </c>
      <c r="B305" t="s">
        <v>359</v>
      </c>
      <c r="C305" t="s">
        <v>72</v>
      </c>
      <c r="E305" t="str">
        <f>"GAB2002105"</f>
        <v>GAB2002105</v>
      </c>
      <c r="F305" s="2">
        <v>44246</v>
      </c>
      <c r="G305">
        <v>202108</v>
      </c>
      <c r="H305" t="s">
        <v>86</v>
      </c>
      <c r="I305" t="s">
        <v>87</v>
      </c>
      <c r="J305" t="s">
        <v>360</v>
      </c>
      <c r="K305" t="s">
        <v>75</v>
      </c>
      <c r="L305" t="s">
        <v>195</v>
      </c>
      <c r="M305" t="s">
        <v>196</v>
      </c>
      <c r="N305" t="s">
        <v>1100</v>
      </c>
      <c r="O305" t="s">
        <v>200</v>
      </c>
      <c r="P305" t="str">
        <f>"ct064572                      "</f>
        <v xml:space="preserve">ct064572                      </v>
      </c>
      <c r="Q305">
        <v>0</v>
      </c>
      <c r="R305">
        <v>0</v>
      </c>
      <c r="S305">
        <v>0</v>
      </c>
      <c r="T305">
        <v>0</v>
      </c>
      <c r="U305">
        <v>0</v>
      </c>
      <c r="V305">
        <v>0</v>
      </c>
      <c r="W305">
        <v>0</v>
      </c>
      <c r="X305">
        <v>0</v>
      </c>
      <c r="Y305">
        <v>0</v>
      </c>
      <c r="Z305">
        <v>0</v>
      </c>
      <c r="AA305">
        <v>0</v>
      </c>
      <c r="AB305">
        <v>0</v>
      </c>
      <c r="AC305">
        <v>0</v>
      </c>
      <c r="AD305">
        <v>0</v>
      </c>
      <c r="AE305">
        <v>0</v>
      </c>
      <c r="AF305">
        <v>0</v>
      </c>
      <c r="AG305">
        <v>0</v>
      </c>
      <c r="AH305">
        <v>0</v>
      </c>
      <c r="AI305">
        <v>0</v>
      </c>
      <c r="AJ305">
        <v>0</v>
      </c>
      <c r="AK305">
        <v>0</v>
      </c>
      <c r="AL305">
        <v>0</v>
      </c>
      <c r="AM305">
        <v>44.65</v>
      </c>
      <c r="AN305">
        <v>0</v>
      </c>
      <c r="AO305">
        <v>0</v>
      </c>
      <c r="AP305">
        <v>0</v>
      </c>
      <c r="AQ305">
        <v>0</v>
      </c>
      <c r="AR305">
        <v>0</v>
      </c>
      <c r="AS305">
        <v>0</v>
      </c>
      <c r="AT305">
        <v>0</v>
      </c>
      <c r="AU305">
        <v>0</v>
      </c>
      <c r="AV305">
        <v>0</v>
      </c>
      <c r="AW305">
        <v>0</v>
      </c>
      <c r="AX305">
        <v>0</v>
      </c>
      <c r="AY305">
        <v>0</v>
      </c>
      <c r="AZ305">
        <v>0</v>
      </c>
      <c r="BA305">
        <v>0</v>
      </c>
      <c r="BB305">
        <v>0</v>
      </c>
      <c r="BG305">
        <v>0</v>
      </c>
      <c r="BH305">
        <v>10</v>
      </c>
      <c r="BI305">
        <v>22.4</v>
      </c>
      <c r="BJ305">
        <v>42.4</v>
      </c>
      <c r="BK305">
        <v>43</v>
      </c>
      <c r="BL305">
        <v>320.27</v>
      </c>
      <c r="BM305">
        <v>48.04</v>
      </c>
      <c r="BN305">
        <v>368.31</v>
      </c>
      <c r="BO305">
        <v>368.31</v>
      </c>
      <c r="BQ305" t="s">
        <v>1101</v>
      </c>
      <c r="BR305" t="s">
        <v>363</v>
      </c>
      <c r="BS305" s="2">
        <v>44250</v>
      </c>
      <c r="BT305" s="3">
        <v>0.42708333333333331</v>
      </c>
      <c r="BU305" t="s">
        <v>1102</v>
      </c>
      <c r="BV305" t="s">
        <v>80</v>
      </c>
      <c r="BY305">
        <v>211945.51</v>
      </c>
      <c r="CA305" t="s">
        <v>307</v>
      </c>
      <c r="CC305" t="s">
        <v>196</v>
      </c>
      <c r="CD305">
        <v>299</v>
      </c>
      <c r="CE305" t="s">
        <v>88</v>
      </c>
      <c r="CF305" s="2">
        <v>44250</v>
      </c>
      <c r="CI305">
        <v>3</v>
      </c>
      <c r="CJ305">
        <v>2</v>
      </c>
      <c r="CK305" t="s">
        <v>378</v>
      </c>
      <c r="CL305" t="s">
        <v>82</v>
      </c>
    </row>
    <row r="306" spans="1:90" x14ac:dyDescent="0.25">
      <c r="A306" t="s">
        <v>358</v>
      </c>
      <c r="B306" t="s">
        <v>359</v>
      </c>
      <c r="C306" t="s">
        <v>72</v>
      </c>
      <c r="E306" t="str">
        <f>"GAB2002110"</f>
        <v>GAB2002110</v>
      </c>
      <c r="F306" s="2">
        <v>44246</v>
      </c>
      <c r="G306">
        <v>202108</v>
      </c>
      <c r="H306" t="s">
        <v>86</v>
      </c>
      <c r="I306" t="s">
        <v>87</v>
      </c>
      <c r="J306" t="s">
        <v>360</v>
      </c>
      <c r="K306" t="s">
        <v>75</v>
      </c>
      <c r="L306" t="s">
        <v>151</v>
      </c>
      <c r="M306" t="s">
        <v>152</v>
      </c>
      <c r="N306" t="s">
        <v>1103</v>
      </c>
      <c r="O306" t="s">
        <v>200</v>
      </c>
      <c r="P306" t="str">
        <f>"CT064565                      "</f>
        <v xml:space="preserve">CT064565                      </v>
      </c>
      <c r="Q306">
        <v>0</v>
      </c>
      <c r="R306">
        <v>0</v>
      </c>
      <c r="S306">
        <v>0</v>
      </c>
      <c r="T306">
        <v>0</v>
      </c>
      <c r="U306">
        <v>0</v>
      </c>
      <c r="V306">
        <v>0</v>
      </c>
      <c r="W306">
        <v>0</v>
      </c>
      <c r="X306">
        <v>0</v>
      </c>
      <c r="Y306">
        <v>0</v>
      </c>
      <c r="Z306">
        <v>0</v>
      </c>
      <c r="AA306">
        <v>0</v>
      </c>
      <c r="AB306">
        <v>0</v>
      </c>
      <c r="AC306">
        <v>0</v>
      </c>
      <c r="AD306">
        <v>0</v>
      </c>
      <c r="AE306">
        <v>0</v>
      </c>
      <c r="AF306">
        <v>0</v>
      </c>
      <c r="AG306">
        <v>0</v>
      </c>
      <c r="AH306">
        <v>0</v>
      </c>
      <c r="AI306">
        <v>0</v>
      </c>
      <c r="AJ306">
        <v>0</v>
      </c>
      <c r="AK306">
        <v>0</v>
      </c>
      <c r="AL306">
        <v>0</v>
      </c>
      <c r="AM306">
        <v>14.14</v>
      </c>
      <c r="AN306">
        <v>0</v>
      </c>
      <c r="AO306">
        <v>0</v>
      </c>
      <c r="AP306">
        <v>0</v>
      </c>
      <c r="AQ306">
        <v>0</v>
      </c>
      <c r="AR306">
        <v>0</v>
      </c>
      <c r="AS306">
        <v>0</v>
      </c>
      <c r="AT306">
        <v>0</v>
      </c>
      <c r="AU306">
        <v>0</v>
      </c>
      <c r="AV306">
        <v>0</v>
      </c>
      <c r="AW306">
        <v>0</v>
      </c>
      <c r="AX306">
        <v>0</v>
      </c>
      <c r="AY306">
        <v>0</v>
      </c>
      <c r="AZ306">
        <v>0</v>
      </c>
      <c r="BA306">
        <v>0</v>
      </c>
      <c r="BB306">
        <v>0</v>
      </c>
      <c r="BG306">
        <v>0</v>
      </c>
      <c r="BH306">
        <v>1</v>
      </c>
      <c r="BI306">
        <v>0.3</v>
      </c>
      <c r="BJ306">
        <v>2.1</v>
      </c>
      <c r="BK306">
        <v>3</v>
      </c>
      <c r="BL306">
        <v>104.85</v>
      </c>
      <c r="BM306">
        <v>15.73</v>
      </c>
      <c r="BN306">
        <v>120.58</v>
      </c>
      <c r="BO306">
        <v>120.58</v>
      </c>
      <c r="BQ306" t="s">
        <v>1104</v>
      </c>
      <c r="BR306" t="s">
        <v>363</v>
      </c>
      <c r="BS306" s="2">
        <v>44250</v>
      </c>
      <c r="BT306" s="3">
        <v>0.47916666666666669</v>
      </c>
      <c r="BU306" t="s">
        <v>1105</v>
      </c>
      <c r="BV306" t="s">
        <v>80</v>
      </c>
      <c r="BY306">
        <v>10659.35</v>
      </c>
      <c r="CA306" t="s">
        <v>323</v>
      </c>
      <c r="CC306" t="s">
        <v>152</v>
      </c>
      <c r="CD306">
        <v>3201</v>
      </c>
      <c r="CE306" t="s">
        <v>88</v>
      </c>
      <c r="CF306" s="2">
        <v>44250</v>
      </c>
      <c r="CI306">
        <v>3</v>
      </c>
      <c r="CJ306">
        <v>2</v>
      </c>
      <c r="CK306" t="s">
        <v>211</v>
      </c>
      <c r="CL306" t="s">
        <v>82</v>
      </c>
    </row>
    <row r="307" spans="1:90" x14ac:dyDescent="0.25">
      <c r="A307" t="s">
        <v>358</v>
      </c>
      <c r="B307" t="s">
        <v>359</v>
      </c>
      <c r="C307" t="s">
        <v>72</v>
      </c>
      <c r="E307" t="str">
        <f>"GAB2002106"</f>
        <v>GAB2002106</v>
      </c>
      <c r="F307" s="2">
        <v>44246</v>
      </c>
      <c r="G307">
        <v>202108</v>
      </c>
      <c r="H307" t="s">
        <v>86</v>
      </c>
      <c r="I307" t="s">
        <v>87</v>
      </c>
      <c r="J307" t="s">
        <v>360</v>
      </c>
      <c r="K307" t="s">
        <v>75</v>
      </c>
      <c r="L307" t="s">
        <v>1106</v>
      </c>
      <c r="M307" t="s">
        <v>1107</v>
      </c>
      <c r="N307" t="s">
        <v>1108</v>
      </c>
      <c r="O307" t="s">
        <v>200</v>
      </c>
      <c r="P307" t="str">
        <f>"CT064576                      "</f>
        <v xml:space="preserve">CT064576                      </v>
      </c>
      <c r="Q307">
        <v>0</v>
      </c>
      <c r="R307">
        <v>0</v>
      </c>
      <c r="S307">
        <v>0</v>
      </c>
      <c r="T307">
        <v>0</v>
      </c>
      <c r="U307">
        <v>0</v>
      </c>
      <c r="V307">
        <v>0</v>
      </c>
      <c r="W307">
        <v>0</v>
      </c>
      <c r="X307">
        <v>0</v>
      </c>
      <c r="Y307">
        <v>0</v>
      </c>
      <c r="Z307">
        <v>0</v>
      </c>
      <c r="AA307">
        <v>0</v>
      </c>
      <c r="AB307">
        <v>0</v>
      </c>
      <c r="AC307">
        <v>0</v>
      </c>
      <c r="AD307">
        <v>0</v>
      </c>
      <c r="AE307">
        <v>0</v>
      </c>
      <c r="AF307">
        <v>0</v>
      </c>
      <c r="AG307">
        <v>0</v>
      </c>
      <c r="AH307">
        <v>0</v>
      </c>
      <c r="AI307">
        <v>0</v>
      </c>
      <c r="AJ307">
        <v>0</v>
      </c>
      <c r="AK307">
        <v>0</v>
      </c>
      <c r="AL307">
        <v>0</v>
      </c>
      <c r="AM307">
        <v>19.43</v>
      </c>
      <c r="AN307">
        <v>0</v>
      </c>
      <c r="AO307">
        <v>0</v>
      </c>
      <c r="AP307">
        <v>0</v>
      </c>
      <c r="AQ307">
        <v>0</v>
      </c>
      <c r="AR307">
        <v>0</v>
      </c>
      <c r="AS307">
        <v>0</v>
      </c>
      <c r="AT307">
        <v>0</v>
      </c>
      <c r="AU307">
        <v>0</v>
      </c>
      <c r="AV307">
        <v>0</v>
      </c>
      <c r="AW307">
        <v>0</v>
      </c>
      <c r="AX307">
        <v>0</v>
      </c>
      <c r="AY307">
        <v>0</v>
      </c>
      <c r="AZ307">
        <v>0</v>
      </c>
      <c r="BA307">
        <v>0</v>
      </c>
      <c r="BB307">
        <v>0</v>
      </c>
      <c r="BG307">
        <v>0</v>
      </c>
      <c r="BH307">
        <v>1</v>
      </c>
      <c r="BI307">
        <v>0.5</v>
      </c>
      <c r="BJ307">
        <v>2.6</v>
      </c>
      <c r="BK307">
        <v>3</v>
      </c>
      <c r="BL307">
        <v>142.19</v>
      </c>
      <c r="BM307">
        <v>21.33</v>
      </c>
      <c r="BN307">
        <v>163.52000000000001</v>
      </c>
      <c r="BO307">
        <v>163.52000000000001</v>
      </c>
      <c r="BQ307" t="s">
        <v>1109</v>
      </c>
      <c r="BR307" t="s">
        <v>363</v>
      </c>
      <c r="BS307" s="2">
        <v>44249</v>
      </c>
      <c r="BT307" s="3">
        <v>0.54166666666666663</v>
      </c>
      <c r="BU307" t="s">
        <v>1110</v>
      </c>
      <c r="BV307" t="s">
        <v>80</v>
      </c>
      <c r="BY307">
        <v>12843.52</v>
      </c>
      <c r="CA307" t="s">
        <v>219</v>
      </c>
      <c r="CC307" t="s">
        <v>1107</v>
      </c>
      <c r="CD307">
        <v>1000</v>
      </c>
      <c r="CE307" t="s">
        <v>88</v>
      </c>
      <c r="CF307" s="2">
        <v>44249</v>
      </c>
      <c r="CI307">
        <v>2</v>
      </c>
      <c r="CJ307">
        <v>1</v>
      </c>
      <c r="CK307" t="s">
        <v>347</v>
      </c>
      <c r="CL307" t="s">
        <v>82</v>
      </c>
    </row>
    <row r="308" spans="1:90" x14ac:dyDescent="0.25">
      <c r="A308" t="s">
        <v>358</v>
      </c>
      <c r="B308" t="s">
        <v>359</v>
      </c>
      <c r="C308" t="s">
        <v>72</v>
      </c>
      <c r="E308" t="str">
        <f>"GAB2002107"</f>
        <v>GAB2002107</v>
      </c>
      <c r="F308" s="2">
        <v>44246</v>
      </c>
      <c r="G308">
        <v>202108</v>
      </c>
      <c r="H308" t="s">
        <v>86</v>
      </c>
      <c r="I308" t="s">
        <v>87</v>
      </c>
      <c r="J308" t="s">
        <v>360</v>
      </c>
      <c r="K308" t="s">
        <v>75</v>
      </c>
      <c r="L308" t="s">
        <v>92</v>
      </c>
      <c r="M308" t="s">
        <v>93</v>
      </c>
      <c r="N308" t="s">
        <v>1111</v>
      </c>
      <c r="O308" t="s">
        <v>200</v>
      </c>
      <c r="P308" t="str">
        <f>"CT064573                      "</f>
        <v xml:space="preserve">CT064573                      </v>
      </c>
      <c r="Q308">
        <v>0</v>
      </c>
      <c r="R308">
        <v>0</v>
      </c>
      <c r="S308">
        <v>0</v>
      </c>
      <c r="T308">
        <v>0</v>
      </c>
      <c r="U308">
        <v>0</v>
      </c>
      <c r="V308">
        <v>0</v>
      </c>
      <c r="W308">
        <v>0</v>
      </c>
      <c r="X308">
        <v>0</v>
      </c>
      <c r="Y308">
        <v>0</v>
      </c>
      <c r="Z308">
        <v>0</v>
      </c>
      <c r="AA308">
        <v>0</v>
      </c>
      <c r="AB308">
        <v>0</v>
      </c>
      <c r="AC308">
        <v>0</v>
      </c>
      <c r="AD308">
        <v>0</v>
      </c>
      <c r="AE308">
        <v>0</v>
      </c>
      <c r="AF308">
        <v>0</v>
      </c>
      <c r="AG308">
        <v>0</v>
      </c>
      <c r="AH308">
        <v>0</v>
      </c>
      <c r="AI308">
        <v>0</v>
      </c>
      <c r="AJ308">
        <v>0</v>
      </c>
      <c r="AK308">
        <v>0</v>
      </c>
      <c r="AL308">
        <v>0</v>
      </c>
      <c r="AM308">
        <v>14.14</v>
      </c>
      <c r="AN308">
        <v>0</v>
      </c>
      <c r="AO308">
        <v>0</v>
      </c>
      <c r="AP308">
        <v>0</v>
      </c>
      <c r="AQ308">
        <v>0</v>
      </c>
      <c r="AR308">
        <v>0</v>
      </c>
      <c r="AS308">
        <v>0</v>
      </c>
      <c r="AT308">
        <v>0</v>
      </c>
      <c r="AU308">
        <v>0</v>
      </c>
      <c r="AV308">
        <v>0</v>
      </c>
      <c r="AW308">
        <v>0</v>
      </c>
      <c r="AX308">
        <v>0</v>
      </c>
      <c r="AY308">
        <v>0</v>
      </c>
      <c r="AZ308">
        <v>0</v>
      </c>
      <c r="BA308">
        <v>0</v>
      </c>
      <c r="BB308">
        <v>0</v>
      </c>
      <c r="BG308">
        <v>0</v>
      </c>
      <c r="BH308">
        <v>1</v>
      </c>
      <c r="BI308">
        <v>1.9</v>
      </c>
      <c r="BJ308">
        <v>6.9</v>
      </c>
      <c r="BK308">
        <v>7</v>
      </c>
      <c r="BL308">
        <v>104.85</v>
      </c>
      <c r="BM308">
        <v>15.73</v>
      </c>
      <c r="BN308">
        <v>120.58</v>
      </c>
      <c r="BO308">
        <v>120.58</v>
      </c>
      <c r="BQ308" t="s">
        <v>1112</v>
      </c>
      <c r="BR308" t="s">
        <v>363</v>
      </c>
      <c r="BS308" s="2">
        <v>44249</v>
      </c>
      <c r="BT308" s="3">
        <v>0.39999999999999997</v>
      </c>
      <c r="BU308" t="s">
        <v>273</v>
      </c>
      <c r="BV308" t="s">
        <v>80</v>
      </c>
      <c r="BY308">
        <v>34426.480000000003</v>
      </c>
      <c r="CA308" t="s">
        <v>563</v>
      </c>
      <c r="CC308" t="s">
        <v>93</v>
      </c>
      <c r="CD308">
        <v>2000</v>
      </c>
      <c r="CE308" t="s">
        <v>88</v>
      </c>
      <c r="CF308" s="2">
        <v>44249</v>
      </c>
      <c r="CI308">
        <v>2</v>
      </c>
      <c r="CJ308">
        <v>1</v>
      </c>
      <c r="CK308" t="s">
        <v>211</v>
      </c>
      <c r="CL308" t="s">
        <v>82</v>
      </c>
    </row>
    <row r="309" spans="1:90" x14ac:dyDescent="0.25">
      <c r="A309" t="s">
        <v>358</v>
      </c>
      <c r="B309" t="s">
        <v>359</v>
      </c>
      <c r="C309" t="s">
        <v>72</v>
      </c>
      <c r="E309" t="str">
        <f>"GAB2002108"</f>
        <v>GAB2002108</v>
      </c>
      <c r="F309" s="2">
        <v>44246</v>
      </c>
      <c r="G309">
        <v>202108</v>
      </c>
      <c r="H309" t="s">
        <v>86</v>
      </c>
      <c r="I309" t="s">
        <v>87</v>
      </c>
      <c r="J309" t="s">
        <v>360</v>
      </c>
      <c r="K309" t="s">
        <v>75</v>
      </c>
      <c r="L309" t="s">
        <v>745</v>
      </c>
      <c r="M309" t="s">
        <v>746</v>
      </c>
      <c r="N309" t="s">
        <v>1113</v>
      </c>
      <c r="O309" t="s">
        <v>200</v>
      </c>
      <c r="P309" t="str">
        <f>"CATHERINE                     "</f>
        <v xml:space="preserve">CATHERINE                     </v>
      </c>
      <c r="Q309">
        <v>0</v>
      </c>
      <c r="R309">
        <v>0</v>
      </c>
      <c r="S309">
        <v>0</v>
      </c>
      <c r="T309">
        <v>0</v>
      </c>
      <c r="U309">
        <v>0</v>
      </c>
      <c r="V309">
        <v>0</v>
      </c>
      <c r="W309">
        <v>0</v>
      </c>
      <c r="X309">
        <v>0</v>
      </c>
      <c r="Y309">
        <v>0</v>
      </c>
      <c r="Z309">
        <v>0</v>
      </c>
      <c r="AA309">
        <v>0</v>
      </c>
      <c r="AB309">
        <v>0</v>
      </c>
      <c r="AC309">
        <v>0</v>
      </c>
      <c r="AD309">
        <v>0</v>
      </c>
      <c r="AE309">
        <v>0</v>
      </c>
      <c r="AF309">
        <v>0</v>
      </c>
      <c r="AG309">
        <v>0</v>
      </c>
      <c r="AH309">
        <v>0</v>
      </c>
      <c r="AI309">
        <v>0</v>
      </c>
      <c r="AJ309">
        <v>0</v>
      </c>
      <c r="AK309">
        <v>0</v>
      </c>
      <c r="AL309">
        <v>0</v>
      </c>
      <c r="AM309">
        <v>9.7200000000000006</v>
      </c>
      <c r="AN309">
        <v>0</v>
      </c>
      <c r="AO309">
        <v>0</v>
      </c>
      <c r="AP309">
        <v>0</v>
      </c>
      <c r="AQ309">
        <v>0</v>
      </c>
      <c r="AR309">
        <v>0</v>
      </c>
      <c r="AS309">
        <v>0</v>
      </c>
      <c r="AT309">
        <v>0</v>
      </c>
      <c r="AU309">
        <v>0</v>
      </c>
      <c r="AV309">
        <v>0</v>
      </c>
      <c r="AW309">
        <v>0</v>
      </c>
      <c r="AX309">
        <v>0</v>
      </c>
      <c r="AY309">
        <v>0</v>
      </c>
      <c r="AZ309">
        <v>0</v>
      </c>
      <c r="BA309">
        <v>0</v>
      </c>
      <c r="BB309">
        <v>0</v>
      </c>
      <c r="BG309">
        <v>0</v>
      </c>
      <c r="BH309">
        <v>1</v>
      </c>
      <c r="BI309">
        <v>11</v>
      </c>
      <c r="BJ309">
        <v>8.8000000000000007</v>
      </c>
      <c r="BK309">
        <v>11</v>
      </c>
      <c r="BL309">
        <v>73.599999999999994</v>
      </c>
      <c r="BM309">
        <v>11.04</v>
      </c>
      <c r="BN309">
        <v>84.64</v>
      </c>
      <c r="BO309">
        <v>84.64</v>
      </c>
      <c r="BQ309" t="s">
        <v>1114</v>
      </c>
      <c r="BR309" t="s">
        <v>363</v>
      </c>
      <c r="BS309" s="2">
        <v>44249</v>
      </c>
      <c r="BT309" s="3">
        <v>0.43124999999999997</v>
      </c>
      <c r="BU309" t="s">
        <v>1115</v>
      </c>
      <c r="BV309" t="s">
        <v>80</v>
      </c>
      <c r="BY309">
        <v>44064</v>
      </c>
      <c r="CC309" t="s">
        <v>746</v>
      </c>
      <c r="CD309">
        <v>6620</v>
      </c>
      <c r="CE309" t="s">
        <v>88</v>
      </c>
      <c r="CF309" s="2">
        <v>44251</v>
      </c>
      <c r="CI309">
        <v>1</v>
      </c>
      <c r="CJ309">
        <v>1</v>
      </c>
      <c r="CK309" t="s">
        <v>332</v>
      </c>
      <c r="CL309" t="s">
        <v>82</v>
      </c>
    </row>
    <row r="310" spans="1:90" x14ac:dyDescent="0.25">
      <c r="A310" t="s">
        <v>358</v>
      </c>
      <c r="B310" t="s">
        <v>359</v>
      </c>
      <c r="C310" t="s">
        <v>72</v>
      </c>
      <c r="E310" t="str">
        <f>"GAB2002093"</f>
        <v>GAB2002093</v>
      </c>
      <c r="F310" s="2">
        <v>44246</v>
      </c>
      <c r="G310">
        <v>202108</v>
      </c>
      <c r="H310" t="s">
        <v>86</v>
      </c>
      <c r="I310" t="s">
        <v>87</v>
      </c>
      <c r="J310" t="s">
        <v>360</v>
      </c>
      <c r="K310" t="s">
        <v>75</v>
      </c>
      <c r="L310" t="s">
        <v>86</v>
      </c>
      <c r="M310" t="s">
        <v>87</v>
      </c>
      <c r="N310" t="s">
        <v>450</v>
      </c>
      <c r="O310" t="s">
        <v>78</v>
      </c>
      <c r="P310" t="str">
        <f>"CT064564                      "</f>
        <v xml:space="preserve">CT064564                      </v>
      </c>
      <c r="Q310">
        <v>0</v>
      </c>
      <c r="R310">
        <v>0</v>
      </c>
      <c r="S310">
        <v>0</v>
      </c>
      <c r="T310">
        <v>0</v>
      </c>
      <c r="U310">
        <v>0</v>
      </c>
      <c r="V310">
        <v>0</v>
      </c>
      <c r="W310">
        <v>0</v>
      </c>
      <c r="X310">
        <v>0</v>
      </c>
      <c r="Y310">
        <v>0</v>
      </c>
      <c r="Z310">
        <v>0</v>
      </c>
      <c r="AA310">
        <v>0</v>
      </c>
      <c r="AB310">
        <v>0</v>
      </c>
      <c r="AC310">
        <v>0</v>
      </c>
      <c r="AD310">
        <v>0</v>
      </c>
      <c r="AE310">
        <v>0</v>
      </c>
      <c r="AF310">
        <v>0</v>
      </c>
      <c r="AG310">
        <v>0</v>
      </c>
      <c r="AH310">
        <v>0</v>
      </c>
      <c r="AI310">
        <v>0</v>
      </c>
      <c r="AJ310">
        <v>0</v>
      </c>
      <c r="AK310">
        <v>5.4</v>
      </c>
      <c r="AL310">
        <v>0</v>
      </c>
      <c r="AM310">
        <v>0</v>
      </c>
      <c r="AN310">
        <v>0</v>
      </c>
      <c r="AO310">
        <v>0</v>
      </c>
      <c r="AP310">
        <v>0</v>
      </c>
      <c r="AQ310">
        <v>0</v>
      </c>
      <c r="AR310">
        <v>0</v>
      </c>
      <c r="AS310">
        <v>0</v>
      </c>
      <c r="AT310">
        <v>0</v>
      </c>
      <c r="AU310">
        <v>0</v>
      </c>
      <c r="AV310">
        <v>0</v>
      </c>
      <c r="AW310">
        <v>0</v>
      </c>
      <c r="AX310">
        <v>0</v>
      </c>
      <c r="AY310">
        <v>0</v>
      </c>
      <c r="AZ310">
        <v>0</v>
      </c>
      <c r="BA310">
        <v>0</v>
      </c>
      <c r="BB310">
        <v>0</v>
      </c>
      <c r="BG310">
        <v>0</v>
      </c>
      <c r="BH310">
        <v>1</v>
      </c>
      <c r="BI310">
        <v>0.1</v>
      </c>
      <c r="BJ310">
        <v>1.8</v>
      </c>
      <c r="BK310">
        <v>2</v>
      </c>
      <c r="BL310">
        <v>38.11</v>
      </c>
      <c r="BM310">
        <v>5.72</v>
      </c>
      <c r="BN310">
        <v>43.83</v>
      </c>
      <c r="BO310">
        <v>43.83</v>
      </c>
      <c r="BQ310" t="s">
        <v>451</v>
      </c>
      <c r="BR310" t="s">
        <v>363</v>
      </c>
      <c r="BS310" s="2">
        <v>44249</v>
      </c>
      <c r="BT310" s="3">
        <v>0.54583333333333328</v>
      </c>
      <c r="BU310" t="s">
        <v>452</v>
      </c>
      <c r="BV310" t="s">
        <v>82</v>
      </c>
      <c r="BW310" t="s">
        <v>97</v>
      </c>
      <c r="BX310" t="s">
        <v>98</v>
      </c>
      <c r="BY310">
        <v>9029.7000000000007</v>
      </c>
      <c r="CA310" t="s">
        <v>339</v>
      </c>
      <c r="CC310" t="s">
        <v>87</v>
      </c>
      <c r="CD310">
        <v>7550</v>
      </c>
      <c r="CE310" t="s">
        <v>443</v>
      </c>
      <c r="CF310" s="2">
        <v>44250</v>
      </c>
      <c r="CI310">
        <v>1</v>
      </c>
      <c r="CJ310">
        <v>1</v>
      </c>
      <c r="CK310">
        <v>22</v>
      </c>
      <c r="CL310" t="s">
        <v>82</v>
      </c>
    </row>
    <row r="311" spans="1:90" x14ac:dyDescent="0.25">
      <c r="A311" t="s">
        <v>358</v>
      </c>
      <c r="B311" t="s">
        <v>359</v>
      </c>
      <c r="C311" t="s">
        <v>72</v>
      </c>
      <c r="E311" t="str">
        <f>"GAB2002094"</f>
        <v>GAB2002094</v>
      </c>
      <c r="F311" s="2">
        <v>44246</v>
      </c>
      <c r="G311">
        <v>202108</v>
      </c>
      <c r="H311" t="s">
        <v>86</v>
      </c>
      <c r="I311" t="s">
        <v>87</v>
      </c>
      <c r="J311" t="s">
        <v>360</v>
      </c>
      <c r="K311" t="s">
        <v>75</v>
      </c>
      <c r="L311" t="s">
        <v>994</v>
      </c>
      <c r="M311" t="s">
        <v>995</v>
      </c>
      <c r="N311" t="s">
        <v>996</v>
      </c>
      <c r="O311" t="s">
        <v>78</v>
      </c>
      <c r="P311" t="str">
        <f>"CT064483                      "</f>
        <v xml:space="preserve">CT064483                      </v>
      </c>
      <c r="Q311">
        <v>0</v>
      </c>
      <c r="R311">
        <v>0</v>
      </c>
      <c r="S311">
        <v>0</v>
      </c>
      <c r="T311">
        <v>0</v>
      </c>
      <c r="U311">
        <v>0</v>
      </c>
      <c r="V311">
        <v>0</v>
      </c>
      <c r="W311">
        <v>0</v>
      </c>
      <c r="X311">
        <v>0</v>
      </c>
      <c r="Y311">
        <v>0</v>
      </c>
      <c r="Z311">
        <v>0</v>
      </c>
      <c r="AA311">
        <v>0</v>
      </c>
      <c r="AB311">
        <v>0</v>
      </c>
      <c r="AC311">
        <v>0</v>
      </c>
      <c r="AD311">
        <v>0</v>
      </c>
      <c r="AE311">
        <v>0</v>
      </c>
      <c r="AF311">
        <v>0</v>
      </c>
      <c r="AG311">
        <v>0</v>
      </c>
      <c r="AH311">
        <v>0</v>
      </c>
      <c r="AI311">
        <v>0</v>
      </c>
      <c r="AJ311">
        <v>0</v>
      </c>
      <c r="AK311">
        <v>16.41</v>
      </c>
      <c r="AL311">
        <v>0</v>
      </c>
      <c r="AM311">
        <v>0</v>
      </c>
      <c r="AN311">
        <v>0</v>
      </c>
      <c r="AO311">
        <v>0</v>
      </c>
      <c r="AP311">
        <v>0</v>
      </c>
      <c r="AQ311">
        <v>0</v>
      </c>
      <c r="AR311">
        <v>0</v>
      </c>
      <c r="AS311">
        <v>0</v>
      </c>
      <c r="AT311">
        <v>0</v>
      </c>
      <c r="AU311">
        <v>0</v>
      </c>
      <c r="AV311">
        <v>0</v>
      </c>
      <c r="AW311">
        <v>0</v>
      </c>
      <c r="AX311">
        <v>0</v>
      </c>
      <c r="AY311">
        <v>0</v>
      </c>
      <c r="AZ311">
        <v>0</v>
      </c>
      <c r="BA311">
        <v>0</v>
      </c>
      <c r="BB311">
        <v>0</v>
      </c>
      <c r="BG311">
        <v>0</v>
      </c>
      <c r="BH311">
        <v>1</v>
      </c>
      <c r="BI311">
        <v>0.1</v>
      </c>
      <c r="BJ311">
        <v>2.4</v>
      </c>
      <c r="BK311">
        <v>2.5</v>
      </c>
      <c r="BL311">
        <v>115.85</v>
      </c>
      <c r="BM311">
        <v>17.38</v>
      </c>
      <c r="BN311">
        <v>133.22999999999999</v>
      </c>
      <c r="BO311">
        <v>133.22999999999999</v>
      </c>
      <c r="BQ311" t="s">
        <v>997</v>
      </c>
      <c r="BR311" t="s">
        <v>363</v>
      </c>
      <c r="BS311" s="2">
        <v>44249</v>
      </c>
      <c r="BT311" s="3">
        <v>0.53125</v>
      </c>
      <c r="BU311" t="s">
        <v>1116</v>
      </c>
      <c r="BV311" t="s">
        <v>80</v>
      </c>
      <c r="BY311">
        <v>11939.4</v>
      </c>
      <c r="CA311" t="s">
        <v>999</v>
      </c>
      <c r="CC311" t="s">
        <v>995</v>
      </c>
      <c r="CD311">
        <v>555</v>
      </c>
      <c r="CE311" t="s">
        <v>443</v>
      </c>
      <c r="CF311" s="2">
        <v>44249</v>
      </c>
      <c r="CI311">
        <v>1</v>
      </c>
      <c r="CJ311">
        <v>1</v>
      </c>
      <c r="CK311">
        <v>23</v>
      </c>
      <c r="CL311" t="s">
        <v>82</v>
      </c>
    </row>
    <row r="312" spans="1:90" x14ac:dyDescent="0.25">
      <c r="A312" t="s">
        <v>358</v>
      </c>
      <c r="B312" t="s">
        <v>359</v>
      </c>
      <c r="C312" t="s">
        <v>72</v>
      </c>
      <c r="E312" t="str">
        <f>"GAB2002099"</f>
        <v>GAB2002099</v>
      </c>
      <c r="F312" s="2">
        <v>44246</v>
      </c>
      <c r="G312">
        <v>202108</v>
      </c>
      <c r="H312" t="s">
        <v>86</v>
      </c>
      <c r="I312" t="s">
        <v>87</v>
      </c>
      <c r="J312" t="s">
        <v>360</v>
      </c>
      <c r="K312" t="s">
        <v>75</v>
      </c>
      <c r="L312" t="s">
        <v>86</v>
      </c>
      <c r="M312" t="s">
        <v>87</v>
      </c>
      <c r="N312" t="s">
        <v>499</v>
      </c>
      <c r="O312" t="s">
        <v>78</v>
      </c>
      <c r="P312" t="str">
        <f>"CT064570                      "</f>
        <v xml:space="preserve">CT064570                      </v>
      </c>
      <c r="Q312">
        <v>0</v>
      </c>
      <c r="R312">
        <v>0</v>
      </c>
      <c r="S312">
        <v>0</v>
      </c>
      <c r="T312">
        <v>0</v>
      </c>
      <c r="U312">
        <v>0</v>
      </c>
      <c r="V312">
        <v>0</v>
      </c>
      <c r="W312">
        <v>0</v>
      </c>
      <c r="X312">
        <v>0</v>
      </c>
      <c r="Y312">
        <v>0</v>
      </c>
      <c r="Z312">
        <v>0</v>
      </c>
      <c r="AA312">
        <v>0</v>
      </c>
      <c r="AB312">
        <v>0</v>
      </c>
      <c r="AC312">
        <v>0</v>
      </c>
      <c r="AD312">
        <v>0</v>
      </c>
      <c r="AE312">
        <v>0</v>
      </c>
      <c r="AF312">
        <v>0</v>
      </c>
      <c r="AG312">
        <v>0</v>
      </c>
      <c r="AH312">
        <v>0</v>
      </c>
      <c r="AI312">
        <v>0</v>
      </c>
      <c r="AJ312">
        <v>0</v>
      </c>
      <c r="AK312">
        <v>5.4</v>
      </c>
      <c r="AL312">
        <v>0</v>
      </c>
      <c r="AM312">
        <v>0</v>
      </c>
      <c r="AN312">
        <v>0</v>
      </c>
      <c r="AO312">
        <v>0</v>
      </c>
      <c r="AP312">
        <v>0</v>
      </c>
      <c r="AQ312">
        <v>0</v>
      </c>
      <c r="AR312">
        <v>0</v>
      </c>
      <c r="AS312">
        <v>0</v>
      </c>
      <c r="AT312">
        <v>0</v>
      </c>
      <c r="AU312">
        <v>0</v>
      </c>
      <c r="AV312">
        <v>0</v>
      </c>
      <c r="AW312">
        <v>0</v>
      </c>
      <c r="AX312">
        <v>0</v>
      </c>
      <c r="AY312">
        <v>0</v>
      </c>
      <c r="AZ312">
        <v>0</v>
      </c>
      <c r="BA312">
        <v>0</v>
      </c>
      <c r="BB312">
        <v>0</v>
      </c>
      <c r="BG312">
        <v>0</v>
      </c>
      <c r="BH312">
        <v>1</v>
      </c>
      <c r="BI312">
        <v>0.3</v>
      </c>
      <c r="BJ312">
        <v>1.7</v>
      </c>
      <c r="BK312">
        <v>2</v>
      </c>
      <c r="BL312">
        <v>38.11</v>
      </c>
      <c r="BM312">
        <v>5.72</v>
      </c>
      <c r="BN312">
        <v>43.83</v>
      </c>
      <c r="BO312">
        <v>43.83</v>
      </c>
      <c r="BQ312" t="s">
        <v>500</v>
      </c>
      <c r="BR312" t="s">
        <v>363</v>
      </c>
      <c r="BS312" s="2">
        <v>44249</v>
      </c>
      <c r="BT312" s="3">
        <v>0.3743055555555555</v>
      </c>
      <c r="BU312" t="s">
        <v>624</v>
      </c>
      <c r="BV312" t="s">
        <v>80</v>
      </c>
      <c r="BY312">
        <v>8738.52</v>
      </c>
      <c r="CA312" t="s">
        <v>234</v>
      </c>
      <c r="CC312" t="s">
        <v>87</v>
      </c>
      <c r="CD312">
        <v>7800</v>
      </c>
      <c r="CE312" t="s">
        <v>475</v>
      </c>
      <c r="CF312" s="2">
        <v>44250</v>
      </c>
      <c r="CI312">
        <v>1</v>
      </c>
      <c r="CJ312">
        <v>1</v>
      </c>
      <c r="CK312">
        <v>22</v>
      </c>
      <c r="CL312" t="s">
        <v>82</v>
      </c>
    </row>
    <row r="313" spans="1:90" x14ac:dyDescent="0.25">
      <c r="A313" t="s">
        <v>358</v>
      </c>
      <c r="B313" t="s">
        <v>359</v>
      </c>
      <c r="C313" t="s">
        <v>72</v>
      </c>
      <c r="E313" t="str">
        <f>"GAB2002100"</f>
        <v>GAB2002100</v>
      </c>
      <c r="F313" s="2">
        <v>44246</v>
      </c>
      <c r="G313">
        <v>202108</v>
      </c>
      <c r="H313" t="s">
        <v>86</v>
      </c>
      <c r="I313" t="s">
        <v>87</v>
      </c>
      <c r="J313" t="s">
        <v>360</v>
      </c>
      <c r="K313" t="s">
        <v>75</v>
      </c>
      <c r="L313" t="s">
        <v>86</v>
      </c>
      <c r="M313" t="s">
        <v>87</v>
      </c>
      <c r="N313" t="s">
        <v>891</v>
      </c>
      <c r="O313" t="s">
        <v>78</v>
      </c>
      <c r="P313" t="str">
        <f>"CT064439                      "</f>
        <v xml:space="preserve">CT064439                      </v>
      </c>
      <c r="Q313">
        <v>0</v>
      </c>
      <c r="R313">
        <v>0</v>
      </c>
      <c r="S313">
        <v>0</v>
      </c>
      <c r="T313">
        <v>0</v>
      </c>
      <c r="U313">
        <v>0</v>
      </c>
      <c r="V313">
        <v>0</v>
      </c>
      <c r="W313">
        <v>0</v>
      </c>
      <c r="X313">
        <v>0</v>
      </c>
      <c r="Y313">
        <v>0</v>
      </c>
      <c r="Z313">
        <v>0</v>
      </c>
      <c r="AA313">
        <v>0</v>
      </c>
      <c r="AB313">
        <v>0</v>
      </c>
      <c r="AC313">
        <v>0</v>
      </c>
      <c r="AD313">
        <v>0</v>
      </c>
      <c r="AE313">
        <v>0</v>
      </c>
      <c r="AF313">
        <v>0</v>
      </c>
      <c r="AG313">
        <v>0</v>
      </c>
      <c r="AH313">
        <v>0</v>
      </c>
      <c r="AI313">
        <v>0</v>
      </c>
      <c r="AJ313">
        <v>0</v>
      </c>
      <c r="AK313">
        <v>5.4</v>
      </c>
      <c r="AL313">
        <v>0</v>
      </c>
      <c r="AM313">
        <v>0</v>
      </c>
      <c r="AN313">
        <v>0</v>
      </c>
      <c r="AO313">
        <v>0</v>
      </c>
      <c r="AP313">
        <v>0</v>
      </c>
      <c r="AQ313">
        <v>0</v>
      </c>
      <c r="AR313">
        <v>0</v>
      </c>
      <c r="AS313">
        <v>0</v>
      </c>
      <c r="AT313">
        <v>0</v>
      </c>
      <c r="AU313">
        <v>0</v>
      </c>
      <c r="AV313">
        <v>0</v>
      </c>
      <c r="AW313">
        <v>0</v>
      </c>
      <c r="AX313">
        <v>0</v>
      </c>
      <c r="AY313">
        <v>0</v>
      </c>
      <c r="AZ313">
        <v>0</v>
      </c>
      <c r="BA313">
        <v>0</v>
      </c>
      <c r="BB313">
        <v>0</v>
      </c>
      <c r="BG313">
        <v>0</v>
      </c>
      <c r="BH313">
        <v>1</v>
      </c>
      <c r="BI313">
        <v>0.1</v>
      </c>
      <c r="BJ313">
        <v>2.2000000000000002</v>
      </c>
      <c r="BK313">
        <v>3</v>
      </c>
      <c r="BL313">
        <v>38.11</v>
      </c>
      <c r="BM313">
        <v>5.72</v>
      </c>
      <c r="BN313">
        <v>43.83</v>
      </c>
      <c r="BO313">
        <v>43.83</v>
      </c>
      <c r="BQ313" t="s">
        <v>892</v>
      </c>
      <c r="BR313" t="s">
        <v>363</v>
      </c>
      <c r="BS313" s="2">
        <v>44249</v>
      </c>
      <c r="BT313" s="3">
        <v>0.52916666666666667</v>
      </c>
      <c r="BU313" t="s">
        <v>1117</v>
      </c>
      <c r="BV313" t="s">
        <v>82</v>
      </c>
      <c r="BW313" t="s">
        <v>97</v>
      </c>
      <c r="BX313" t="s">
        <v>98</v>
      </c>
      <c r="BY313">
        <v>11100.18</v>
      </c>
      <c r="CA313" t="s">
        <v>339</v>
      </c>
      <c r="CC313" t="s">
        <v>87</v>
      </c>
      <c r="CD313">
        <v>7550</v>
      </c>
      <c r="CE313" t="s">
        <v>443</v>
      </c>
      <c r="CF313" s="2">
        <v>44250</v>
      </c>
      <c r="CI313">
        <v>1</v>
      </c>
      <c r="CJ313">
        <v>1</v>
      </c>
      <c r="CK313">
        <v>22</v>
      </c>
      <c r="CL313" t="s">
        <v>82</v>
      </c>
    </row>
    <row r="314" spans="1:90" x14ac:dyDescent="0.25">
      <c r="A314" t="s">
        <v>358</v>
      </c>
      <c r="B314" t="s">
        <v>359</v>
      </c>
      <c r="C314" t="s">
        <v>72</v>
      </c>
      <c r="E314" t="str">
        <f>"GAB2002102"</f>
        <v>GAB2002102</v>
      </c>
      <c r="F314" s="2">
        <v>44246</v>
      </c>
      <c r="G314">
        <v>202108</v>
      </c>
      <c r="H314" t="s">
        <v>86</v>
      </c>
      <c r="I314" t="s">
        <v>87</v>
      </c>
      <c r="J314" t="s">
        <v>360</v>
      </c>
      <c r="K314" t="s">
        <v>75</v>
      </c>
      <c r="L314" t="s">
        <v>134</v>
      </c>
      <c r="M314" t="s">
        <v>134</v>
      </c>
      <c r="N314" t="s">
        <v>905</v>
      </c>
      <c r="O314" t="s">
        <v>78</v>
      </c>
      <c r="P314" t="str">
        <f>"CT064531                      "</f>
        <v xml:space="preserve">CT064531                      </v>
      </c>
      <c r="Q314">
        <v>0</v>
      </c>
      <c r="R314">
        <v>0</v>
      </c>
      <c r="S314">
        <v>0</v>
      </c>
      <c r="T314">
        <v>0</v>
      </c>
      <c r="U314">
        <v>0</v>
      </c>
      <c r="V314">
        <v>0</v>
      </c>
      <c r="W314">
        <v>0</v>
      </c>
      <c r="X314">
        <v>0</v>
      </c>
      <c r="Y314">
        <v>0</v>
      </c>
      <c r="Z314">
        <v>0</v>
      </c>
      <c r="AA314">
        <v>0</v>
      </c>
      <c r="AB314">
        <v>0</v>
      </c>
      <c r="AC314">
        <v>0</v>
      </c>
      <c r="AD314">
        <v>0</v>
      </c>
      <c r="AE314">
        <v>0</v>
      </c>
      <c r="AF314">
        <v>0</v>
      </c>
      <c r="AG314">
        <v>0</v>
      </c>
      <c r="AH314">
        <v>0</v>
      </c>
      <c r="AI314">
        <v>0</v>
      </c>
      <c r="AJ314">
        <v>0</v>
      </c>
      <c r="AK314">
        <v>9.7200000000000006</v>
      </c>
      <c r="AL314">
        <v>0</v>
      </c>
      <c r="AM314">
        <v>0</v>
      </c>
      <c r="AN314">
        <v>0</v>
      </c>
      <c r="AO314">
        <v>0</v>
      </c>
      <c r="AP314">
        <v>0</v>
      </c>
      <c r="AQ314">
        <v>0</v>
      </c>
      <c r="AR314">
        <v>0</v>
      </c>
      <c r="AS314">
        <v>0</v>
      </c>
      <c r="AT314">
        <v>0</v>
      </c>
      <c r="AU314">
        <v>0</v>
      </c>
      <c r="AV314">
        <v>0</v>
      </c>
      <c r="AW314">
        <v>0</v>
      </c>
      <c r="AX314">
        <v>0</v>
      </c>
      <c r="AY314">
        <v>0</v>
      </c>
      <c r="AZ314">
        <v>0</v>
      </c>
      <c r="BA314">
        <v>0</v>
      </c>
      <c r="BB314">
        <v>0</v>
      </c>
      <c r="BG314">
        <v>0</v>
      </c>
      <c r="BH314">
        <v>1</v>
      </c>
      <c r="BI314">
        <v>0.1</v>
      </c>
      <c r="BJ314">
        <v>2</v>
      </c>
      <c r="BK314">
        <v>2</v>
      </c>
      <c r="BL314">
        <v>68.599999999999994</v>
      </c>
      <c r="BM314">
        <v>10.29</v>
      </c>
      <c r="BN314">
        <v>78.89</v>
      </c>
      <c r="BO314">
        <v>78.89</v>
      </c>
      <c r="BQ314" t="s">
        <v>906</v>
      </c>
      <c r="BR314" t="s">
        <v>363</v>
      </c>
      <c r="BS314" s="2">
        <v>44249</v>
      </c>
      <c r="BT314" s="3">
        <v>0.50486111111111109</v>
      </c>
      <c r="BU314" t="s">
        <v>227</v>
      </c>
      <c r="BV314" t="s">
        <v>80</v>
      </c>
      <c r="BY314">
        <v>10086.120000000001</v>
      </c>
      <c r="CA314" t="s">
        <v>339</v>
      </c>
      <c r="CC314" t="s">
        <v>134</v>
      </c>
      <c r="CD314">
        <v>7646</v>
      </c>
      <c r="CE314" t="s">
        <v>438</v>
      </c>
      <c r="CF314" s="2">
        <v>44250</v>
      </c>
      <c r="CI314">
        <v>1</v>
      </c>
      <c r="CJ314">
        <v>1</v>
      </c>
      <c r="CK314">
        <v>24</v>
      </c>
      <c r="CL314" t="s">
        <v>82</v>
      </c>
    </row>
    <row r="315" spans="1:90" x14ac:dyDescent="0.25">
      <c r="A315" t="s">
        <v>358</v>
      </c>
      <c r="B315" t="s">
        <v>359</v>
      </c>
      <c r="C315" t="s">
        <v>72</v>
      </c>
      <c r="E315" t="str">
        <f>"GAB2002104"</f>
        <v>GAB2002104</v>
      </c>
      <c r="F315" s="2">
        <v>44246</v>
      </c>
      <c r="G315">
        <v>202108</v>
      </c>
      <c r="H315" t="s">
        <v>86</v>
      </c>
      <c r="I315" t="s">
        <v>87</v>
      </c>
      <c r="J315" t="s">
        <v>360</v>
      </c>
      <c r="K315" t="s">
        <v>75</v>
      </c>
      <c r="L315" t="s">
        <v>86</v>
      </c>
      <c r="M315" t="s">
        <v>87</v>
      </c>
      <c r="N315" t="s">
        <v>519</v>
      </c>
      <c r="O315" t="s">
        <v>78</v>
      </c>
      <c r="P315" t="str">
        <f>"CT064577                      "</f>
        <v xml:space="preserve">CT064577                      </v>
      </c>
      <c r="Q315">
        <v>0</v>
      </c>
      <c r="R315">
        <v>0</v>
      </c>
      <c r="S315">
        <v>0</v>
      </c>
      <c r="T315">
        <v>0</v>
      </c>
      <c r="U315">
        <v>0</v>
      </c>
      <c r="V315">
        <v>0</v>
      </c>
      <c r="W315">
        <v>0</v>
      </c>
      <c r="X315">
        <v>0</v>
      </c>
      <c r="Y315">
        <v>0</v>
      </c>
      <c r="Z315">
        <v>0</v>
      </c>
      <c r="AA315">
        <v>0</v>
      </c>
      <c r="AB315">
        <v>0</v>
      </c>
      <c r="AC315">
        <v>0</v>
      </c>
      <c r="AD315">
        <v>0</v>
      </c>
      <c r="AE315">
        <v>0</v>
      </c>
      <c r="AF315">
        <v>0</v>
      </c>
      <c r="AG315">
        <v>0</v>
      </c>
      <c r="AH315">
        <v>0</v>
      </c>
      <c r="AI315">
        <v>0</v>
      </c>
      <c r="AJ315">
        <v>0</v>
      </c>
      <c r="AK315">
        <v>5.4</v>
      </c>
      <c r="AL315">
        <v>0</v>
      </c>
      <c r="AM315">
        <v>0</v>
      </c>
      <c r="AN315">
        <v>0</v>
      </c>
      <c r="AO315">
        <v>0</v>
      </c>
      <c r="AP315">
        <v>0</v>
      </c>
      <c r="AQ315">
        <v>0</v>
      </c>
      <c r="AR315">
        <v>0</v>
      </c>
      <c r="AS315">
        <v>0</v>
      </c>
      <c r="AT315">
        <v>0</v>
      </c>
      <c r="AU315">
        <v>0</v>
      </c>
      <c r="AV315">
        <v>0</v>
      </c>
      <c r="AW315">
        <v>0</v>
      </c>
      <c r="AX315">
        <v>0</v>
      </c>
      <c r="AY315">
        <v>0</v>
      </c>
      <c r="AZ315">
        <v>0</v>
      </c>
      <c r="BA315">
        <v>0</v>
      </c>
      <c r="BB315">
        <v>0</v>
      </c>
      <c r="BG315">
        <v>0</v>
      </c>
      <c r="BH315">
        <v>1</v>
      </c>
      <c r="BI315">
        <v>0.4</v>
      </c>
      <c r="BJ315">
        <v>2.2000000000000002</v>
      </c>
      <c r="BK315">
        <v>3</v>
      </c>
      <c r="BL315">
        <v>38.11</v>
      </c>
      <c r="BM315">
        <v>5.72</v>
      </c>
      <c r="BN315">
        <v>43.83</v>
      </c>
      <c r="BO315">
        <v>43.83</v>
      </c>
      <c r="BQ315" t="s">
        <v>597</v>
      </c>
      <c r="BR315" t="s">
        <v>363</v>
      </c>
      <c r="BS315" s="2">
        <v>44249</v>
      </c>
      <c r="BT315" s="3">
        <v>0.35486111111111113</v>
      </c>
      <c r="BU315" t="s">
        <v>292</v>
      </c>
      <c r="BV315" t="s">
        <v>80</v>
      </c>
      <c r="BY315">
        <v>10939.5</v>
      </c>
      <c r="CA315" t="s">
        <v>100</v>
      </c>
      <c r="CC315" t="s">
        <v>87</v>
      </c>
      <c r="CD315">
        <v>7441</v>
      </c>
      <c r="CE315" t="s">
        <v>453</v>
      </c>
      <c r="CF315" s="2">
        <v>44250</v>
      </c>
      <c r="CI315">
        <v>1</v>
      </c>
      <c r="CJ315">
        <v>1</v>
      </c>
      <c r="CK315">
        <v>22</v>
      </c>
      <c r="CL315" t="s">
        <v>82</v>
      </c>
    </row>
    <row r="316" spans="1:90" x14ac:dyDescent="0.25">
      <c r="A316" t="s">
        <v>358</v>
      </c>
      <c r="B316" t="s">
        <v>359</v>
      </c>
      <c r="C316" t="s">
        <v>72</v>
      </c>
      <c r="E316" t="str">
        <f>"GAB2002109"</f>
        <v>GAB2002109</v>
      </c>
      <c r="F316" s="2">
        <v>44246</v>
      </c>
      <c r="G316">
        <v>202108</v>
      </c>
      <c r="H316" t="s">
        <v>86</v>
      </c>
      <c r="I316" t="s">
        <v>87</v>
      </c>
      <c r="J316" t="s">
        <v>360</v>
      </c>
      <c r="K316" t="s">
        <v>75</v>
      </c>
      <c r="L316" t="s">
        <v>92</v>
      </c>
      <c r="M316" t="s">
        <v>93</v>
      </c>
      <c r="N316" t="s">
        <v>602</v>
      </c>
      <c r="O316" t="s">
        <v>78</v>
      </c>
      <c r="P316" t="str">
        <f>"CT064584                      "</f>
        <v xml:space="preserve">CT064584                      </v>
      </c>
      <c r="Q316">
        <v>0</v>
      </c>
      <c r="R316">
        <v>0</v>
      </c>
      <c r="S316">
        <v>0</v>
      </c>
      <c r="T316">
        <v>0</v>
      </c>
      <c r="U316">
        <v>0</v>
      </c>
      <c r="V316">
        <v>0</v>
      </c>
      <c r="W316">
        <v>0</v>
      </c>
      <c r="X316">
        <v>0</v>
      </c>
      <c r="Y316">
        <v>0</v>
      </c>
      <c r="Z316">
        <v>0</v>
      </c>
      <c r="AA316">
        <v>0</v>
      </c>
      <c r="AB316">
        <v>0</v>
      </c>
      <c r="AC316">
        <v>0</v>
      </c>
      <c r="AD316">
        <v>0</v>
      </c>
      <c r="AE316">
        <v>0</v>
      </c>
      <c r="AF316">
        <v>0</v>
      </c>
      <c r="AG316">
        <v>0</v>
      </c>
      <c r="AH316">
        <v>0</v>
      </c>
      <c r="AI316">
        <v>0</v>
      </c>
      <c r="AJ316">
        <v>0</v>
      </c>
      <c r="AK316">
        <v>8.6300000000000008</v>
      </c>
      <c r="AL316">
        <v>0</v>
      </c>
      <c r="AM316">
        <v>0</v>
      </c>
      <c r="AN316">
        <v>0</v>
      </c>
      <c r="AO316">
        <v>0</v>
      </c>
      <c r="AP316">
        <v>0</v>
      </c>
      <c r="AQ316">
        <v>0</v>
      </c>
      <c r="AR316">
        <v>0</v>
      </c>
      <c r="AS316">
        <v>0</v>
      </c>
      <c r="AT316">
        <v>0</v>
      </c>
      <c r="AU316">
        <v>0</v>
      </c>
      <c r="AV316">
        <v>0</v>
      </c>
      <c r="AW316">
        <v>0</v>
      </c>
      <c r="AX316">
        <v>0</v>
      </c>
      <c r="AY316">
        <v>0</v>
      </c>
      <c r="AZ316">
        <v>0</v>
      </c>
      <c r="BA316">
        <v>0</v>
      </c>
      <c r="BB316">
        <v>0</v>
      </c>
      <c r="BG316">
        <v>0</v>
      </c>
      <c r="BH316">
        <v>1</v>
      </c>
      <c r="BI316">
        <v>1</v>
      </c>
      <c r="BJ316">
        <v>2.4</v>
      </c>
      <c r="BK316">
        <v>2.5</v>
      </c>
      <c r="BL316">
        <v>60.96</v>
      </c>
      <c r="BM316">
        <v>9.14</v>
      </c>
      <c r="BN316">
        <v>70.099999999999994</v>
      </c>
      <c r="BO316">
        <v>70.099999999999994</v>
      </c>
      <c r="BQ316" t="s">
        <v>889</v>
      </c>
      <c r="BR316" t="s">
        <v>363</v>
      </c>
      <c r="BS316" s="2">
        <v>44249</v>
      </c>
      <c r="BT316" s="3">
        <v>0.38263888888888892</v>
      </c>
      <c r="BU316" t="s">
        <v>305</v>
      </c>
      <c r="BV316" t="s">
        <v>80</v>
      </c>
      <c r="BY316">
        <v>12000</v>
      </c>
      <c r="CA316" t="s">
        <v>333</v>
      </c>
      <c r="CC316" t="s">
        <v>93</v>
      </c>
      <c r="CD316">
        <v>2196</v>
      </c>
      <c r="CE316" t="s">
        <v>443</v>
      </c>
      <c r="CF316" s="2">
        <v>44249</v>
      </c>
      <c r="CI316">
        <v>1</v>
      </c>
      <c r="CJ316">
        <v>1</v>
      </c>
      <c r="CK316">
        <v>21</v>
      </c>
      <c r="CL316" t="s">
        <v>82</v>
      </c>
    </row>
    <row r="317" spans="1:90" x14ac:dyDescent="0.25">
      <c r="A317" t="s">
        <v>358</v>
      </c>
      <c r="B317" t="s">
        <v>359</v>
      </c>
      <c r="C317" t="s">
        <v>72</v>
      </c>
      <c r="E317" t="str">
        <f>"GAB2002092"</f>
        <v>GAB2002092</v>
      </c>
      <c r="F317" s="2">
        <v>44246</v>
      </c>
      <c r="G317">
        <v>202108</v>
      </c>
      <c r="H317" t="s">
        <v>86</v>
      </c>
      <c r="I317" t="s">
        <v>87</v>
      </c>
      <c r="J317" t="s">
        <v>360</v>
      </c>
      <c r="K317" t="s">
        <v>75</v>
      </c>
      <c r="L317" t="s">
        <v>220</v>
      </c>
      <c r="M317" t="s">
        <v>221</v>
      </c>
      <c r="N317" t="s">
        <v>439</v>
      </c>
      <c r="O317" t="s">
        <v>78</v>
      </c>
      <c r="P317" t="str">
        <f>"CT064563                      "</f>
        <v xml:space="preserve">CT064563                      </v>
      </c>
      <c r="Q317">
        <v>0</v>
      </c>
      <c r="R317">
        <v>0</v>
      </c>
      <c r="S317">
        <v>0</v>
      </c>
      <c r="T317">
        <v>0</v>
      </c>
      <c r="U317">
        <v>0</v>
      </c>
      <c r="V317">
        <v>0</v>
      </c>
      <c r="W317">
        <v>0</v>
      </c>
      <c r="X317">
        <v>0</v>
      </c>
      <c r="Y317">
        <v>0</v>
      </c>
      <c r="Z317">
        <v>0</v>
      </c>
      <c r="AA317">
        <v>0</v>
      </c>
      <c r="AB317">
        <v>0</v>
      </c>
      <c r="AC317">
        <v>0</v>
      </c>
      <c r="AD317">
        <v>0</v>
      </c>
      <c r="AE317">
        <v>0</v>
      </c>
      <c r="AF317">
        <v>0</v>
      </c>
      <c r="AG317">
        <v>0</v>
      </c>
      <c r="AH317">
        <v>0</v>
      </c>
      <c r="AI317">
        <v>0</v>
      </c>
      <c r="AJ317">
        <v>0</v>
      </c>
      <c r="AK317">
        <v>5.4</v>
      </c>
      <c r="AL317">
        <v>0</v>
      </c>
      <c r="AM317">
        <v>0</v>
      </c>
      <c r="AN317">
        <v>0</v>
      </c>
      <c r="AO317">
        <v>0</v>
      </c>
      <c r="AP317">
        <v>0</v>
      </c>
      <c r="AQ317">
        <v>0</v>
      </c>
      <c r="AR317">
        <v>0</v>
      </c>
      <c r="AS317">
        <v>0</v>
      </c>
      <c r="AT317">
        <v>0</v>
      </c>
      <c r="AU317">
        <v>0</v>
      </c>
      <c r="AV317">
        <v>0</v>
      </c>
      <c r="AW317">
        <v>0</v>
      </c>
      <c r="AX317">
        <v>0</v>
      </c>
      <c r="AY317">
        <v>0</v>
      </c>
      <c r="AZ317">
        <v>0</v>
      </c>
      <c r="BA317">
        <v>0</v>
      </c>
      <c r="BB317">
        <v>0</v>
      </c>
      <c r="BG317">
        <v>0</v>
      </c>
      <c r="BH317">
        <v>1</v>
      </c>
      <c r="BI317">
        <v>0.2</v>
      </c>
      <c r="BJ317">
        <v>1.9</v>
      </c>
      <c r="BK317">
        <v>2</v>
      </c>
      <c r="BL317">
        <v>38.11</v>
      </c>
      <c r="BM317">
        <v>5.72</v>
      </c>
      <c r="BN317">
        <v>43.83</v>
      </c>
      <c r="BO317">
        <v>43.83</v>
      </c>
      <c r="BQ317" t="s">
        <v>440</v>
      </c>
      <c r="BR317" t="s">
        <v>363</v>
      </c>
      <c r="BS317" s="2">
        <v>44252</v>
      </c>
      <c r="BT317" s="3">
        <v>0.41250000000000003</v>
      </c>
      <c r="BU317" t="s">
        <v>1118</v>
      </c>
      <c r="BV317" t="s">
        <v>82</v>
      </c>
      <c r="BW317" t="s">
        <v>108</v>
      </c>
      <c r="BX317" t="s">
        <v>98</v>
      </c>
      <c r="BY317">
        <v>9330.5300000000007</v>
      </c>
      <c r="CC317" t="s">
        <v>221</v>
      </c>
      <c r="CD317">
        <v>7600</v>
      </c>
      <c r="CE317" t="s">
        <v>438</v>
      </c>
      <c r="CF317" s="2">
        <v>44253</v>
      </c>
      <c r="CI317">
        <v>1</v>
      </c>
      <c r="CJ317">
        <v>4</v>
      </c>
      <c r="CK317">
        <v>22</v>
      </c>
      <c r="CL317" t="s">
        <v>82</v>
      </c>
    </row>
    <row r="318" spans="1:90" x14ac:dyDescent="0.25">
      <c r="A318" t="s">
        <v>358</v>
      </c>
      <c r="B318" t="s">
        <v>359</v>
      </c>
      <c r="C318" t="s">
        <v>72</v>
      </c>
      <c r="E318" t="str">
        <f>"GAB2002145"</f>
        <v>GAB2002145</v>
      </c>
      <c r="F318" s="2">
        <v>44250</v>
      </c>
      <c r="G318">
        <v>202108</v>
      </c>
      <c r="H318" t="s">
        <v>86</v>
      </c>
      <c r="I318" t="s">
        <v>87</v>
      </c>
      <c r="J318" t="s">
        <v>360</v>
      </c>
      <c r="K318" t="s">
        <v>75</v>
      </c>
      <c r="L318" t="s">
        <v>225</v>
      </c>
      <c r="M318" t="s">
        <v>226</v>
      </c>
      <c r="N318" t="s">
        <v>1119</v>
      </c>
      <c r="O318" t="s">
        <v>200</v>
      </c>
      <c r="P318" t="str">
        <f>"CT064488 CT064545             "</f>
        <v xml:space="preserve">CT064488 CT064545             </v>
      </c>
      <c r="Q318">
        <v>0</v>
      </c>
      <c r="R318">
        <v>0</v>
      </c>
      <c r="S318">
        <v>0</v>
      </c>
      <c r="T318">
        <v>0</v>
      </c>
      <c r="U318">
        <v>0</v>
      </c>
      <c r="V318">
        <v>0</v>
      </c>
      <c r="W318">
        <v>0</v>
      </c>
      <c r="X318">
        <v>0</v>
      </c>
      <c r="Y318">
        <v>0</v>
      </c>
      <c r="Z318">
        <v>0</v>
      </c>
      <c r="AA318">
        <v>0</v>
      </c>
      <c r="AB318">
        <v>0</v>
      </c>
      <c r="AC318">
        <v>0</v>
      </c>
      <c r="AD318">
        <v>0</v>
      </c>
      <c r="AE318">
        <v>0</v>
      </c>
      <c r="AF318">
        <v>0</v>
      </c>
      <c r="AG318">
        <v>0</v>
      </c>
      <c r="AH318">
        <v>0</v>
      </c>
      <c r="AI318">
        <v>0</v>
      </c>
      <c r="AJ318">
        <v>0</v>
      </c>
      <c r="AK318">
        <v>0</v>
      </c>
      <c r="AL318">
        <v>0</v>
      </c>
      <c r="AM318">
        <v>95.31</v>
      </c>
      <c r="AN318">
        <v>0</v>
      </c>
      <c r="AO318">
        <v>0</v>
      </c>
      <c r="AP318">
        <v>0</v>
      </c>
      <c r="AQ318">
        <v>0</v>
      </c>
      <c r="AR318">
        <v>0</v>
      </c>
      <c r="AS318">
        <v>0</v>
      </c>
      <c r="AT318">
        <v>0</v>
      </c>
      <c r="AU318">
        <v>0</v>
      </c>
      <c r="AV318">
        <v>0</v>
      </c>
      <c r="AW318">
        <v>0</v>
      </c>
      <c r="AX318">
        <v>0</v>
      </c>
      <c r="AY318">
        <v>0</v>
      </c>
      <c r="AZ318">
        <v>0</v>
      </c>
      <c r="BA318">
        <v>0</v>
      </c>
      <c r="BB318">
        <v>0</v>
      </c>
      <c r="BG318">
        <v>0</v>
      </c>
      <c r="BH318">
        <v>3</v>
      </c>
      <c r="BI318">
        <v>41</v>
      </c>
      <c r="BJ318">
        <v>93.4</v>
      </c>
      <c r="BK318">
        <v>94</v>
      </c>
      <c r="BL318">
        <v>677.95</v>
      </c>
      <c r="BM318">
        <v>101.69</v>
      </c>
      <c r="BN318">
        <v>779.64</v>
      </c>
      <c r="BO318">
        <v>779.64</v>
      </c>
      <c r="BQ318" t="s">
        <v>1120</v>
      </c>
      <c r="BR318" t="s">
        <v>363</v>
      </c>
      <c r="BS318" s="2">
        <v>44252</v>
      </c>
      <c r="BT318" s="3">
        <v>0.4375</v>
      </c>
      <c r="BU318" t="s">
        <v>1121</v>
      </c>
      <c r="BV318" t="s">
        <v>80</v>
      </c>
      <c r="BY318">
        <v>466952.99</v>
      </c>
      <c r="CA318" t="s">
        <v>1122</v>
      </c>
      <c r="CC318" t="s">
        <v>226</v>
      </c>
      <c r="CD318">
        <v>9460</v>
      </c>
      <c r="CE318" t="s">
        <v>88</v>
      </c>
      <c r="CF318" s="2">
        <v>44253</v>
      </c>
      <c r="CI318">
        <v>3</v>
      </c>
      <c r="CJ318">
        <v>2</v>
      </c>
      <c r="CK318" t="s">
        <v>203</v>
      </c>
      <c r="CL318" t="s">
        <v>82</v>
      </c>
    </row>
    <row r="319" spans="1:90" x14ac:dyDescent="0.25">
      <c r="A319" t="s">
        <v>358</v>
      </c>
      <c r="B319" t="s">
        <v>359</v>
      </c>
      <c r="C319" t="s">
        <v>72</v>
      </c>
      <c r="E319" t="str">
        <f>"GAB2002136"</f>
        <v>GAB2002136</v>
      </c>
      <c r="F319" s="2">
        <v>44250</v>
      </c>
      <c r="G319">
        <v>202108</v>
      </c>
      <c r="H319" t="s">
        <v>86</v>
      </c>
      <c r="I319" t="s">
        <v>87</v>
      </c>
      <c r="J319" t="s">
        <v>360</v>
      </c>
      <c r="K319" t="s">
        <v>75</v>
      </c>
      <c r="L319" t="s">
        <v>183</v>
      </c>
      <c r="M319" t="s">
        <v>184</v>
      </c>
      <c r="N319" t="s">
        <v>1033</v>
      </c>
      <c r="O319" t="s">
        <v>200</v>
      </c>
      <c r="P319" t="str">
        <f>"CT064471                      "</f>
        <v xml:space="preserve">CT064471                      </v>
      </c>
      <c r="Q319">
        <v>0</v>
      </c>
      <c r="R319">
        <v>0</v>
      </c>
      <c r="S319">
        <v>0</v>
      </c>
      <c r="T319">
        <v>0</v>
      </c>
      <c r="U319">
        <v>0</v>
      </c>
      <c r="V319">
        <v>0</v>
      </c>
      <c r="W319">
        <v>0</v>
      </c>
      <c r="X319">
        <v>0</v>
      </c>
      <c r="Y319">
        <v>0</v>
      </c>
      <c r="Z319">
        <v>0</v>
      </c>
      <c r="AA319">
        <v>0</v>
      </c>
      <c r="AB319">
        <v>0</v>
      </c>
      <c r="AC319">
        <v>0</v>
      </c>
      <c r="AD319">
        <v>0</v>
      </c>
      <c r="AE319">
        <v>0</v>
      </c>
      <c r="AF319">
        <v>0</v>
      </c>
      <c r="AG319">
        <v>0</v>
      </c>
      <c r="AH319">
        <v>0</v>
      </c>
      <c r="AI319">
        <v>0</v>
      </c>
      <c r="AJ319">
        <v>0</v>
      </c>
      <c r="AK319">
        <v>0</v>
      </c>
      <c r="AL319">
        <v>0</v>
      </c>
      <c r="AM319">
        <v>14.14</v>
      </c>
      <c r="AN319">
        <v>0</v>
      </c>
      <c r="AO319">
        <v>0</v>
      </c>
      <c r="AP319">
        <v>0</v>
      </c>
      <c r="AQ319">
        <v>0</v>
      </c>
      <c r="AR319">
        <v>0</v>
      </c>
      <c r="AS319">
        <v>0</v>
      </c>
      <c r="AT319">
        <v>0</v>
      </c>
      <c r="AU319">
        <v>0</v>
      </c>
      <c r="AV319">
        <v>0</v>
      </c>
      <c r="AW319">
        <v>0</v>
      </c>
      <c r="AX319">
        <v>0</v>
      </c>
      <c r="AY319">
        <v>0</v>
      </c>
      <c r="AZ319">
        <v>0</v>
      </c>
      <c r="BA319">
        <v>0</v>
      </c>
      <c r="BB319">
        <v>0</v>
      </c>
      <c r="BG319">
        <v>0</v>
      </c>
      <c r="BH319">
        <v>1</v>
      </c>
      <c r="BI319">
        <v>6.2</v>
      </c>
      <c r="BJ319">
        <v>13.4</v>
      </c>
      <c r="BK319">
        <v>14</v>
      </c>
      <c r="BL319">
        <v>104.85</v>
      </c>
      <c r="BM319">
        <v>15.73</v>
      </c>
      <c r="BN319">
        <v>120.58</v>
      </c>
      <c r="BO319">
        <v>120.58</v>
      </c>
      <c r="BQ319" t="s">
        <v>1123</v>
      </c>
      <c r="BR319" t="s">
        <v>363</v>
      </c>
      <c r="BS319" s="2">
        <v>44253</v>
      </c>
      <c r="BT319" s="3">
        <v>0.37916666666666665</v>
      </c>
      <c r="BU319" t="s">
        <v>1124</v>
      </c>
      <c r="BY319">
        <v>67023.45</v>
      </c>
      <c r="CA319" t="s">
        <v>1125</v>
      </c>
      <c r="CC319" t="s">
        <v>184</v>
      </c>
      <c r="CD319">
        <v>1760</v>
      </c>
      <c r="CE319" t="s">
        <v>88</v>
      </c>
      <c r="CI319">
        <v>2</v>
      </c>
      <c r="CJ319">
        <v>3</v>
      </c>
      <c r="CK319" t="s">
        <v>211</v>
      </c>
      <c r="CL319" t="s">
        <v>82</v>
      </c>
    </row>
    <row r="320" spans="1:90" x14ac:dyDescent="0.25">
      <c r="A320" t="s">
        <v>358</v>
      </c>
      <c r="B320" t="s">
        <v>359</v>
      </c>
      <c r="C320" t="s">
        <v>72</v>
      </c>
      <c r="E320" t="str">
        <f>"GAB2002141"</f>
        <v>GAB2002141</v>
      </c>
      <c r="F320" s="2">
        <v>44250</v>
      </c>
      <c r="G320">
        <v>202108</v>
      </c>
      <c r="H320" t="s">
        <v>86</v>
      </c>
      <c r="I320" t="s">
        <v>87</v>
      </c>
      <c r="J320" t="s">
        <v>360</v>
      </c>
      <c r="K320" t="s">
        <v>75</v>
      </c>
      <c r="L320" t="s">
        <v>136</v>
      </c>
      <c r="M320" t="s">
        <v>137</v>
      </c>
      <c r="N320" t="s">
        <v>740</v>
      </c>
      <c r="O320" t="s">
        <v>200</v>
      </c>
      <c r="P320" t="str">
        <f>"CT064458                      "</f>
        <v xml:space="preserve">CT064458                      </v>
      </c>
      <c r="Q320">
        <v>0</v>
      </c>
      <c r="R320">
        <v>0</v>
      </c>
      <c r="S320">
        <v>0</v>
      </c>
      <c r="T320">
        <v>0</v>
      </c>
      <c r="U320">
        <v>0</v>
      </c>
      <c r="V320">
        <v>0</v>
      </c>
      <c r="W320">
        <v>0</v>
      </c>
      <c r="X320">
        <v>0</v>
      </c>
      <c r="Y320">
        <v>0</v>
      </c>
      <c r="Z320">
        <v>0</v>
      </c>
      <c r="AA320">
        <v>0</v>
      </c>
      <c r="AB320">
        <v>0</v>
      </c>
      <c r="AC320">
        <v>0</v>
      </c>
      <c r="AD320">
        <v>0</v>
      </c>
      <c r="AE320">
        <v>0</v>
      </c>
      <c r="AF320">
        <v>0</v>
      </c>
      <c r="AG320">
        <v>0</v>
      </c>
      <c r="AH320">
        <v>0</v>
      </c>
      <c r="AI320">
        <v>0</v>
      </c>
      <c r="AJ320">
        <v>0</v>
      </c>
      <c r="AK320">
        <v>0</v>
      </c>
      <c r="AL320">
        <v>0</v>
      </c>
      <c r="AM320">
        <v>14.14</v>
      </c>
      <c r="AN320">
        <v>0</v>
      </c>
      <c r="AO320">
        <v>0</v>
      </c>
      <c r="AP320">
        <v>0</v>
      </c>
      <c r="AQ320">
        <v>0</v>
      </c>
      <c r="AR320">
        <v>0</v>
      </c>
      <c r="AS320">
        <v>0</v>
      </c>
      <c r="AT320">
        <v>0</v>
      </c>
      <c r="AU320">
        <v>0</v>
      </c>
      <c r="AV320">
        <v>0</v>
      </c>
      <c r="AW320">
        <v>0</v>
      </c>
      <c r="AX320">
        <v>0</v>
      </c>
      <c r="AY320">
        <v>0</v>
      </c>
      <c r="AZ320">
        <v>0</v>
      </c>
      <c r="BA320">
        <v>0</v>
      </c>
      <c r="BB320">
        <v>0</v>
      </c>
      <c r="BG320">
        <v>0</v>
      </c>
      <c r="BH320">
        <v>1</v>
      </c>
      <c r="BI320">
        <v>9.1</v>
      </c>
      <c r="BJ320">
        <v>10.199999999999999</v>
      </c>
      <c r="BK320">
        <v>11</v>
      </c>
      <c r="BL320">
        <v>104.85</v>
      </c>
      <c r="BM320">
        <v>15.73</v>
      </c>
      <c r="BN320">
        <v>120.58</v>
      </c>
      <c r="BO320">
        <v>120.58</v>
      </c>
      <c r="BQ320" t="s">
        <v>741</v>
      </c>
      <c r="BR320" t="s">
        <v>363</v>
      </c>
      <c r="BS320" s="2">
        <v>44252</v>
      </c>
      <c r="BT320" s="3">
        <v>0.42083333333333334</v>
      </c>
      <c r="BU320" t="s">
        <v>742</v>
      </c>
      <c r="BV320" t="s">
        <v>80</v>
      </c>
      <c r="BY320">
        <v>51072</v>
      </c>
      <c r="CA320" t="s">
        <v>235</v>
      </c>
      <c r="CC320" t="s">
        <v>137</v>
      </c>
      <c r="CD320">
        <v>2</v>
      </c>
      <c r="CE320" t="s">
        <v>88</v>
      </c>
      <c r="CF320" s="2">
        <v>44252</v>
      </c>
      <c r="CI320">
        <v>2</v>
      </c>
      <c r="CJ320">
        <v>2</v>
      </c>
      <c r="CK320" t="s">
        <v>211</v>
      </c>
      <c r="CL320" t="s">
        <v>82</v>
      </c>
    </row>
    <row r="321" spans="1:90" x14ac:dyDescent="0.25">
      <c r="A321" t="s">
        <v>358</v>
      </c>
      <c r="B321" t="s">
        <v>359</v>
      </c>
      <c r="C321" t="s">
        <v>72</v>
      </c>
      <c r="E321" t="str">
        <f>"GAB2002135"</f>
        <v>GAB2002135</v>
      </c>
      <c r="F321" s="2">
        <v>44250</v>
      </c>
      <c r="G321">
        <v>202108</v>
      </c>
      <c r="H321" t="s">
        <v>86</v>
      </c>
      <c r="I321" t="s">
        <v>87</v>
      </c>
      <c r="J321" t="s">
        <v>360</v>
      </c>
      <c r="K321" t="s">
        <v>75</v>
      </c>
      <c r="L321" t="s">
        <v>187</v>
      </c>
      <c r="M321" t="s">
        <v>188</v>
      </c>
      <c r="N321" t="s">
        <v>1126</v>
      </c>
      <c r="O321" t="s">
        <v>200</v>
      </c>
      <c r="P321" t="str">
        <f>"CT064547                      "</f>
        <v xml:space="preserve">CT064547                      </v>
      </c>
      <c r="Q321">
        <v>0</v>
      </c>
      <c r="R321">
        <v>0</v>
      </c>
      <c r="S321">
        <v>0</v>
      </c>
      <c r="T321">
        <v>0</v>
      </c>
      <c r="U321">
        <v>0</v>
      </c>
      <c r="V321">
        <v>0</v>
      </c>
      <c r="W321">
        <v>0</v>
      </c>
      <c r="X321">
        <v>0</v>
      </c>
      <c r="Y321">
        <v>0</v>
      </c>
      <c r="Z321">
        <v>0</v>
      </c>
      <c r="AA321">
        <v>0</v>
      </c>
      <c r="AB321">
        <v>0</v>
      </c>
      <c r="AC321">
        <v>0</v>
      </c>
      <c r="AD321">
        <v>0</v>
      </c>
      <c r="AE321">
        <v>0</v>
      </c>
      <c r="AF321">
        <v>0</v>
      </c>
      <c r="AG321">
        <v>0</v>
      </c>
      <c r="AH321">
        <v>0</v>
      </c>
      <c r="AI321">
        <v>0</v>
      </c>
      <c r="AJ321">
        <v>0</v>
      </c>
      <c r="AK321">
        <v>0</v>
      </c>
      <c r="AL321">
        <v>0</v>
      </c>
      <c r="AM321">
        <v>14.14</v>
      </c>
      <c r="AN321">
        <v>0</v>
      </c>
      <c r="AO321">
        <v>0</v>
      </c>
      <c r="AP321">
        <v>0</v>
      </c>
      <c r="AQ321">
        <v>0</v>
      </c>
      <c r="AR321">
        <v>0</v>
      </c>
      <c r="AS321">
        <v>0</v>
      </c>
      <c r="AT321">
        <v>0</v>
      </c>
      <c r="AU321">
        <v>0</v>
      </c>
      <c r="AV321">
        <v>0</v>
      </c>
      <c r="AW321">
        <v>0</v>
      </c>
      <c r="AX321">
        <v>0</v>
      </c>
      <c r="AY321">
        <v>0</v>
      </c>
      <c r="AZ321">
        <v>0</v>
      </c>
      <c r="BA321">
        <v>0</v>
      </c>
      <c r="BB321">
        <v>0</v>
      </c>
      <c r="BG321">
        <v>0</v>
      </c>
      <c r="BH321">
        <v>1</v>
      </c>
      <c r="BI321">
        <v>4.7</v>
      </c>
      <c r="BJ321">
        <v>6.8</v>
      </c>
      <c r="BK321">
        <v>7</v>
      </c>
      <c r="BL321">
        <v>104.85</v>
      </c>
      <c r="BM321">
        <v>15.73</v>
      </c>
      <c r="BN321">
        <v>120.58</v>
      </c>
      <c r="BO321">
        <v>120.58</v>
      </c>
      <c r="BQ321" t="s">
        <v>1127</v>
      </c>
      <c r="BR321" t="s">
        <v>363</v>
      </c>
      <c r="BS321" s="2">
        <v>44252</v>
      </c>
      <c r="BT321" s="3">
        <v>0.5541666666666667</v>
      </c>
      <c r="BU321" t="s">
        <v>1128</v>
      </c>
      <c r="BV321" t="s">
        <v>80</v>
      </c>
      <c r="BY321">
        <v>34222.5</v>
      </c>
      <c r="CA321" t="s">
        <v>189</v>
      </c>
      <c r="CC321" t="s">
        <v>188</v>
      </c>
      <c r="CD321">
        <v>1740</v>
      </c>
      <c r="CE321" t="s">
        <v>88</v>
      </c>
      <c r="CF321" s="2">
        <v>44253</v>
      </c>
      <c r="CI321">
        <v>2</v>
      </c>
      <c r="CJ321">
        <v>2</v>
      </c>
      <c r="CK321" t="s">
        <v>211</v>
      </c>
      <c r="CL321" t="s">
        <v>82</v>
      </c>
    </row>
    <row r="322" spans="1:90" x14ac:dyDescent="0.25">
      <c r="A322" t="s">
        <v>358</v>
      </c>
      <c r="B322" t="s">
        <v>359</v>
      </c>
      <c r="C322" t="s">
        <v>72</v>
      </c>
      <c r="E322" t="str">
        <f>"GAB2002101"</f>
        <v>GAB2002101</v>
      </c>
      <c r="F322" s="2">
        <v>44246</v>
      </c>
      <c r="G322">
        <v>202108</v>
      </c>
      <c r="H322" t="s">
        <v>86</v>
      </c>
      <c r="I322" t="s">
        <v>87</v>
      </c>
      <c r="J322" t="s">
        <v>360</v>
      </c>
      <c r="K322" t="s">
        <v>75</v>
      </c>
      <c r="L322" t="s">
        <v>167</v>
      </c>
      <c r="M322" t="s">
        <v>168</v>
      </c>
      <c r="N322" t="s">
        <v>680</v>
      </c>
      <c r="O322" t="s">
        <v>78</v>
      </c>
      <c r="P322" t="str">
        <f>"CT064437                      "</f>
        <v xml:space="preserve">CT064437                      </v>
      </c>
      <c r="Q322">
        <v>0</v>
      </c>
      <c r="R322">
        <v>0</v>
      </c>
      <c r="S322">
        <v>0</v>
      </c>
      <c r="T322">
        <v>0</v>
      </c>
      <c r="U322">
        <v>0</v>
      </c>
      <c r="V322">
        <v>0</v>
      </c>
      <c r="W322">
        <v>0</v>
      </c>
      <c r="X322">
        <v>0</v>
      </c>
      <c r="Y322">
        <v>0</v>
      </c>
      <c r="Z322">
        <v>0</v>
      </c>
      <c r="AA322">
        <v>0</v>
      </c>
      <c r="AB322">
        <v>0</v>
      </c>
      <c r="AC322">
        <v>0</v>
      </c>
      <c r="AD322">
        <v>0</v>
      </c>
      <c r="AE322">
        <v>0</v>
      </c>
      <c r="AF322">
        <v>0</v>
      </c>
      <c r="AG322">
        <v>0</v>
      </c>
      <c r="AH322">
        <v>0</v>
      </c>
      <c r="AI322">
        <v>0</v>
      </c>
      <c r="AJ322">
        <v>0</v>
      </c>
      <c r="AK322">
        <v>13.38</v>
      </c>
      <c r="AL322">
        <v>0</v>
      </c>
      <c r="AM322">
        <v>0</v>
      </c>
      <c r="AN322">
        <v>0</v>
      </c>
      <c r="AO322">
        <v>0</v>
      </c>
      <c r="AP322">
        <v>0</v>
      </c>
      <c r="AQ322">
        <v>0</v>
      </c>
      <c r="AR322">
        <v>0</v>
      </c>
      <c r="AS322">
        <v>0</v>
      </c>
      <c r="AT322">
        <v>0</v>
      </c>
      <c r="AU322">
        <v>0</v>
      </c>
      <c r="AV322">
        <v>0</v>
      </c>
      <c r="AW322">
        <v>0</v>
      </c>
      <c r="AX322">
        <v>0</v>
      </c>
      <c r="AY322">
        <v>0</v>
      </c>
      <c r="AZ322">
        <v>0</v>
      </c>
      <c r="BA322">
        <v>0</v>
      </c>
      <c r="BB322">
        <v>0</v>
      </c>
      <c r="BG322">
        <v>0</v>
      </c>
      <c r="BH322">
        <v>1</v>
      </c>
      <c r="BI322">
        <v>0.2</v>
      </c>
      <c r="BJ322">
        <v>2</v>
      </c>
      <c r="BK322">
        <v>2</v>
      </c>
      <c r="BL322">
        <v>94.5</v>
      </c>
      <c r="BM322">
        <v>14.18</v>
      </c>
      <c r="BN322">
        <v>108.68</v>
      </c>
      <c r="BO322">
        <v>108.68</v>
      </c>
      <c r="BQ322" t="s">
        <v>681</v>
      </c>
      <c r="BR322" t="s">
        <v>363</v>
      </c>
      <c r="BS322" s="2">
        <v>44251</v>
      </c>
      <c r="BT322" s="3">
        <v>0.35416666666666669</v>
      </c>
      <c r="BU322" t="s">
        <v>351</v>
      </c>
      <c r="BV322" t="s">
        <v>82</v>
      </c>
      <c r="BY322">
        <v>9985.7999999999993</v>
      </c>
      <c r="CA322" t="s">
        <v>169</v>
      </c>
      <c r="CC322" t="s">
        <v>168</v>
      </c>
      <c r="CD322">
        <v>9700</v>
      </c>
      <c r="CE322" t="s">
        <v>443</v>
      </c>
      <c r="CF322" s="2">
        <v>44251</v>
      </c>
      <c r="CI322">
        <v>1</v>
      </c>
      <c r="CJ322">
        <v>3</v>
      </c>
      <c r="CK322">
        <v>23</v>
      </c>
      <c r="CL322" t="s">
        <v>82</v>
      </c>
    </row>
    <row r="323" spans="1:90" x14ac:dyDescent="0.25">
      <c r="A323" t="s">
        <v>358</v>
      </c>
      <c r="B323" t="s">
        <v>359</v>
      </c>
      <c r="C323" t="s">
        <v>72</v>
      </c>
      <c r="E323" t="str">
        <f>"009940131891"</f>
        <v>009940131891</v>
      </c>
      <c r="F323" s="2">
        <v>44249</v>
      </c>
      <c r="G323">
        <v>202108</v>
      </c>
      <c r="H323" t="s">
        <v>205</v>
      </c>
      <c r="I323" t="s">
        <v>206</v>
      </c>
      <c r="J323" t="s">
        <v>787</v>
      </c>
      <c r="K323" t="s">
        <v>75</v>
      </c>
      <c r="L323" t="s">
        <v>110</v>
      </c>
      <c r="M323" t="s">
        <v>111</v>
      </c>
      <c r="N323" t="s">
        <v>406</v>
      </c>
      <c r="O323" t="s">
        <v>78</v>
      </c>
      <c r="P323" t="str">
        <f>"NO REF                        "</f>
        <v xml:space="preserve">NO REF                        </v>
      </c>
      <c r="Q323">
        <v>0</v>
      </c>
      <c r="R323">
        <v>0</v>
      </c>
      <c r="S323">
        <v>0</v>
      </c>
      <c r="T323">
        <v>0</v>
      </c>
      <c r="U323">
        <v>0</v>
      </c>
      <c r="V323">
        <v>0</v>
      </c>
      <c r="W323">
        <v>0</v>
      </c>
      <c r="X323">
        <v>0</v>
      </c>
      <c r="Y323">
        <v>0</v>
      </c>
      <c r="Z323">
        <v>0</v>
      </c>
      <c r="AA323">
        <v>0</v>
      </c>
      <c r="AB323">
        <v>0</v>
      </c>
      <c r="AC323">
        <v>0</v>
      </c>
      <c r="AD323">
        <v>0</v>
      </c>
      <c r="AE323">
        <v>0</v>
      </c>
      <c r="AF323">
        <v>0</v>
      </c>
      <c r="AG323">
        <v>0</v>
      </c>
      <c r="AH323">
        <v>0</v>
      </c>
      <c r="AI323">
        <v>0</v>
      </c>
      <c r="AJ323">
        <v>0</v>
      </c>
      <c r="AK323">
        <v>13.81</v>
      </c>
      <c r="AL323">
        <v>0</v>
      </c>
      <c r="AM323">
        <v>0</v>
      </c>
      <c r="AN323">
        <v>0</v>
      </c>
      <c r="AO323">
        <v>0</v>
      </c>
      <c r="AP323">
        <v>0</v>
      </c>
      <c r="AQ323">
        <v>0</v>
      </c>
      <c r="AR323">
        <v>0</v>
      </c>
      <c r="AS323">
        <v>0</v>
      </c>
      <c r="AT323">
        <v>0</v>
      </c>
      <c r="AU323">
        <v>0</v>
      </c>
      <c r="AV323">
        <v>0</v>
      </c>
      <c r="AW323">
        <v>0</v>
      </c>
      <c r="AX323">
        <v>0</v>
      </c>
      <c r="AY323">
        <v>0</v>
      </c>
      <c r="AZ323">
        <v>0</v>
      </c>
      <c r="BA323">
        <v>0</v>
      </c>
      <c r="BB323">
        <v>0</v>
      </c>
      <c r="BG323">
        <v>0</v>
      </c>
      <c r="BH323">
        <v>1</v>
      </c>
      <c r="BI323">
        <v>3.8</v>
      </c>
      <c r="BJ323">
        <v>2.6</v>
      </c>
      <c r="BK323">
        <v>4</v>
      </c>
      <c r="BL323">
        <v>97.52</v>
      </c>
      <c r="BM323">
        <v>14.63</v>
      </c>
      <c r="BN323">
        <v>112.15</v>
      </c>
      <c r="BO323">
        <v>112.15</v>
      </c>
      <c r="BQ323" t="s">
        <v>1012</v>
      </c>
      <c r="BR323" t="s">
        <v>1036</v>
      </c>
      <c r="BS323" s="2">
        <v>44250</v>
      </c>
      <c r="BT323" s="3">
        <v>0.70833333333333337</v>
      </c>
      <c r="BU323" t="s">
        <v>530</v>
      </c>
      <c r="BV323" t="s">
        <v>82</v>
      </c>
      <c r="BW323" t="s">
        <v>1129</v>
      </c>
      <c r="BX323" t="s">
        <v>1130</v>
      </c>
      <c r="BY323">
        <v>13003.96</v>
      </c>
      <c r="BZ323" t="s">
        <v>81</v>
      </c>
      <c r="CA323" t="s">
        <v>1131</v>
      </c>
      <c r="CC323" t="s">
        <v>111</v>
      </c>
      <c r="CD323">
        <v>9300</v>
      </c>
      <c r="CE323" t="s">
        <v>88</v>
      </c>
      <c r="CF323" s="2">
        <v>44251</v>
      </c>
      <c r="CI323">
        <v>1</v>
      </c>
      <c r="CJ323">
        <v>1</v>
      </c>
      <c r="CK323">
        <v>21</v>
      </c>
      <c r="CL323" t="s">
        <v>82</v>
      </c>
    </row>
    <row r="324" spans="1:90" x14ac:dyDescent="0.25">
      <c r="A324" t="s">
        <v>358</v>
      </c>
      <c r="B324" t="s">
        <v>359</v>
      </c>
      <c r="C324" t="s">
        <v>72</v>
      </c>
      <c r="E324" t="str">
        <f>"GAB2002127"</f>
        <v>GAB2002127</v>
      </c>
      <c r="F324" s="2">
        <v>44249</v>
      </c>
      <c r="G324">
        <v>202108</v>
      </c>
      <c r="H324" t="s">
        <v>86</v>
      </c>
      <c r="I324" t="s">
        <v>87</v>
      </c>
      <c r="J324" t="s">
        <v>360</v>
      </c>
      <c r="K324" t="s">
        <v>75</v>
      </c>
      <c r="L324" t="s">
        <v>120</v>
      </c>
      <c r="M324" t="s">
        <v>121</v>
      </c>
      <c r="N324" t="s">
        <v>507</v>
      </c>
      <c r="O324" t="s">
        <v>78</v>
      </c>
      <c r="P324" t="str">
        <f>"CT064605                      "</f>
        <v xml:space="preserve">CT064605                      </v>
      </c>
      <c r="Q324">
        <v>0</v>
      </c>
      <c r="R324">
        <v>0</v>
      </c>
      <c r="S324">
        <v>0</v>
      </c>
      <c r="T324">
        <v>0</v>
      </c>
      <c r="U324">
        <v>0</v>
      </c>
      <c r="V324">
        <v>0</v>
      </c>
      <c r="W324">
        <v>0</v>
      </c>
      <c r="X324">
        <v>0</v>
      </c>
      <c r="Y324">
        <v>0</v>
      </c>
      <c r="Z324">
        <v>0</v>
      </c>
      <c r="AA324">
        <v>0</v>
      </c>
      <c r="AB324">
        <v>0</v>
      </c>
      <c r="AC324">
        <v>0</v>
      </c>
      <c r="AD324">
        <v>0</v>
      </c>
      <c r="AE324">
        <v>0</v>
      </c>
      <c r="AF324">
        <v>0</v>
      </c>
      <c r="AG324">
        <v>0</v>
      </c>
      <c r="AH324">
        <v>0</v>
      </c>
      <c r="AI324">
        <v>0</v>
      </c>
      <c r="AJ324">
        <v>0</v>
      </c>
      <c r="AK324">
        <v>16.41</v>
      </c>
      <c r="AL324">
        <v>0</v>
      </c>
      <c r="AM324">
        <v>0</v>
      </c>
      <c r="AN324">
        <v>0</v>
      </c>
      <c r="AO324">
        <v>0</v>
      </c>
      <c r="AP324">
        <v>0</v>
      </c>
      <c r="AQ324">
        <v>0</v>
      </c>
      <c r="AR324">
        <v>0</v>
      </c>
      <c r="AS324">
        <v>0</v>
      </c>
      <c r="AT324">
        <v>0</v>
      </c>
      <c r="AU324">
        <v>0</v>
      </c>
      <c r="AV324">
        <v>0</v>
      </c>
      <c r="AW324">
        <v>0</v>
      </c>
      <c r="AX324">
        <v>0</v>
      </c>
      <c r="AY324">
        <v>0</v>
      </c>
      <c r="AZ324">
        <v>0</v>
      </c>
      <c r="BA324">
        <v>0</v>
      </c>
      <c r="BB324">
        <v>0</v>
      </c>
      <c r="BG324">
        <v>0</v>
      </c>
      <c r="BH324">
        <v>1</v>
      </c>
      <c r="BI324">
        <v>0.3</v>
      </c>
      <c r="BJ324">
        <v>2.1</v>
      </c>
      <c r="BK324">
        <v>2.5</v>
      </c>
      <c r="BL324">
        <v>115.85</v>
      </c>
      <c r="BM324">
        <v>17.38</v>
      </c>
      <c r="BN324">
        <v>133.22999999999999</v>
      </c>
      <c r="BO324">
        <v>133.22999999999999</v>
      </c>
      <c r="BQ324" t="s">
        <v>508</v>
      </c>
      <c r="BR324" t="s">
        <v>363</v>
      </c>
      <c r="BS324" s="2">
        <v>44250</v>
      </c>
      <c r="BT324" s="3">
        <v>0.33333333333333331</v>
      </c>
      <c r="BU324" t="s">
        <v>1132</v>
      </c>
      <c r="BV324" t="s">
        <v>80</v>
      </c>
      <c r="BY324">
        <v>10514.91</v>
      </c>
      <c r="BZ324" t="s">
        <v>30</v>
      </c>
      <c r="CA324" t="s">
        <v>509</v>
      </c>
      <c r="CC324" t="s">
        <v>121</v>
      </c>
      <c r="CD324">
        <v>1982</v>
      </c>
      <c r="CE324" t="s">
        <v>438</v>
      </c>
      <c r="CF324" s="2">
        <v>44251</v>
      </c>
      <c r="CI324">
        <v>1</v>
      </c>
      <c r="CJ324">
        <v>1</v>
      </c>
      <c r="CK324">
        <v>23</v>
      </c>
      <c r="CL324" t="s">
        <v>82</v>
      </c>
    </row>
    <row r="325" spans="1:90" x14ac:dyDescent="0.25">
      <c r="A325" t="s">
        <v>358</v>
      </c>
      <c r="B325" t="s">
        <v>359</v>
      </c>
      <c r="C325" t="s">
        <v>72</v>
      </c>
      <c r="E325" t="str">
        <f>"GAB2002126"</f>
        <v>GAB2002126</v>
      </c>
      <c r="F325" s="2">
        <v>44249</v>
      </c>
      <c r="G325">
        <v>202108</v>
      </c>
      <c r="H325" t="s">
        <v>86</v>
      </c>
      <c r="I325" t="s">
        <v>87</v>
      </c>
      <c r="J325" t="s">
        <v>360</v>
      </c>
      <c r="K325" t="s">
        <v>75</v>
      </c>
      <c r="L325" t="s">
        <v>86</v>
      </c>
      <c r="M325" t="s">
        <v>87</v>
      </c>
      <c r="N325" t="s">
        <v>1133</v>
      </c>
      <c r="O325" t="s">
        <v>249</v>
      </c>
      <c r="P325" t="str">
        <f>"003118                        "</f>
        <v xml:space="preserve">003118                        </v>
      </c>
      <c r="Q325">
        <v>0</v>
      </c>
      <c r="R325">
        <v>0</v>
      </c>
      <c r="S325">
        <v>0</v>
      </c>
      <c r="T325">
        <v>0</v>
      </c>
      <c r="U325">
        <v>0</v>
      </c>
      <c r="V325">
        <v>0</v>
      </c>
      <c r="W325">
        <v>0</v>
      </c>
      <c r="X325">
        <v>0</v>
      </c>
      <c r="Y325">
        <v>0</v>
      </c>
      <c r="Z325">
        <v>0</v>
      </c>
      <c r="AA325">
        <v>0</v>
      </c>
      <c r="AB325">
        <v>0</v>
      </c>
      <c r="AC325">
        <v>0</v>
      </c>
      <c r="AD325">
        <v>0</v>
      </c>
      <c r="AE325">
        <v>0</v>
      </c>
      <c r="AF325">
        <v>0</v>
      </c>
      <c r="AG325">
        <v>0</v>
      </c>
      <c r="AH325">
        <v>0</v>
      </c>
      <c r="AI325">
        <v>0</v>
      </c>
      <c r="AJ325">
        <v>0</v>
      </c>
      <c r="AK325">
        <v>5.4</v>
      </c>
      <c r="AL325">
        <v>0</v>
      </c>
      <c r="AM325">
        <v>0</v>
      </c>
      <c r="AN325">
        <v>0</v>
      </c>
      <c r="AO325">
        <v>0</v>
      </c>
      <c r="AP325">
        <v>0</v>
      </c>
      <c r="AQ325">
        <v>0</v>
      </c>
      <c r="AR325">
        <v>0</v>
      </c>
      <c r="AS325">
        <v>0</v>
      </c>
      <c r="AT325">
        <v>0</v>
      </c>
      <c r="AU325">
        <v>0</v>
      </c>
      <c r="AV325">
        <v>0</v>
      </c>
      <c r="AW325">
        <v>0</v>
      </c>
      <c r="AX325">
        <v>0</v>
      </c>
      <c r="AY325">
        <v>0</v>
      </c>
      <c r="AZ325">
        <v>0</v>
      </c>
      <c r="BA325">
        <v>0</v>
      </c>
      <c r="BB325">
        <v>0</v>
      </c>
      <c r="BG325">
        <v>0</v>
      </c>
      <c r="BH325">
        <v>1</v>
      </c>
      <c r="BI325">
        <v>1.4</v>
      </c>
      <c r="BJ325">
        <v>2.6</v>
      </c>
      <c r="BK325">
        <v>3</v>
      </c>
      <c r="BL325">
        <v>38.11</v>
      </c>
      <c r="BM325">
        <v>5.72</v>
      </c>
      <c r="BN325">
        <v>43.83</v>
      </c>
      <c r="BO325">
        <v>43.83</v>
      </c>
      <c r="BQ325" t="s">
        <v>1134</v>
      </c>
      <c r="BR325" t="s">
        <v>363</v>
      </c>
      <c r="BS325" s="2">
        <v>44250</v>
      </c>
      <c r="BT325" s="3">
        <v>0.43263888888888885</v>
      </c>
      <c r="BU325" t="s">
        <v>1135</v>
      </c>
      <c r="BV325" t="s">
        <v>80</v>
      </c>
      <c r="BY325">
        <v>12796.92</v>
      </c>
      <c r="CA325" t="s">
        <v>761</v>
      </c>
      <c r="CC325" t="s">
        <v>87</v>
      </c>
      <c r="CD325">
        <v>7800</v>
      </c>
      <c r="CE325" t="s">
        <v>1136</v>
      </c>
      <c r="CF325" s="2">
        <v>44251</v>
      </c>
      <c r="CI325">
        <v>1</v>
      </c>
      <c r="CJ325">
        <v>1</v>
      </c>
      <c r="CK325">
        <v>32</v>
      </c>
      <c r="CL325" t="s">
        <v>82</v>
      </c>
    </row>
    <row r="326" spans="1:90" x14ac:dyDescent="0.25">
      <c r="A326" t="s">
        <v>358</v>
      </c>
      <c r="B326" t="s">
        <v>359</v>
      </c>
      <c r="C326" t="s">
        <v>72</v>
      </c>
      <c r="E326" t="str">
        <f>"GAB2002114"</f>
        <v>GAB2002114</v>
      </c>
      <c r="F326" s="2">
        <v>44249</v>
      </c>
      <c r="G326">
        <v>202108</v>
      </c>
      <c r="H326" t="s">
        <v>86</v>
      </c>
      <c r="I326" t="s">
        <v>87</v>
      </c>
      <c r="J326" t="s">
        <v>360</v>
      </c>
      <c r="K326" t="s">
        <v>75</v>
      </c>
      <c r="L326" t="s">
        <v>127</v>
      </c>
      <c r="M326" t="s">
        <v>128</v>
      </c>
      <c r="N326" t="s">
        <v>768</v>
      </c>
      <c r="O326" t="s">
        <v>78</v>
      </c>
      <c r="P326" t="str">
        <f>"CT064595                      "</f>
        <v xml:space="preserve">CT064595                      </v>
      </c>
      <c r="Q326">
        <v>0</v>
      </c>
      <c r="R326">
        <v>0</v>
      </c>
      <c r="S326">
        <v>0</v>
      </c>
      <c r="T326">
        <v>0</v>
      </c>
      <c r="U326">
        <v>0</v>
      </c>
      <c r="V326">
        <v>0</v>
      </c>
      <c r="W326">
        <v>0</v>
      </c>
      <c r="X326">
        <v>0</v>
      </c>
      <c r="Y326">
        <v>0</v>
      </c>
      <c r="Z326">
        <v>0</v>
      </c>
      <c r="AA326">
        <v>0</v>
      </c>
      <c r="AB326">
        <v>0</v>
      </c>
      <c r="AC326">
        <v>0</v>
      </c>
      <c r="AD326">
        <v>0</v>
      </c>
      <c r="AE326">
        <v>0</v>
      </c>
      <c r="AF326">
        <v>0</v>
      </c>
      <c r="AG326">
        <v>0</v>
      </c>
      <c r="AH326">
        <v>0</v>
      </c>
      <c r="AI326">
        <v>0</v>
      </c>
      <c r="AJ326">
        <v>0</v>
      </c>
      <c r="AK326">
        <v>6.91</v>
      </c>
      <c r="AL326">
        <v>0</v>
      </c>
      <c r="AM326">
        <v>0</v>
      </c>
      <c r="AN326">
        <v>0</v>
      </c>
      <c r="AO326">
        <v>0</v>
      </c>
      <c r="AP326">
        <v>0</v>
      </c>
      <c r="AQ326">
        <v>0</v>
      </c>
      <c r="AR326">
        <v>0</v>
      </c>
      <c r="AS326">
        <v>0</v>
      </c>
      <c r="AT326">
        <v>0</v>
      </c>
      <c r="AU326">
        <v>0</v>
      </c>
      <c r="AV326">
        <v>0</v>
      </c>
      <c r="AW326">
        <v>0</v>
      </c>
      <c r="AX326">
        <v>0</v>
      </c>
      <c r="AY326">
        <v>0</v>
      </c>
      <c r="AZ326">
        <v>0</v>
      </c>
      <c r="BA326">
        <v>0</v>
      </c>
      <c r="BB326">
        <v>0</v>
      </c>
      <c r="BG326">
        <v>0</v>
      </c>
      <c r="BH326">
        <v>1</v>
      </c>
      <c r="BI326">
        <v>0.3</v>
      </c>
      <c r="BJ326">
        <v>1.8</v>
      </c>
      <c r="BK326">
        <v>2</v>
      </c>
      <c r="BL326">
        <v>48.78</v>
      </c>
      <c r="BM326">
        <v>7.32</v>
      </c>
      <c r="BN326">
        <v>56.1</v>
      </c>
      <c r="BO326">
        <v>56.1</v>
      </c>
      <c r="BQ326" t="s">
        <v>769</v>
      </c>
      <c r="BR326" t="s">
        <v>363</v>
      </c>
      <c r="BS326" s="2">
        <v>44251</v>
      </c>
      <c r="BT326" s="3">
        <v>0.4055555555555555</v>
      </c>
      <c r="BU326" t="s">
        <v>1137</v>
      </c>
      <c r="BV326" t="s">
        <v>82</v>
      </c>
      <c r="BW326" t="s">
        <v>97</v>
      </c>
      <c r="BX326" t="s">
        <v>157</v>
      </c>
      <c r="BY326">
        <v>9212.73</v>
      </c>
      <c r="CA326" t="s">
        <v>129</v>
      </c>
      <c r="CC326" t="s">
        <v>128</v>
      </c>
      <c r="CD326">
        <v>4001</v>
      </c>
      <c r="CE326" t="s">
        <v>443</v>
      </c>
      <c r="CF326" s="2">
        <v>44251</v>
      </c>
      <c r="CI326">
        <v>1</v>
      </c>
      <c r="CJ326">
        <v>2</v>
      </c>
      <c r="CK326">
        <v>21</v>
      </c>
      <c r="CL326" t="s">
        <v>82</v>
      </c>
    </row>
    <row r="327" spans="1:90" x14ac:dyDescent="0.25">
      <c r="A327" t="s">
        <v>358</v>
      </c>
      <c r="B327" t="s">
        <v>359</v>
      </c>
      <c r="C327" t="s">
        <v>72</v>
      </c>
      <c r="E327" t="str">
        <f>"GAB2002111"</f>
        <v>GAB2002111</v>
      </c>
      <c r="F327" s="2">
        <v>44249</v>
      </c>
      <c r="G327">
        <v>202108</v>
      </c>
      <c r="H327" t="s">
        <v>86</v>
      </c>
      <c r="I327" t="s">
        <v>87</v>
      </c>
      <c r="J327" t="s">
        <v>360</v>
      </c>
      <c r="K327" t="s">
        <v>75</v>
      </c>
      <c r="L327" t="s">
        <v>86</v>
      </c>
      <c r="M327" t="s">
        <v>87</v>
      </c>
      <c r="N327" t="s">
        <v>497</v>
      </c>
      <c r="O327" t="s">
        <v>78</v>
      </c>
      <c r="P327" t="str">
        <f>"CT064587                      "</f>
        <v xml:space="preserve">CT064587                      </v>
      </c>
      <c r="Q327">
        <v>0</v>
      </c>
      <c r="R327">
        <v>0</v>
      </c>
      <c r="S327">
        <v>0</v>
      </c>
      <c r="T327">
        <v>0</v>
      </c>
      <c r="U327">
        <v>0</v>
      </c>
      <c r="V327">
        <v>0</v>
      </c>
      <c r="W327">
        <v>0</v>
      </c>
      <c r="X327">
        <v>0</v>
      </c>
      <c r="Y327">
        <v>0</v>
      </c>
      <c r="Z327">
        <v>0</v>
      </c>
      <c r="AA327">
        <v>0</v>
      </c>
      <c r="AB327">
        <v>0</v>
      </c>
      <c r="AC327">
        <v>0</v>
      </c>
      <c r="AD327">
        <v>0</v>
      </c>
      <c r="AE327">
        <v>0</v>
      </c>
      <c r="AF327">
        <v>0</v>
      </c>
      <c r="AG327">
        <v>0</v>
      </c>
      <c r="AH327">
        <v>0</v>
      </c>
      <c r="AI327">
        <v>0</v>
      </c>
      <c r="AJ327">
        <v>0</v>
      </c>
      <c r="AK327">
        <v>5.4</v>
      </c>
      <c r="AL327">
        <v>0</v>
      </c>
      <c r="AM327">
        <v>0</v>
      </c>
      <c r="AN327">
        <v>0</v>
      </c>
      <c r="AO327">
        <v>0</v>
      </c>
      <c r="AP327">
        <v>0</v>
      </c>
      <c r="AQ327">
        <v>0</v>
      </c>
      <c r="AR327">
        <v>0</v>
      </c>
      <c r="AS327">
        <v>0</v>
      </c>
      <c r="AT327">
        <v>0</v>
      </c>
      <c r="AU327">
        <v>0</v>
      </c>
      <c r="AV327">
        <v>0</v>
      </c>
      <c r="AW327">
        <v>0</v>
      </c>
      <c r="AX327">
        <v>0</v>
      </c>
      <c r="AY327">
        <v>0</v>
      </c>
      <c r="AZ327">
        <v>0</v>
      </c>
      <c r="BA327">
        <v>0</v>
      </c>
      <c r="BB327">
        <v>0</v>
      </c>
      <c r="BG327">
        <v>0</v>
      </c>
      <c r="BH327">
        <v>1</v>
      </c>
      <c r="BI327">
        <v>0.3</v>
      </c>
      <c r="BJ327">
        <v>3.1</v>
      </c>
      <c r="BK327">
        <v>4</v>
      </c>
      <c r="BL327">
        <v>38.11</v>
      </c>
      <c r="BM327">
        <v>5.72</v>
      </c>
      <c r="BN327">
        <v>43.83</v>
      </c>
      <c r="BO327">
        <v>43.83</v>
      </c>
      <c r="BQ327" t="s">
        <v>181</v>
      </c>
      <c r="BR327" t="s">
        <v>363</v>
      </c>
      <c r="BS327" s="2">
        <v>44250</v>
      </c>
      <c r="BT327" s="3">
        <v>0.33263888888888887</v>
      </c>
      <c r="BU327" t="s">
        <v>289</v>
      </c>
      <c r="BV327" t="s">
        <v>80</v>
      </c>
      <c r="BY327">
        <v>15410.93</v>
      </c>
      <c r="CA327" t="s">
        <v>100</v>
      </c>
      <c r="CC327" t="s">
        <v>87</v>
      </c>
      <c r="CD327">
        <v>7441</v>
      </c>
      <c r="CE327" t="s">
        <v>438</v>
      </c>
      <c r="CF327" s="2">
        <v>44251</v>
      </c>
      <c r="CI327">
        <v>1</v>
      </c>
      <c r="CJ327">
        <v>1</v>
      </c>
      <c r="CK327">
        <v>22</v>
      </c>
      <c r="CL327" t="s">
        <v>82</v>
      </c>
    </row>
    <row r="328" spans="1:90" x14ac:dyDescent="0.25">
      <c r="A328" t="s">
        <v>358</v>
      </c>
      <c r="B328" t="s">
        <v>359</v>
      </c>
      <c r="C328" t="s">
        <v>72</v>
      </c>
      <c r="E328" t="str">
        <f>"GAB2002122"</f>
        <v>GAB2002122</v>
      </c>
      <c r="F328" s="2">
        <v>44249</v>
      </c>
      <c r="G328">
        <v>202108</v>
      </c>
      <c r="H328" t="s">
        <v>86</v>
      </c>
      <c r="I328" t="s">
        <v>87</v>
      </c>
      <c r="J328" t="s">
        <v>360</v>
      </c>
      <c r="K328" t="s">
        <v>75</v>
      </c>
      <c r="L328" t="s">
        <v>110</v>
      </c>
      <c r="M328" t="s">
        <v>111</v>
      </c>
      <c r="N328" t="s">
        <v>1138</v>
      </c>
      <c r="O328" t="s">
        <v>78</v>
      </c>
      <c r="P328" t="str">
        <f>"MICHELLE FICK PLEASE PHONE TRA"</f>
        <v>MICHELLE FICK PLEASE PHONE TRA</v>
      </c>
      <c r="Q328">
        <v>0</v>
      </c>
      <c r="R328">
        <v>0</v>
      </c>
      <c r="S328">
        <v>0</v>
      </c>
      <c r="T328">
        <v>0</v>
      </c>
      <c r="U328">
        <v>0</v>
      </c>
      <c r="V328">
        <v>0</v>
      </c>
      <c r="W328">
        <v>0</v>
      </c>
      <c r="X328">
        <v>0</v>
      </c>
      <c r="Y328">
        <v>0</v>
      </c>
      <c r="Z328">
        <v>0</v>
      </c>
      <c r="AA328">
        <v>0</v>
      </c>
      <c r="AB328">
        <v>0</v>
      </c>
      <c r="AC328">
        <v>0</v>
      </c>
      <c r="AD328">
        <v>0</v>
      </c>
      <c r="AE328">
        <v>0</v>
      </c>
      <c r="AF328">
        <v>0</v>
      </c>
      <c r="AG328">
        <v>0</v>
      </c>
      <c r="AH328">
        <v>0</v>
      </c>
      <c r="AI328">
        <v>0</v>
      </c>
      <c r="AJ328">
        <v>0</v>
      </c>
      <c r="AK328">
        <v>8.6300000000000008</v>
      </c>
      <c r="AL328">
        <v>0</v>
      </c>
      <c r="AM328">
        <v>0</v>
      </c>
      <c r="AN328">
        <v>0</v>
      </c>
      <c r="AO328">
        <v>0</v>
      </c>
      <c r="AP328">
        <v>0</v>
      </c>
      <c r="AQ328">
        <v>0</v>
      </c>
      <c r="AR328">
        <v>0</v>
      </c>
      <c r="AS328">
        <v>0</v>
      </c>
      <c r="AT328">
        <v>0</v>
      </c>
      <c r="AU328">
        <v>0</v>
      </c>
      <c r="AV328">
        <v>0</v>
      </c>
      <c r="AW328">
        <v>0</v>
      </c>
      <c r="AX328">
        <v>0</v>
      </c>
      <c r="AY328">
        <v>0</v>
      </c>
      <c r="AZ328">
        <v>0</v>
      </c>
      <c r="BA328">
        <v>0</v>
      </c>
      <c r="BB328">
        <v>0</v>
      </c>
      <c r="BG328">
        <v>0</v>
      </c>
      <c r="BH328">
        <v>1</v>
      </c>
      <c r="BI328">
        <v>0.2</v>
      </c>
      <c r="BJ328">
        <v>2.2000000000000002</v>
      </c>
      <c r="BK328">
        <v>2.5</v>
      </c>
      <c r="BL328">
        <v>60.96</v>
      </c>
      <c r="BM328">
        <v>9.14</v>
      </c>
      <c r="BN328">
        <v>70.099999999999994</v>
      </c>
      <c r="BO328">
        <v>70.099999999999994</v>
      </c>
      <c r="BQ328" t="s">
        <v>1012</v>
      </c>
      <c r="BR328" t="s">
        <v>363</v>
      </c>
      <c r="BS328" s="2">
        <v>44250</v>
      </c>
      <c r="BT328" s="3">
        <v>0.70833333333333337</v>
      </c>
      <c r="BU328" t="s">
        <v>1139</v>
      </c>
      <c r="BV328" t="s">
        <v>82</v>
      </c>
      <c r="BW328" t="s">
        <v>1129</v>
      </c>
      <c r="BX328" t="s">
        <v>1130</v>
      </c>
      <c r="BY328">
        <v>10891.53</v>
      </c>
      <c r="CA328" t="s">
        <v>1131</v>
      </c>
      <c r="CC328" t="s">
        <v>111</v>
      </c>
      <c r="CD328">
        <v>9301</v>
      </c>
      <c r="CE328" t="s">
        <v>623</v>
      </c>
      <c r="CF328" s="2">
        <v>44251</v>
      </c>
      <c r="CI328">
        <v>1</v>
      </c>
      <c r="CJ328">
        <v>1</v>
      </c>
      <c r="CK328">
        <v>21</v>
      </c>
      <c r="CL328" t="s">
        <v>82</v>
      </c>
    </row>
    <row r="329" spans="1:90" x14ac:dyDescent="0.25">
      <c r="A329" t="s">
        <v>358</v>
      </c>
      <c r="B329" t="s">
        <v>359</v>
      </c>
      <c r="C329" t="s">
        <v>72</v>
      </c>
      <c r="E329" t="str">
        <f>"GAB2002120"</f>
        <v>GAB2002120</v>
      </c>
      <c r="F329" s="2">
        <v>44249</v>
      </c>
      <c r="G329">
        <v>202108</v>
      </c>
      <c r="H329" t="s">
        <v>86</v>
      </c>
      <c r="I329" t="s">
        <v>87</v>
      </c>
      <c r="J329" t="s">
        <v>360</v>
      </c>
      <c r="K329" t="s">
        <v>75</v>
      </c>
      <c r="L329" t="s">
        <v>469</v>
      </c>
      <c r="M329" t="s">
        <v>470</v>
      </c>
      <c r="N329" t="s">
        <v>471</v>
      </c>
      <c r="O329" t="s">
        <v>78</v>
      </c>
      <c r="P329" t="str">
        <f>"003115                        "</f>
        <v xml:space="preserve">003115                        </v>
      </c>
      <c r="Q329">
        <v>0</v>
      </c>
      <c r="R329">
        <v>0</v>
      </c>
      <c r="S329">
        <v>0</v>
      </c>
      <c r="T329">
        <v>0</v>
      </c>
      <c r="U329">
        <v>0</v>
      </c>
      <c r="V329">
        <v>0</v>
      </c>
      <c r="W329">
        <v>0</v>
      </c>
      <c r="X329">
        <v>0</v>
      </c>
      <c r="Y329">
        <v>0</v>
      </c>
      <c r="Z329">
        <v>0</v>
      </c>
      <c r="AA329">
        <v>0</v>
      </c>
      <c r="AB329">
        <v>0</v>
      </c>
      <c r="AC329">
        <v>0</v>
      </c>
      <c r="AD329">
        <v>0</v>
      </c>
      <c r="AE329">
        <v>0</v>
      </c>
      <c r="AF329">
        <v>0</v>
      </c>
      <c r="AG329">
        <v>0</v>
      </c>
      <c r="AH329">
        <v>0</v>
      </c>
      <c r="AI329">
        <v>0</v>
      </c>
      <c r="AJ329">
        <v>0</v>
      </c>
      <c r="AK329">
        <v>16.41</v>
      </c>
      <c r="AL329">
        <v>0</v>
      </c>
      <c r="AM329">
        <v>0</v>
      </c>
      <c r="AN329">
        <v>0</v>
      </c>
      <c r="AO329">
        <v>0</v>
      </c>
      <c r="AP329">
        <v>0</v>
      </c>
      <c r="AQ329">
        <v>0</v>
      </c>
      <c r="AR329">
        <v>0</v>
      </c>
      <c r="AS329">
        <v>0</v>
      </c>
      <c r="AT329">
        <v>0</v>
      </c>
      <c r="AU329">
        <v>0</v>
      </c>
      <c r="AV329">
        <v>0</v>
      </c>
      <c r="AW329">
        <v>0</v>
      </c>
      <c r="AX329">
        <v>0</v>
      </c>
      <c r="AY329">
        <v>0</v>
      </c>
      <c r="AZ329">
        <v>0</v>
      </c>
      <c r="BA329">
        <v>0</v>
      </c>
      <c r="BB329">
        <v>0</v>
      </c>
      <c r="BG329">
        <v>0</v>
      </c>
      <c r="BH329">
        <v>1</v>
      </c>
      <c r="BI329">
        <v>0.3</v>
      </c>
      <c r="BJ329">
        <v>2.2000000000000002</v>
      </c>
      <c r="BK329">
        <v>2.5</v>
      </c>
      <c r="BL329">
        <v>115.85</v>
      </c>
      <c r="BM329">
        <v>17.38</v>
      </c>
      <c r="BN329">
        <v>133.22999999999999</v>
      </c>
      <c r="BO329">
        <v>133.22999999999999</v>
      </c>
      <c r="BQ329" t="s">
        <v>472</v>
      </c>
      <c r="BR329" t="s">
        <v>363</v>
      </c>
      <c r="BS329" s="2">
        <v>44250</v>
      </c>
      <c r="BT329" s="3">
        <v>0.37847222222222227</v>
      </c>
      <c r="BU329" t="s">
        <v>1140</v>
      </c>
      <c r="BV329" t="s">
        <v>80</v>
      </c>
      <c r="BY329">
        <v>10881</v>
      </c>
      <c r="CA329" t="s">
        <v>1141</v>
      </c>
      <c r="CC329" t="s">
        <v>470</v>
      </c>
      <c r="CD329">
        <v>9499</v>
      </c>
      <c r="CE329" t="s">
        <v>438</v>
      </c>
      <c r="CF329" s="2">
        <v>44250</v>
      </c>
      <c r="CI329">
        <v>1</v>
      </c>
      <c r="CJ329">
        <v>1</v>
      </c>
      <c r="CK329">
        <v>23</v>
      </c>
      <c r="CL329" t="s">
        <v>82</v>
      </c>
    </row>
    <row r="330" spans="1:90" x14ac:dyDescent="0.25">
      <c r="A330" t="s">
        <v>358</v>
      </c>
      <c r="B330" t="s">
        <v>359</v>
      </c>
      <c r="C330" t="s">
        <v>72</v>
      </c>
      <c r="E330" t="str">
        <f>"GAB2002119"</f>
        <v>GAB2002119</v>
      </c>
      <c r="F330" s="2">
        <v>44249</v>
      </c>
      <c r="G330">
        <v>202108</v>
      </c>
      <c r="H330" t="s">
        <v>86</v>
      </c>
      <c r="I330" t="s">
        <v>87</v>
      </c>
      <c r="J330" t="s">
        <v>360</v>
      </c>
      <c r="K330" t="s">
        <v>75</v>
      </c>
      <c r="L330" t="s">
        <v>127</v>
      </c>
      <c r="M330" t="s">
        <v>128</v>
      </c>
      <c r="N330" t="s">
        <v>809</v>
      </c>
      <c r="O330" t="s">
        <v>78</v>
      </c>
      <c r="P330" t="str">
        <f>"003111                        "</f>
        <v xml:space="preserve">003111                        </v>
      </c>
      <c r="Q330">
        <v>0</v>
      </c>
      <c r="R330">
        <v>0</v>
      </c>
      <c r="S330">
        <v>0</v>
      </c>
      <c r="T330">
        <v>0</v>
      </c>
      <c r="U330">
        <v>0</v>
      </c>
      <c r="V330">
        <v>0</v>
      </c>
      <c r="W330">
        <v>0</v>
      </c>
      <c r="X330">
        <v>0</v>
      </c>
      <c r="Y330">
        <v>0</v>
      </c>
      <c r="Z330">
        <v>0</v>
      </c>
      <c r="AA330">
        <v>0</v>
      </c>
      <c r="AB330">
        <v>0</v>
      </c>
      <c r="AC330">
        <v>0</v>
      </c>
      <c r="AD330">
        <v>0</v>
      </c>
      <c r="AE330">
        <v>0</v>
      </c>
      <c r="AF330">
        <v>0</v>
      </c>
      <c r="AG330">
        <v>0</v>
      </c>
      <c r="AH330">
        <v>0</v>
      </c>
      <c r="AI330">
        <v>0</v>
      </c>
      <c r="AJ330">
        <v>0</v>
      </c>
      <c r="AK330">
        <v>8.6300000000000008</v>
      </c>
      <c r="AL330">
        <v>0</v>
      </c>
      <c r="AM330">
        <v>0</v>
      </c>
      <c r="AN330">
        <v>0</v>
      </c>
      <c r="AO330">
        <v>0</v>
      </c>
      <c r="AP330">
        <v>0</v>
      </c>
      <c r="AQ330">
        <v>0</v>
      </c>
      <c r="AR330">
        <v>0</v>
      </c>
      <c r="AS330">
        <v>0</v>
      </c>
      <c r="AT330">
        <v>0</v>
      </c>
      <c r="AU330">
        <v>0</v>
      </c>
      <c r="AV330">
        <v>0</v>
      </c>
      <c r="AW330">
        <v>0</v>
      </c>
      <c r="AX330">
        <v>0</v>
      </c>
      <c r="AY330">
        <v>0</v>
      </c>
      <c r="AZ330">
        <v>0</v>
      </c>
      <c r="BA330">
        <v>0</v>
      </c>
      <c r="BB330">
        <v>0</v>
      </c>
      <c r="BG330">
        <v>0</v>
      </c>
      <c r="BH330">
        <v>1</v>
      </c>
      <c r="BI330">
        <v>0.5</v>
      </c>
      <c r="BJ330">
        <v>2.2999999999999998</v>
      </c>
      <c r="BK330">
        <v>2.5</v>
      </c>
      <c r="BL330">
        <v>60.96</v>
      </c>
      <c r="BM330">
        <v>9.14</v>
      </c>
      <c r="BN330">
        <v>70.099999999999994</v>
      </c>
      <c r="BO330">
        <v>70.099999999999994</v>
      </c>
      <c r="BQ330" t="s">
        <v>781</v>
      </c>
      <c r="BR330" t="s">
        <v>363</v>
      </c>
      <c r="BS330" s="2">
        <v>44251</v>
      </c>
      <c r="BT330" s="3">
        <v>0.40833333333333338</v>
      </c>
      <c r="BU330" t="s">
        <v>1142</v>
      </c>
      <c r="BV330" t="s">
        <v>82</v>
      </c>
      <c r="BW330" t="s">
        <v>97</v>
      </c>
      <c r="BX330" t="s">
        <v>157</v>
      </c>
      <c r="BY330">
        <v>11625.12</v>
      </c>
      <c r="CA330" t="s">
        <v>294</v>
      </c>
      <c r="CC330" t="s">
        <v>128</v>
      </c>
      <c r="CD330">
        <v>4001</v>
      </c>
      <c r="CE330" t="s">
        <v>453</v>
      </c>
      <c r="CF330" s="2">
        <v>44251</v>
      </c>
      <c r="CI330">
        <v>1</v>
      </c>
      <c r="CJ330">
        <v>2</v>
      </c>
      <c r="CK330">
        <v>21</v>
      </c>
      <c r="CL330" t="s">
        <v>82</v>
      </c>
    </row>
    <row r="331" spans="1:90" x14ac:dyDescent="0.25">
      <c r="A331" t="s">
        <v>358</v>
      </c>
      <c r="B331" t="s">
        <v>359</v>
      </c>
      <c r="C331" t="s">
        <v>72</v>
      </c>
      <c r="E331" t="str">
        <f>"GAB2002117"</f>
        <v>GAB2002117</v>
      </c>
      <c r="F331" s="2">
        <v>44249</v>
      </c>
      <c r="G331">
        <v>202108</v>
      </c>
      <c r="H331" t="s">
        <v>86</v>
      </c>
      <c r="I331" t="s">
        <v>87</v>
      </c>
      <c r="J331" t="s">
        <v>360</v>
      </c>
      <c r="K331" t="s">
        <v>75</v>
      </c>
      <c r="L331" t="s">
        <v>86</v>
      </c>
      <c r="M331" t="s">
        <v>87</v>
      </c>
      <c r="N331" t="s">
        <v>926</v>
      </c>
      <c r="O331" t="s">
        <v>249</v>
      </c>
      <c r="P331" t="str">
        <f>"CT064469                      "</f>
        <v xml:space="preserve">CT064469                      </v>
      </c>
      <c r="Q331">
        <v>0</v>
      </c>
      <c r="R331">
        <v>0</v>
      </c>
      <c r="S331">
        <v>0</v>
      </c>
      <c r="T331">
        <v>0</v>
      </c>
      <c r="U331">
        <v>0</v>
      </c>
      <c r="V331">
        <v>0</v>
      </c>
      <c r="W331">
        <v>0</v>
      </c>
      <c r="X331">
        <v>0</v>
      </c>
      <c r="Y331">
        <v>0</v>
      </c>
      <c r="Z331">
        <v>0</v>
      </c>
      <c r="AA331">
        <v>0</v>
      </c>
      <c r="AB331">
        <v>0</v>
      </c>
      <c r="AC331">
        <v>0</v>
      </c>
      <c r="AD331">
        <v>0</v>
      </c>
      <c r="AE331">
        <v>0</v>
      </c>
      <c r="AF331">
        <v>0</v>
      </c>
      <c r="AG331">
        <v>0</v>
      </c>
      <c r="AH331">
        <v>0</v>
      </c>
      <c r="AI331">
        <v>0</v>
      </c>
      <c r="AJ331">
        <v>0</v>
      </c>
      <c r="AK331">
        <v>5.4</v>
      </c>
      <c r="AL331">
        <v>0</v>
      </c>
      <c r="AM331">
        <v>0</v>
      </c>
      <c r="AN331">
        <v>0</v>
      </c>
      <c r="AO331">
        <v>0</v>
      </c>
      <c r="AP331">
        <v>0</v>
      </c>
      <c r="AQ331">
        <v>0</v>
      </c>
      <c r="AR331">
        <v>0</v>
      </c>
      <c r="AS331">
        <v>0</v>
      </c>
      <c r="AT331">
        <v>0</v>
      </c>
      <c r="AU331">
        <v>0</v>
      </c>
      <c r="AV331">
        <v>0</v>
      </c>
      <c r="AW331">
        <v>0</v>
      </c>
      <c r="AX331">
        <v>0</v>
      </c>
      <c r="AY331">
        <v>0</v>
      </c>
      <c r="AZ331">
        <v>0</v>
      </c>
      <c r="BA331">
        <v>0</v>
      </c>
      <c r="BB331">
        <v>0</v>
      </c>
      <c r="BG331">
        <v>0</v>
      </c>
      <c r="BH331">
        <v>1</v>
      </c>
      <c r="BI331">
        <v>0.9</v>
      </c>
      <c r="BJ331">
        <v>1.8</v>
      </c>
      <c r="BK331">
        <v>2</v>
      </c>
      <c r="BL331">
        <v>38.11</v>
      </c>
      <c r="BM331">
        <v>5.72</v>
      </c>
      <c r="BN331">
        <v>43.83</v>
      </c>
      <c r="BO331">
        <v>43.83</v>
      </c>
      <c r="BQ331" t="s">
        <v>579</v>
      </c>
      <c r="BR331" t="s">
        <v>363</v>
      </c>
      <c r="BS331" s="2">
        <v>44250</v>
      </c>
      <c r="BT331" s="3">
        <v>0.46388888888888885</v>
      </c>
      <c r="BU331" t="s">
        <v>927</v>
      </c>
      <c r="BV331" t="s">
        <v>80</v>
      </c>
      <c r="BY331">
        <v>8766.1200000000008</v>
      </c>
      <c r="CA331" t="s">
        <v>339</v>
      </c>
      <c r="CC331" t="s">
        <v>87</v>
      </c>
      <c r="CD331">
        <v>7550</v>
      </c>
      <c r="CE331" t="s">
        <v>486</v>
      </c>
      <c r="CF331" s="2">
        <v>44251</v>
      </c>
      <c r="CI331">
        <v>1</v>
      </c>
      <c r="CJ331">
        <v>1</v>
      </c>
      <c r="CK331">
        <v>32</v>
      </c>
      <c r="CL331" t="s">
        <v>82</v>
      </c>
    </row>
    <row r="332" spans="1:90" x14ac:dyDescent="0.25">
      <c r="A332" t="s">
        <v>358</v>
      </c>
      <c r="B332" t="s">
        <v>359</v>
      </c>
      <c r="C332" t="s">
        <v>72</v>
      </c>
      <c r="E332" t="str">
        <f>"GAB2002116"</f>
        <v>GAB2002116</v>
      </c>
      <c r="F332" s="2">
        <v>44249</v>
      </c>
      <c r="G332">
        <v>202108</v>
      </c>
      <c r="H332" t="s">
        <v>86</v>
      </c>
      <c r="I332" t="s">
        <v>87</v>
      </c>
      <c r="J332" t="s">
        <v>360</v>
      </c>
      <c r="K332" t="s">
        <v>75</v>
      </c>
      <c r="L332" t="s">
        <v>141</v>
      </c>
      <c r="M332" t="s">
        <v>142</v>
      </c>
      <c r="N332" t="s">
        <v>714</v>
      </c>
      <c r="O332" t="s">
        <v>78</v>
      </c>
      <c r="P332" t="str">
        <f>"CT064602                      "</f>
        <v xml:space="preserve">CT064602                      </v>
      </c>
      <c r="Q332">
        <v>0</v>
      </c>
      <c r="R332">
        <v>0</v>
      </c>
      <c r="S332">
        <v>0</v>
      </c>
      <c r="T332">
        <v>0</v>
      </c>
      <c r="U332">
        <v>0</v>
      </c>
      <c r="V332">
        <v>0</v>
      </c>
      <c r="W332">
        <v>0</v>
      </c>
      <c r="X332">
        <v>0</v>
      </c>
      <c r="Y332">
        <v>0</v>
      </c>
      <c r="Z332">
        <v>0</v>
      </c>
      <c r="AA332">
        <v>0</v>
      </c>
      <c r="AB332">
        <v>0</v>
      </c>
      <c r="AC332">
        <v>0</v>
      </c>
      <c r="AD332">
        <v>0</v>
      </c>
      <c r="AE332">
        <v>0</v>
      </c>
      <c r="AF332">
        <v>0</v>
      </c>
      <c r="AG332">
        <v>0</v>
      </c>
      <c r="AH332">
        <v>0</v>
      </c>
      <c r="AI332">
        <v>0</v>
      </c>
      <c r="AJ332">
        <v>0</v>
      </c>
      <c r="AK332">
        <v>8.6300000000000008</v>
      </c>
      <c r="AL332">
        <v>0</v>
      </c>
      <c r="AM332">
        <v>0</v>
      </c>
      <c r="AN332">
        <v>0</v>
      </c>
      <c r="AO332">
        <v>0</v>
      </c>
      <c r="AP332">
        <v>0</v>
      </c>
      <c r="AQ332">
        <v>0</v>
      </c>
      <c r="AR332">
        <v>0</v>
      </c>
      <c r="AS332">
        <v>0</v>
      </c>
      <c r="AT332">
        <v>0</v>
      </c>
      <c r="AU332">
        <v>0</v>
      </c>
      <c r="AV332">
        <v>0</v>
      </c>
      <c r="AW332">
        <v>0</v>
      </c>
      <c r="AX332">
        <v>0</v>
      </c>
      <c r="AY332">
        <v>0</v>
      </c>
      <c r="AZ332">
        <v>0</v>
      </c>
      <c r="BA332">
        <v>0</v>
      </c>
      <c r="BB332">
        <v>0</v>
      </c>
      <c r="BG332">
        <v>0</v>
      </c>
      <c r="BH332">
        <v>1</v>
      </c>
      <c r="BI332">
        <v>0.4</v>
      </c>
      <c r="BJ332">
        <v>2.1</v>
      </c>
      <c r="BK332">
        <v>2.5</v>
      </c>
      <c r="BL332">
        <v>60.96</v>
      </c>
      <c r="BM332">
        <v>9.14</v>
      </c>
      <c r="BN332">
        <v>70.099999999999994</v>
      </c>
      <c r="BO332">
        <v>70.099999999999994</v>
      </c>
      <c r="BQ332" t="s">
        <v>715</v>
      </c>
      <c r="BR332" t="s">
        <v>363</v>
      </c>
      <c r="BS332" s="2">
        <v>44250</v>
      </c>
      <c r="BT332" s="3">
        <v>0.42638888888888887</v>
      </c>
      <c r="BU332" t="s">
        <v>192</v>
      </c>
      <c r="BV332" t="s">
        <v>80</v>
      </c>
      <c r="BY332">
        <v>10607.04</v>
      </c>
      <c r="BZ332" t="s">
        <v>30</v>
      </c>
      <c r="CA332" t="s">
        <v>133</v>
      </c>
      <c r="CC332" t="s">
        <v>142</v>
      </c>
      <c r="CD332">
        <v>1475</v>
      </c>
      <c r="CE332" t="s">
        <v>482</v>
      </c>
      <c r="CF332" s="2">
        <v>44251</v>
      </c>
      <c r="CI332">
        <v>1</v>
      </c>
      <c r="CJ332">
        <v>1</v>
      </c>
      <c r="CK332">
        <v>21</v>
      </c>
      <c r="CL332" t="s">
        <v>82</v>
      </c>
    </row>
    <row r="333" spans="1:90" x14ac:dyDescent="0.25">
      <c r="A333" t="s">
        <v>358</v>
      </c>
      <c r="B333" t="s">
        <v>359</v>
      </c>
      <c r="C333" t="s">
        <v>72</v>
      </c>
      <c r="E333" t="str">
        <f>"GAB2002128"</f>
        <v>GAB2002128</v>
      </c>
      <c r="F333" s="2">
        <v>44249</v>
      </c>
      <c r="G333">
        <v>202108</v>
      </c>
      <c r="H333" t="s">
        <v>86</v>
      </c>
      <c r="I333" t="s">
        <v>87</v>
      </c>
      <c r="J333" t="s">
        <v>360</v>
      </c>
      <c r="K333" t="s">
        <v>75</v>
      </c>
      <c r="L333" t="s">
        <v>274</v>
      </c>
      <c r="M333" t="s">
        <v>275</v>
      </c>
      <c r="N333" t="s">
        <v>775</v>
      </c>
      <c r="O333" t="s">
        <v>78</v>
      </c>
      <c r="P333" t="str">
        <f>"CT064606                      "</f>
        <v xml:space="preserve">CT064606                      </v>
      </c>
      <c r="Q333">
        <v>0</v>
      </c>
      <c r="R333">
        <v>0</v>
      </c>
      <c r="S333">
        <v>0</v>
      </c>
      <c r="T333">
        <v>0</v>
      </c>
      <c r="U333">
        <v>0</v>
      </c>
      <c r="V333">
        <v>0</v>
      </c>
      <c r="W333">
        <v>0</v>
      </c>
      <c r="X333">
        <v>0</v>
      </c>
      <c r="Y333">
        <v>0</v>
      </c>
      <c r="Z333">
        <v>0</v>
      </c>
      <c r="AA333">
        <v>0</v>
      </c>
      <c r="AB333">
        <v>0</v>
      </c>
      <c r="AC333">
        <v>0</v>
      </c>
      <c r="AD333">
        <v>0</v>
      </c>
      <c r="AE333">
        <v>0</v>
      </c>
      <c r="AF333">
        <v>0</v>
      </c>
      <c r="AG333">
        <v>0</v>
      </c>
      <c r="AH333">
        <v>0</v>
      </c>
      <c r="AI333">
        <v>0</v>
      </c>
      <c r="AJ333">
        <v>0</v>
      </c>
      <c r="AK333">
        <v>16.41</v>
      </c>
      <c r="AL333">
        <v>0</v>
      </c>
      <c r="AM333">
        <v>0</v>
      </c>
      <c r="AN333">
        <v>0</v>
      </c>
      <c r="AO333">
        <v>0</v>
      </c>
      <c r="AP333">
        <v>0</v>
      </c>
      <c r="AQ333">
        <v>0</v>
      </c>
      <c r="AR333">
        <v>0</v>
      </c>
      <c r="AS333">
        <v>0</v>
      </c>
      <c r="AT333">
        <v>0</v>
      </c>
      <c r="AU333">
        <v>0</v>
      </c>
      <c r="AV333">
        <v>0</v>
      </c>
      <c r="AW333">
        <v>0</v>
      </c>
      <c r="AX333">
        <v>0</v>
      </c>
      <c r="AY333">
        <v>0</v>
      </c>
      <c r="AZ333">
        <v>0</v>
      </c>
      <c r="BA333">
        <v>0</v>
      </c>
      <c r="BB333">
        <v>0</v>
      </c>
      <c r="BG333">
        <v>0</v>
      </c>
      <c r="BH333">
        <v>1</v>
      </c>
      <c r="BI333">
        <v>0.6</v>
      </c>
      <c r="BJ333">
        <v>2.5</v>
      </c>
      <c r="BK333">
        <v>2.5</v>
      </c>
      <c r="BL333">
        <v>115.85</v>
      </c>
      <c r="BM333">
        <v>17.38</v>
      </c>
      <c r="BN333">
        <v>133.22999999999999</v>
      </c>
      <c r="BO333">
        <v>133.22999999999999</v>
      </c>
      <c r="BQ333" t="s">
        <v>776</v>
      </c>
      <c r="BR333" t="s">
        <v>363</v>
      </c>
      <c r="BS333" s="2">
        <v>44251</v>
      </c>
      <c r="BT333" s="3">
        <v>0.39583333333333331</v>
      </c>
      <c r="BU333" t="s">
        <v>1143</v>
      </c>
      <c r="BV333" t="s">
        <v>82</v>
      </c>
      <c r="BW333" t="s">
        <v>97</v>
      </c>
      <c r="BX333" t="s">
        <v>157</v>
      </c>
      <c r="BY333">
        <v>12512.53</v>
      </c>
      <c r="CA333" t="s">
        <v>132</v>
      </c>
      <c r="CC333" t="s">
        <v>275</v>
      </c>
      <c r="CD333">
        <v>4400</v>
      </c>
      <c r="CE333" t="s">
        <v>492</v>
      </c>
      <c r="CF333" s="2">
        <v>44251</v>
      </c>
      <c r="CI333">
        <v>1</v>
      </c>
      <c r="CJ333">
        <v>2</v>
      </c>
      <c r="CK333">
        <v>23</v>
      </c>
      <c r="CL333" t="s">
        <v>82</v>
      </c>
    </row>
    <row r="334" spans="1:90" x14ac:dyDescent="0.25">
      <c r="A334" t="s">
        <v>358</v>
      </c>
      <c r="B334" t="s">
        <v>359</v>
      </c>
      <c r="C334" t="s">
        <v>72</v>
      </c>
      <c r="E334" t="str">
        <f>"GAB2002112"</f>
        <v>GAB2002112</v>
      </c>
      <c r="F334" s="2">
        <v>44249</v>
      </c>
      <c r="G334">
        <v>202108</v>
      </c>
      <c r="H334" t="s">
        <v>86</v>
      </c>
      <c r="I334" t="s">
        <v>87</v>
      </c>
      <c r="J334" t="s">
        <v>360</v>
      </c>
      <c r="K334" t="s">
        <v>75</v>
      </c>
      <c r="L334" t="s">
        <v>86</v>
      </c>
      <c r="M334" t="s">
        <v>87</v>
      </c>
      <c r="N334" t="s">
        <v>466</v>
      </c>
      <c r="O334" t="s">
        <v>78</v>
      </c>
      <c r="P334" t="str">
        <f>"CT064586                      "</f>
        <v xml:space="preserve">CT064586                      </v>
      </c>
      <c r="Q334">
        <v>0</v>
      </c>
      <c r="R334">
        <v>0</v>
      </c>
      <c r="S334">
        <v>0</v>
      </c>
      <c r="T334">
        <v>0</v>
      </c>
      <c r="U334">
        <v>0</v>
      </c>
      <c r="V334">
        <v>0</v>
      </c>
      <c r="W334">
        <v>0</v>
      </c>
      <c r="X334">
        <v>0</v>
      </c>
      <c r="Y334">
        <v>0</v>
      </c>
      <c r="Z334">
        <v>0</v>
      </c>
      <c r="AA334">
        <v>0</v>
      </c>
      <c r="AB334">
        <v>0</v>
      </c>
      <c r="AC334">
        <v>0</v>
      </c>
      <c r="AD334">
        <v>0</v>
      </c>
      <c r="AE334">
        <v>0</v>
      </c>
      <c r="AF334">
        <v>0</v>
      </c>
      <c r="AG334">
        <v>0</v>
      </c>
      <c r="AH334">
        <v>0</v>
      </c>
      <c r="AI334">
        <v>0</v>
      </c>
      <c r="AJ334">
        <v>0</v>
      </c>
      <c r="AK334">
        <v>5.4</v>
      </c>
      <c r="AL334">
        <v>0</v>
      </c>
      <c r="AM334">
        <v>0</v>
      </c>
      <c r="AN334">
        <v>0</v>
      </c>
      <c r="AO334">
        <v>0</v>
      </c>
      <c r="AP334">
        <v>0</v>
      </c>
      <c r="AQ334">
        <v>0</v>
      </c>
      <c r="AR334">
        <v>0</v>
      </c>
      <c r="AS334">
        <v>0</v>
      </c>
      <c r="AT334">
        <v>0</v>
      </c>
      <c r="AU334">
        <v>0</v>
      </c>
      <c r="AV334">
        <v>0</v>
      </c>
      <c r="AW334">
        <v>0</v>
      </c>
      <c r="AX334">
        <v>0</v>
      </c>
      <c r="AY334">
        <v>0</v>
      </c>
      <c r="AZ334">
        <v>0</v>
      </c>
      <c r="BA334">
        <v>0</v>
      </c>
      <c r="BB334">
        <v>0</v>
      </c>
      <c r="BG334">
        <v>0</v>
      </c>
      <c r="BH334">
        <v>1</v>
      </c>
      <c r="BI334">
        <v>0.5</v>
      </c>
      <c r="BJ334">
        <v>2.8</v>
      </c>
      <c r="BK334">
        <v>3</v>
      </c>
      <c r="BL334">
        <v>38.11</v>
      </c>
      <c r="BM334">
        <v>5.72</v>
      </c>
      <c r="BN334">
        <v>43.83</v>
      </c>
      <c r="BO334">
        <v>43.83</v>
      </c>
      <c r="BQ334" t="s">
        <v>321</v>
      </c>
      <c r="BR334" t="s">
        <v>363</v>
      </c>
      <c r="BS334" s="2">
        <v>44250</v>
      </c>
      <c r="BT334" s="3">
        <v>0.4770833333333333</v>
      </c>
      <c r="BU334" t="s">
        <v>819</v>
      </c>
      <c r="BV334" t="s">
        <v>82</v>
      </c>
      <c r="BW334" t="s">
        <v>97</v>
      </c>
      <c r="BX334" t="s">
        <v>130</v>
      </c>
      <c r="BY334">
        <v>13979.31</v>
      </c>
      <c r="CA334" t="s">
        <v>99</v>
      </c>
      <c r="CC334" t="s">
        <v>87</v>
      </c>
      <c r="CD334">
        <v>7441</v>
      </c>
      <c r="CE334" t="s">
        <v>453</v>
      </c>
      <c r="CF334" s="2">
        <v>44251</v>
      </c>
      <c r="CI334">
        <v>1</v>
      </c>
      <c r="CJ334">
        <v>1</v>
      </c>
      <c r="CK334">
        <v>22</v>
      </c>
      <c r="CL334" t="s">
        <v>82</v>
      </c>
    </row>
    <row r="335" spans="1:90" x14ac:dyDescent="0.25">
      <c r="A335" t="s">
        <v>358</v>
      </c>
      <c r="B335" t="s">
        <v>359</v>
      </c>
      <c r="C335" t="s">
        <v>72</v>
      </c>
      <c r="E335" t="str">
        <f>"GAB2002115"</f>
        <v>GAB2002115</v>
      </c>
      <c r="F335" s="2">
        <v>44249</v>
      </c>
      <c r="G335">
        <v>202108</v>
      </c>
      <c r="H335" t="s">
        <v>86</v>
      </c>
      <c r="I335" t="s">
        <v>87</v>
      </c>
      <c r="J335" t="s">
        <v>360</v>
      </c>
      <c r="K335" t="s">
        <v>75</v>
      </c>
      <c r="L335" t="s">
        <v>92</v>
      </c>
      <c r="M335" t="s">
        <v>93</v>
      </c>
      <c r="N335" t="s">
        <v>1144</v>
      </c>
      <c r="O335" t="s">
        <v>78</v>
      </c>
      <c r="P335" t="str">
        <f>"CT064600                      "</f>
        <v xml:space="preserve">CT064600                      </v>
      </c>
      <c r="Q335">
        <v>0</v>
      </c>
      <c r="R335">
        <v>0</v>
      </c>
      <c r="S335">
        <v>0</v>
      </c>
      <c r="T335">
        <v>0</v>
      </c>
      <c r="U335">
        <v>0</v>
      </c>
      <c r="V335">
        <v>0</v>
      </c>
      <c r="W335">
        <v>0</v>
      </c>
      <c r="X335">
        <v>0</v>
      </c>
      <c r="Y335">
        <v>0</v>
      </c>
      <c r="Z335">
        <v>0</v>
      </c>
      <c r="AA335">
        <v>0</v>
      </c>
      <c r="AB335">
        <v>0</v>
      </c>
      <c r="AC335">
        <v>0</v>
      </c>
      <c r="AD335">
        <v>0</v>
      </c>
      <c r="AE335">
        <v>0</v>
      </c>
      <c r="AF335">
        <v>0</v>
      </c>
      <c r="AG335">
        <v>0</v>
      </c>
      <c r="AH335">
        <v>0</v>
      </c>
      <c r="AI335">
        <v>0</v>
      </c>
      <c r="AJ335">
        <v>0</v>
      </c>
      <c r="AK335">
        <v>8.6300000000000008</v>
      </c>
      <c r="AL335">
        <v>0</v>
      </c>
      <c r="AM335">
        <v>0</v>
      </c>
      <c r="AN335">
        <v>0</v>
      </c>
      <c r="AO335">
        <v>0</v>
      </c>
      <c r="AP335">
        <v>0</v>
      </c>
      <c r="AQ335">
        <v>0</v>
      </c>
      <c r="AR335">
        <v>0</v>
      </c>
      <c r="AS335">
        <v>0</v>
      </c>
      <c r="AT335">
        <v>0</v>
      </c>
      <c r="AU335">
        <v>0</v>
      </c>
      <c r="AV335">
        <v>0</v>
      </c>
      <c r="AW335">
        <v>0</v>
      </c>
      <c r="AX335">
        <v>0</v>
      </c>
      <c r="AY335">
        <v>0</v>
      </c>
      <c r="AZ335">
        <v>0</v>
      </c>
      <c r="BA335">
        <v>0</v>
      </c>
      <c r="BB335">
        <v>0</v>
      </c>
      <c r="BG335">
        <v>0</v>
      </c>
      <c r="BH335">
        <v>1</v>
      </c>
      <c r="BI335">
        <v>0.6</v>
      </c>
      <c r="BJ335">
        <v>2.4</v>
      </c>
      <c r="BK335">
        <v>2.5</v>
      </c>
      <c r="BL335">
        <v>60.96</v>
      </c>
      <c r="BM335">
        <v>9.14</v>
      </c>
      <c r="BN335">
        <v>70.099999999999994</v>
      </c>
      <c r="BO335">
        <v>70.099999999999994</v>
      </c>
      <c r="BQ335" t="s">
        <v>1145</v>
      </c>
      <c r="BR335" t="s">
        <v>363</v>
      </c>
      <c r="BS335" s="2">
        <v>44250</v>
      </c>
      <c r="BT335" s="3">
        <v>0.37986111111111115</v>
      </c>
      <c r="BU335" t="s">
        <v>260</v>
      </c>
      <c r="BV335" t="s">
        <v>80</v>
      </c>
      <c r="BY335">
        <v>11833.6</v>
      </c>
      <c r="CA335" t="s">
        <v>349</v>
      </c>
      <c r="CC335" t="s">
        <v>93</v>
      </c>
      <c r="CD335">
        <v>2000</v>
      </c>
      <c r="CE335" t="s">
        <v>492</v>
      </c>
      <c r="CF335" s="2">
        <v>44251</v>
      </c>
      <c r="CI335">
        <v>1</v>
      </c>
      <c r="CJ335">
        <v>1</v>
      </c>
      <c r="CK335">
        <v>21</v>
      </c>
      <c r="CL335" t="s">
        <v>82</v>
      </c>
    </row>
    <row r="336" spans="1:90" x14ac:dyDescent="0.25">
      <c r="A336" t="s">
        <v>358</v>
      </c>
      <c r="B336" t="s">
        <v>359</v>
      </c>
      <c r="C336" t="s">
        <v>72</v>
      </c>
      <c r="E336" t="str">
        <f>"GAB2002113"</f>
        <v>GAB2002113</v>
      </c>
      <c r="F336" s="2">
        <v>44249</v>
      </c>
      <c r="G336">
        <v>202108</v>
      </c>
      <c r="H336" t="s">
        <v>86</v>
      </c>
      <c r="I336" t="s">
        <v>87</v>
      </c>
      <c r="J336" t="s">
        <v>360</v>
      </c>
      <c r="K336" t="s">
        <v>75</v>
      </c>
      <c r="L336" t="s">
        <v>86</v>
      </c>
      <c r="M336" t="s">
        <v>87</v>
      </c>
      <c r="N336" t="s">
        <v>499</v>
      </c>
      <c r="O336" t="s">
        <v>78</v>
      </c>
      <c r="P336" t="str">
        <f>"CT064591                      "</f>
        <v xml:space="preserve">CT064591                      </v>
      </c>
      <c r="Q336">
        <v>0</v>
      </c>
      <c r="R336">
        <v>0</v>
      </c>
      <c r="S336">
        <v>0</v>
      </c>
      <c r="T336">
        <v>0</v>
      </c>
      <c r="U336">
        <v>0</v>
      </c>
      <c r="V336">
        <v>0</v>
      </c>
      <c r="W336">
        <v>0</v>
      </c>
      <c r="X336">
        <v>0</v>
      </c>
      <c r="Y336">
        <v>0</v>
      </c>
      <c r="Z336">
        <v>0</v>
      </c>
      <c r="AA336">
        <v>0</v>
      </c>
      <c r="AB336">
        <v>0</v>
      </c>
      <c r="AC336">
        <v>0</v>
      </c>
      <c r="AD336">
        <v>0</v>
      </c>
      <c r="AE336">
        <v>0</v>
      </c>
      <c r="AF336">
        <v>0</v>
      </c>
      <c r="AG336">
        <v>0</v>
      </c>
      <c r="AH336">
        <v>0</v>
      </c>
      <c r="AI336">
        <v>0</v>
      </c>
      <c r="AJ336">
        <v>0</v>
      </c>
      <c r="AK336">
        <v>5.4</v>
      </c>
      <c r="AL336">
        <v>0</v>
      </c>
      <c r="AM336">
        <v>0</v>
      </c>
      <c r="AN336">
        <v>0</v>
      </c>
      <c r="AO336">
        <v>0</v>
      </c>
      <c r="AP336">
        <v>0</v>
      </c>
      <c r="AQ336">
        <v>0</v>
      </c>
      <c r="AR336">
        <v>0</v>
      </c>
      <c r="AS336">
        <v>0</v>
      </c>
      <c r="AT336">
        <v>0</v>
      </c>
      <c r="AU336">
        <v>0</v>
      </c>
      <c r="AV336">
        <v>0</v>
      </c>
      <c r="AW336">
        <v>0</v>
      </c>
      <c r="AX336">
        <v>0</v>
      </c>
      <c r="AY336">
        <v>0</v>
      </c>
      <c r="AZ336">
        <v>0</v>
      </c>
      <c r="BA336">
        <v>0</v>
      </c>
      <c r="BB336">
        <v>0</v>
      </c>
      <c r="BG336">
        <v>0</v>
      </c>
      <c r="BH336">
        <v>1</v>
      </c>
      <c r="BI336">
        <v>0.8</v>
      </c>
      <c r="BJ336">
        <v>1.8</v>
      </c>
      <c r="BK336">
        <v>2</v>
      </c>
      <c r="BL336">
        <v>38.11</v>
      </c>
      <c r="BM336">
        <v>5.72</v>
      </c>
      <c r="BN336">
        <v>43.83</v>
      </c>
      <c r="BO336">
        <v>43.83</v>
      </c>
      <c r="BQ336" t="s">
        <v>500</v>
      </c>
      <c r="BR336" t="s">
        <v>363</v>
      </c>
      <c r="BS336" s="2">
        <v>44250</v>
      </c>
      <c r="BT336" s="3">
        <v>0.39513888888888887</v>
      </c>
      <c r="BU336" t="s">
        <v>624</v>
      </c>
      <c r="BV336" t="s">
        <v>80</v>
      </c>
      <c r="BY336">
        <v>8756.8799999999992</v>
      </c>
      <c r="CA336" t="s">
        <v>234</v>
      </c>
      <c r="CC336" t="s">
        <v>87</v>
      </c>
      <c r="CD336">
        <v>7800</v>
      </c>
      <c r="CE336" t="s">
        <v>617</v>
      </c>
      <c r="CF336" s="2">
        <v>44251</v>
      </c>
      <c r="CI336">
        <v>1</v>
      </c>
      <c r="CJ336">
        <v>1</v>
      </c>
      <c r="CK336">
        <v>22</v>
      </c>
      <c r="CL336" t="s">
        <v>82</v>
      </c>
    </row>
    <row r="337" spans="1:90" x14ac:dyDescent="0.25">
      <c r="A337" t="s">
        <v>358</v>
      </c>
      <c r="B337" t="s">
        <v>359</v>
      </c>
      <c r="C337" t="s">
        <v>72</v>
      </c>
      <c r="E337" t="str">
        <f>"GAB2002144"</f>
        <v>GAB2002144</v>
      </c>
      <c r="F337" s="2">
        <v>44250</v>
      </c>
      <c r="G337">
        <v>202108</v>
      </c>
      <c r="H337" t="s">
        <v>86</v>
      </c>
      <c r="I337" t="s">
        <v>87</v>
      </c>
      <c r="J337" t="s">
        <v>360</v>
      </c>
      <c r="K337" t="s">
        <v>75</v>
      </c>
      <c r="L337" t="s">
        <v>136</v>
      </c>
      <c r="M337" t="s">
        <v>137</v>
      </c>
      <c r="N337" t="s">
        <v>1146</v>
      </c>
      <c r="O337" t="s">
        <v>78</v>
      </c>
      <c r="P337" t="str">
        <f>"MICHELLE FICK.DEL NOTE - 28252"</f>
        <v>MICHELLE FICK.DEL NOTE - 28252</v>
      </c>
      <c r="Q337">
        <v>0</v>
      </c>
      <c r="R337">
        <v>0</v>
      </c>
      <c r="S337">
        <v>0</v>
      </c>
      <c r="T337">
        <v>0</v>
      </c>
      <c r="U337">
        <v>0</v>
      </c>
      <c r="V337">
        <v>0</v>
      </c>
      <c r="W337">
        <v>0</v>
      </c>
      <c r="X337">
        <v>0</v>
      </c>
      <c r="Y337">
        <v>0</v>
      </c>
      <c r="Z337">
        <v>0</v>
      </c>
      <c r="AA337">
        <v>0</v>
      </c>
      <c r="AB337">
        <v>0</v>
      </c>
      <c r="AC337">
        <v>0</v>
      </c>
      <c r="AD337">
        <v>0</v>
      </c>
      <c r="AE337">
        <v>0</v>
      </c>
      <c r="AF337">
        <v>0</v>
      </c>
      <c r="AG337">
        <v>0</v>
      </c>
      <c r="AH337">
        <v>0</v>
      </c>
      <c r="AI337">
        <v>0</v>
      </c>
      <c r="AJ337">
        <v>0</v>
      </c>
      <c r="AK337">
        <v>8.6300000000000008</v>
      </c>
      <c r="AL337">
        <v>0</v>
      </c>
      <c r="AM337">
        <v>0</v>
      </c>
      <c r="AN337">
        <v>0</v>
      </c>
      <c r="AO337">
        <v>0</v>
      </c>
      <c r="AP337">
        <v>0</v>
      </c>
      <c r="AQ337">
        <v>0</v>
      </c>
      <c r="AR337">
        <v>0</v>
      </c>
      <c r="AS337">
        <v>0</v>
      </c>
      <c r="AT337">
        <v>0</v>
      </c>
      <c r="AU337">
        <v>0</v>
      </c>
      <c r="AV337">
        <v>0</v>
      </c>
      <c r="AW337">
        <v>0</v>
      </c>
      <c r="AX337">
        <v>0</v>
      </c>
      <c r="AY337">
        <v>0</v>
      </c>
      <c r="AZ337">
        <v>0</v>
      </c>
      <c r="BA337">
        <v>0</v>
      </c>
      <c r="BB337">
        <v>0</v>
      </c>
      <c r="BG337">
        <v>0</v>
      </c>
      <c r="BH337">
        <v>1</v>
      </c>
      <c r="BI337">
        <v>0.9</v>
      </c>
      <c r="BJ337">
        <v>2.2999999999999998</v>
      </c>
      <c r="BK337">
        <v>2.5</v>
      </c>
      <c r="BL337">
        <v>60.96</v>
      </c>
      <c r="BM337">
        <v>9.14</v>
      </c>
      <c r="BN337">
        <v>70.099999999999994</v>
      </c>
      <c r="BO337">
        <v>70.099999999999994</v>
      </c>
      <c r="BQ337" t="s">
        <v>1147</v>
      </c>
      <c r="BR337" t="s">
        <v>363</v>
      </c>
      <c r="BS337" s="2">
        <v>44251</v>
      </c>
      <c r="BT337" s="3">
        <v>0.42708333333333331</v>
      </c>
      <c r="BU337" t="s">
        <v>1148</v>
      </c>
      <c r="BV337" t="s">
        <v>80</v>
      </c>
      <c r="BY337">
        <v>11578.5</v>
      </c>
      <c r="CA337" t="s">
        <v>261</v>
      </c>
      <c r="CC337" t="s">
        <v>137</v>
      </c>
      <c r="CD337">
        <v>2</v>
      </c>
      <c r="CE337" t="s">
        <v>922</v>
      </c>
      <c r="CF337" s="2">
        <v>44251</v>
      </c>
      <c r="CI337">
        <v>1</v>
      </c>
      <c r="CJ337">
        <v>1</v>
      </c>
      <c r="CK337">
        <v>21</v>
      </c>
      <c r="CL337" t="s">
        <v>82</v>
      </c>
    </row>
    <row r="338" spans="1:90" x14ac:dyDescent="0.25">
      <c r="A338" t="s">
        <v>358</v>
      </c>
      <c r="B338" t="s">
        <v>359</v>
      </c>
      <c r="C338" t="s">
        <v>72</v>
      </c>
      <c r="E338" t="str">
        <f>"GAB2002131"</f>
        <v>GAB2002131</v>
      </c>
      <c r="F338" s="2">
        <v>44250</v>
      </c>
      <c r="G338">
        <v>202108</v>
      </c>
      <c r="H338" t="s">
        <v>86</v>
      </c>
      <c r="I338" t="s">
        <v>87</v>
      </c>
      <c r="J338" t="s">
        <v>360</v>
      </c>
      <c r="K338" t="s">
        <v>75</v>
      </c>
      <c r="L338" t="s">
        <v>216</v>
      </c>
      <c r="M338" t="s">
        <v>217</v>
      </c>
      <c r="N338" t="s">
        <v>1149</v>
      </c>
      <c r="O338" t="s">
        <v>200</v>
      </c>
      <c r="P338" t="str">
        <f>"CT064608                      "</f>
        <v xml:space="preserve">CT064608                      </v>
      </c>
      <c r="Q338">
        <v>0</v>
      </c>
      <c r="R338">
        <v>0</v>
      </c>
      <c r="S338">
        <v>0</v>
      </c>
      <c r="T338">
        <v>0</v>
      </c>
      <c r="U338">
        <v>0</v>
      </c>
      <c r="V338">
        <v>0</v>
      </c>
      <c r="W338">
        <v>0</v>
      </c>
      <c r="X338">
        <v>0</v>
      </c>
      <c r="Y338">
        <v>0</v>
      </c>
      <c r="Z338">
        <v>0</v>
      </c>
      <c r="AA338">
        <v>0</v>
      </c>
      <c r="AB338">
        <v>0</v>
      </c>
      <c r="AC338">
        <v>0</v>
      </c>
      <c r="AD338">
        <v>0</v>
      </c>
      <c r="AE338">
        <v>0</v>
      </c>
      <c r="AF338">
        <v>0</v>
      </c>
      <c r="AG338">
        <v>0</v>
      </c>
      <c r="AH338">
        <v>0</v>
      </c>
      <c r="AI338">
        <v>0</v>
      </c>
      <c r="AJ338">
        <v>0</v>
      </c>
      <c r="AK338">
        <v>0</v>
      </c>
      <c r="AL338">
        <v>0</v>
      </c>
      <c r="AM338">
        <v>16.84</v>
      </c>
      <c r="AN338">
        <v>0</v>
      </c>
      <c r="AO338">
        <v>0</v>
      </c>
      <c r="AP338">
        <v>0</v>
      </c>
      <c r="AQ338">
        <v>0</v>
      </c>
      <c r="AR338">
        <v>0</v>
      </c>
      <c r="AS338">
        <v>0</v>
      </c>
      <c r="AT338">
        <v>0</v>
      </c>
      <c r="AU338">
        <v>0</v>
      </c>
      <c r="AV338">
        <v>0</v>
      </c>
      <c r="AW338">
        <v>0</v>
      </c>
      <c r="AX338">
        <v>0</v>
      </c>
      <c r="AY338">
        <v>0</v>
      </c>
      <c r="AZ338">
        <v>0</v>
      </c>
      <c r="BA338">
        <v>0</v>
      </c>
      <c r="BB338">
        <v>0</v>
      </c>
      <c r="BG338">
        <v>0</v>
      </c>
      <c r="BH338">
        <v>1</v>
      </c>
      <c r="BI338">
        <v>0.6</v>
      </c>
      <c r="BJ338">
        <v>1.8</v>
      </c>
      <c r="BK338">
        <v>2</v>
      </c>
      <c r="BL338">
        <v>123.9</v>
      </c>
      <c r="BM338">
        <v>18.59</v>
      </c>
      <c r="BN338">
        <v>142.49</v>
      </c>
      <c r="BO338">
        <v>142.49</v>
      </c>
      <c r="BQ338" t="s">
        <v>1150</v>
      </c>
      <c r="BR338" t="s">
        <v>363</v>
      </c>
      <c r="BS338" s="2">
        <v>44252</v>
      </c>
      <c r="BT338" s="3">
        <v>0.37152777777777773</v>
      </c>
      <c r="BU338" t="s">
        <v>1151</v>
      </c>
      <c r="BV338" t="s">
        <v>80</v>
      </c>
      <c r="BY338">
        <v>8834.56</v>
      </c>
      <c r="CC338" t="s">
        <v>217</v>
      </c>
      <c r="CD338">
        <v>1039</v>
      </c>
      <c r="CE338" t="s">
        <v>88</v>
      </c>
      <c r="CF338" s="2">
        <v>44252</v>
      </c>
      <c r="CI338">
        <v>3</v>
      </c>
      <c r="CJ338">
        <v>2</v>
      </c>
      <c r="CK338" t="s">
        <v>378</v>
      </c>
      <c r="CL338" t="s">
        <v>82</v>
      </c>
    </row>
    <row r="339" spans="1:90" x14ac:dyDescent="0.25">
      <c r="A339" t="s">
        <v>358</v>
      </c>
      <c r="B339" t="s">
        <v>359</v>
      </c>
      <c r="C339" t="s">
        <v>72</v>
      </c>
      <c r="E339" t="str">
        <f>"GAB2002130"</f>
        <v>GAB2002130</v>
      </c>
      <c r="F339" s="2">
        <v>44250</v>
      </c>
      <c r="G339">
        <v>202108</v>
      </c>
      <c r="H339" t="s">
        <v>86</v>
      </c>
      <c r="I339" t="s">
        <v>87</v>
      </c>
      <c r="J339" t="s">
        <v>360</v>
      </c>
      <c r="K339" t="s">
        <v>75</v>
      </c>
      <c r="L339" t="s">
        <v>86</v>
      </c>
      <c r="M339" t="s">
        <v>87</v>
      </c>
      <c r="N339" t="s">
        <v>499</v>
      </c>
      <c r="O339" t="s">
        <v>78</v>
      </c>
      <c r="P339" t="str">
        <f>"CT064607                      "</f>
        <v xml:space="preserve">CT064607                      </v>
      </c>
      <c r="Q339">
        <v>0</v>
      </c>
      <c r="R339">
        <v>0</v>
      </c>
      <c r="S339">
        <v>0</v>
      </c>
      <c r="T339">
        <v>0</v>
      </c>
      <c r="U339">
        <v>0</v>
      </c>
      <c r="V339">
        <v>0</v>
      </c>
      <c r="W339">
        <v>0</v>
      </c>
      <c r="X339">
        <v>0</v>
      </c>
      <c r="Y339">
        <v>0</v>
      </c>
      <c r="Z339">
        <v>0</v>
      </c>
      <c r="AA339">
        <v>0</v>
      </c>
      <c r="AB339">
        <v>0</v>
      </c>
      <c r="AC339">
        <v>0</v>
      </c>
      <c r="AD339">
        <v>0</v>
      </c>
      <c r="AE339">
        <v>0</v>
      </c>
      <c r="AF339">
        <v>0</v>
      </c>
      <c r="AG339">
        <v>0</v>
      </c>
      <c r="AH339">
        <v>0</v>
      </c>
      <c r="AI339">
        <v>0</v>
      </c>
      <c r="AJ339">
        <v>0</v>
      </c>
      <c r="AK339">
        <v>5.4</v>
      </c>
      <c r="AL339">
        <v>0</v>
      </c>
      <c r="AM339">
        <v>0</v>
      </c>
      <c r="AN339">
        <v>0</v>
      </c>
      <c r="AO339">
        <v>0</v>
      </c>
      <c r="AP339">
        <v>0</v>
      </c>
      <c r="AQ339">
        <v>0</v>
      </c>
      <c r="AR339">
        <v>0</v>
      </c>
      <c r="AS339">
        <v>0</v>
      </c>
      <c r="AT339">
        <v>0</v>
      </c>
      <c r="AU339">
        <v>0</v>
      </c>
      <c r="AV339">
        <v>0</v>
      </c>
      <c r="AW339">
        <v>0</v>
      </c>
      <c r="AX339">
        <v>0</v>
      </c>
      <c r="AY339">
        <v>0</v>
      </c>
      <c r="AZ339">
        <v>0</v>
      </c>
      <c r="BA339">
        <v>0</v>
      </c>
      <c r="BB339">
        <v>0</v>
      </c>
      <c r="BG339">
        <v>0</v>
      </c>
      <c r="BH339">
        <v>1</v>
      </c>
      <c r="BI339">
        <v>0.3</v>
      </c>
      <c r="BJ339">
        <v>2</v>
      </c>
      <c r="BK339">
        <v>2</v>
      </c>
      <c r="BL339">
        <v>38.11</v>
      </c>
      <c r="BM339">
        <v>5.72</v>
      </c>
      <c r="BN339">
        <v>43.83</v>
      </c>
      <c r="BO339">
        <v>43.83</v>
      </c>
      <c r="BQ339" t="s">
        <v>500</v>
      </c>
      <c r="BR339" t="s">
        <v>363</v>
      </c>
      <c r="BS339" s="2">
        <v>44251</v>
      </c>
      <c r="BT339" s="3">
        <v>0.4777777777777778</v>
      </c>
      <c r="BU339" t="s">
        <v>1152</v>
      </c>
      <c r="BV339" t="s">
        <v>82</v>
      </c>
      <c r="BW339" t="s">
        <v>97</v>
      </c>
      <c r="BX339" t="s">
        <v>130</v>
      </c>
      <c r="BY339">
        <v>10074</v>
      </c>
      <c r="CA339" t="s">
        <v>234</v>
      </c>
      <c r="CC339" t="s">
        <v>87</v>
      </c>
      <c r="CD339">
        <v>7800</v>
      </c>
      <c r="CE339" t="s">
        <v>443</v>
      </c>
      <c r="CF339" s="2">
        <v>44252</v>
      </c>
      <c r="CI339">
        <v>1</v>
      </c>
      <c r="CJ339">
        <v>1</v>
      </c>
      <c r="CK339">
        <v>22</v>
      </c>
      <c r="CL339" t="s">
        <v>82</v>
      </c>
    </row>
    <row r="340" spans="1:90" x14ac:dyDescent="0.25">
      <c r="A340" t="s">
        <v>358</v>
      </c>
      <c r="B340" t="s">
        <v>359</v>
      </c>
      <c r="C340" t="s">
        <v>72</v>
      </c>
      <c r="E340" t="str">
        <f>"GAB2002143"</f>
        <v>GAB2002143</v>
      </c>
      <c r="F340" s="2">
        <v>44250</v>
      </c>
      <c r="G340">
        <v>202108</v>
      </c>
      <c r="H340" t="s">
        <v>86</v>
      </c>
      <c r="I340" t="s">
        <v>87</v>
      </c>
      <c r="J340" t="s">
        <v>360</v>
      </c>
      <c r="K340" t="s">
        <v>75</v>
      </c>
      <c r="L340" t="s">
        <v>92</v>
      </c>
      <c r="M340" t="s">
        <v>93</v>
      </c>
      <c r="N340" t="s">
        <v>1153</v>
      </c>
      <c r="O340" t="s">
        <v>200</v>
      </c>
      <c r="P340" t="str">
        <f>"CT064627                      "</f>
        <v xml:space="preserve">CT064627                      </v>
      </c>
      <c r="Q340">
        <v>0</v>
      </c>
      <c r="R340">
        <v>0</v>
      </c>
      <c r="S340">
        <v>0</v>
      </c>
      <c r="T340">
        <v>0</v>
      </c>
      <c r="U340">
        <v>0</v>
      </c>
      <c r="V340">
        <v>0</v>
      </c>
      <c r="W340">
        <v>0</v>
      </c>
      <c r="X340">
        <v>0</v>
      </c>
      <c r="Y340">
        <v>0</v>
      </c>
      <c r="Z340">
        <v>0</v>
      </c>
      <c r="AA340">
        <v>0</v>
      </c>
      <c r="AB340">
        <v>0</v>
      </c>
      <c r="AC340">
        <v>0</v>
      </c>
      <c r="AD340">
        <v>0</v>
      </c>
      <c r="AE340">
        <v>0</v>
      </c>
      <c r="AF340">
        <v>0</v>
      </c>
      <c r="AG340">
        <v>0</v>
      </c>
      <c r="AH340">
        <v>0</v>
      </c>
      <c r="AI340">
        <v>0</v>
      </c>
      <c r="AJ340">
        <v>0</v>
      </c>
      <c r="AK340">
        <v>0</v>
      </c>
      <c r="AL340">
        <v>0</v>
      </c>
      <c r="AM340">
        <v>14.14</v>
      </c>
      <c r="AN340">
        <v>0</v>
      </c>
      <c r="AO340">
        <v>0</v>
      </c>
      <c r="AP340">
        <v>0</v>
      </c>
      <c r="AQ340">
        <v>0</v>
      </c>
      <c r="AR340">
        <v>0</v>
      </c>
      <c r="AS340">
        <v>0</v>
      </c>
      <c r="AT340">
        <v>0</v>
      </c>
      <c r="AU340">
        <v>0</v>
      </c>
      <c r="AV340">
        <v>0</v>
      </c>
      <c r="AW340">
        <v>0</v>
      </c>
      <c r="AX340">
        <v>0</v>
      </c>
      <c r="AY340">
        <v>0</v>
      </c>
      <c r="AZ340">
        <v>0</v>
      </c>
      <c r="BA340">
        <v>0</v>
      </c>
      <c r="BB340">
        <v>0</v>
      </c>
      <c r="BG340">
        <v>0</v>
      </c>
      <c r="BH340">
        <v>1</v>
      </c>
      <c r="BI340">
        <v>0.9</v>
      </c>
      <c r="BJ340">
        <v>1.8</v>
      </c>
      <c r="BK340">
        <v>2</v>
      </c>
      <c r="BL340">
        <v>104.85</v>
      </c>
      <c r="BM340">
        <v>15.73</v>
      </c>
      <c r="BN340">
        <v>120.58</v>
      </c>
      <c r="BO340">
        <v>120.58</v>
      </c>
      <c r="BQ340" t="s">
        <v>103</v>
      </c>
      <c r="BR340" t="s">
        <v>363</v>
      </c>
      <c r="BS340" s="2">
        <v>44252</v>
      </c>
      <c r="BT340" s="3">
        <v>0.37638888888888888</v>
      </c>
      <c r="BU340" t="s">
        <v>1154</v>
      </c>
      <c r="BV340" t="s">
        <v>80</v>
      </c>
      <c r="BY340">
        <v>8804.4</v>
      </c>
      <c r="CA340" t="s">
        <v>1155</v>
      </c>
      <c r="CC340" t="s">
        <v>93</v>
      </c>
      <c r="CD340">
        <v>2196</v>
      </c>
      <c r="CE340" t="s">
        <v>88</v>
      </c>
      <c r="CF340" s="2">
        <v>44252</v>
      </c>
      <c r="CI340">
        <v>2</v>
      </c>
      <c r="CJ340">
        <v>2</v>
      </c>
      <c r="CK340" t="s">
        <v>211</v>
      </c>
      <c r="CL340" t="s">
        <v>82</v>
      </c>
    </row>
    <row r="341" spans="1:90" x14ac:dyDescent="0.25">
      <c r="A341" t="s">
        <v>358</v>
      </c>
      <c r="B341" t="s">
        <v>359</v>
      </c>
      <c r="C341" t="s">
        <v>72</v>
      </c>
      <c r="E341" t="str">
        <f>"GAB2002139"</f>
        <v>GAB2002139</v>
      </c>
      <c r="F341" s="2">
        <v>44250</v>
      </c>
      <c r="G341">
        <v>202108</v>
      </c>
      <c r="H341" t="s">
        <v>86</v>
      </c>
      <c r="I341" t="s">
        <v>87</v>
      </c>
      <c r="J341" t="s">
        <v>360</v>
      </c>
      <c r="K341" t="s">
        <v>75</v>
      </c>
      <c r="L341" t="s">
        <v>136</v>
      </c>
      <c r="M341" t="s">
        <v>137</v>
      </c>
      <c r="N341" t="s">
        <v>961</v>
      </c>
      <c r="O341" t="s">
        <v>200</v>
      </c>
      <c r="P341" t="str">
        <f>"003092 003119                 "</f>
        <v xml:space="preserve">003092 003119                 </v>
      </c>
      <c r="Q341">
        <v>0</v>
      </c>
      <c r="R341">
        <v>0</v>
      </c>
      <c r="S341">
        <v>0</v>
      </c>
      <c r="T341">
        <v>0</v>
      </c>
      <c r="U341">
        <v>0</v>
      </c>
      <c r="V341">
        <v>0</v>
      </c>
      <c r="W341">
        <v>0</v>
      </c>
      <c r="X341">
        <v>0</v>
      </c>
      <c r="Y341">
        <v>0</v>
      </c>
      <c r="Z341">
        <v>0</v>
      </c>
      <c r="AA341">
        <v>0</v>
      </c>
      <c r="AB341">
        <v>0</v>
      </c>
      <c r="AC341">
        <v>0</v>
      </c>
      <c r="AD341">
        <v>0</v>
      </c>
      <c r="AE341">
        <v>0</v>
      </c>
      <c r="AF341">
        <v>0</v>
      </c>
      <c r="AG341">
        <v>0</v>
      </c>
      <c r="AH341">
        <v>0</v>
      </c>
      <c r="AI341">
        <v>0</v>
      </c>
      <c r="AJ341">
        <v>0</v>
      </c>
      <c r="AK341">
        <v>0</v>
      </c>
      <c r="AL341">
        <v>0</v>
      </c>
      <c r="AM341">
        <v>14.14</v>
      </c>
      <c r="AN341">
        <v>0</v>
      </c>
      <c r="AO341">
        <v>0</v>
      </c>
      <c r="AP341">
        <v>0</v>
      </c>
      <c r="AQ341">
        <v>0</v>
      </c>
      <c r="AR341">
        <v>0</v>
      </c>
      <c r="AS341">
        <v>0</v>
      </c>
      <c r="AT341">
        <v>0</v>
      </c>
      <c r="AU341">
        <v>0</v>
      </c>
      <c r="AV341">
        <v>0</v>
      </c>
      <c r="AW341">
        <v>0</v>
      </c>
      <c r="AX341">
        <v>0</v>
      </c>
      <c r="AY341">
        <v>0</v>
      </c>
      <c r="AZ341">
        <v>0</v>
      </c>
      <c r="BA341">
        <v>0</v>
      </c>
      <c r="BB341">
        <v>0</v>
      </c>
      <c r="BG341">
        <v>0</v>
      </c>
      <c r="BH341">
        <v>1</v>
      </c>
      <c r="BI341">
        <v>0.4</v>
      </c>
      <c r="BJ341">
        <v>2.4</v>
      </c>
      <c r="BK341">
        <v>3</v>
      </c>
      <c r="BL341">
        <v>104.85</v>
      </c>
      <c r="BM341">
        <v>15.73</v>
      </c>
      <c r="BN341">
        <v>120.58</v>
      </c>
      <c r="BO341">
        <v>120.58</v>
      </c>
      <c r="BQ341" t="s">
        <v>962</v>
      </c>
      <c r="BR341" t="s">
        <v>363</v>
      </c>
      <c r="BS341" s="2">
        <v>44251</v>
      </c>
      <c r="BT341" s="3">
        <v>0.36319444444444443</v>
      </c>
      <c r="BU341" t="s">
        <v>1156</v>
      </c>
      <c r="BV341" t="s">
        <v>80</v>
      </c>
      <c r="BY341">
        <v>11800.8</v>
      </c>
      <c r="CA341" t="s">
        <v>287</v>
      </c>
      <c r="CC341" t="s">
        <v>137</v>
      </c>
      <c r="CD341">
        <v>110</v>
      </c>
      <c r="CE341" t="s">
        <v>88</v>
      </c>
      <c r="CF341" s="2">
        <v>44251</v>
      </c>
      <c r="CI341">
        <v>2</v>
      </c>
      <c r="CJ341">
        <v>1</v>
      </c>
      <c r="CK341" t="s">
        <v>211</v>
      </c>
      <c r="CL341" t="s">
        <v>82</v>
      </c>
    </row>
    <row r="342" spans="1:90" x14ac:dyDescent="0.25">
      <c r="A342" t="s">
        <v>358</v>
      </c>
      <c r="B342" t="s">
        <v>359</v>
      </c>
      <c r="C342" t="s">
        <v>72</v>
      </c>
      <c r="E342" t="str">
        <f>"GAB2002132"</f>
        <v>GAB2002132</v>
      </c>
      <c r="F342" s="2">
        <v>44250</v>
      </c>
      <c r="G342">
        <v>202108</v>
      </c>
      <c r="H342" t="s">
        <v>86</v>
      </c>
      <c r="I342" t="s">
        <v>87</v>
      </c>
      <c r="J342" t="s">
        <v>360</v>
      </c>
      <c r="K342" t="s">
        <v>75</v>
      </c>
      <c r="L342" t="s">
        <v>86</v>
      </c>
      <c r="M342" t="s">
        <v>87</v>
      </c>
      <c r="N342" t="s">
        <v>813</v>
      </c>
      <c r="O342" t="s">
        <v>78</v>
      </c>
      <c r="P342" t="str">
        <f>"CT064612                      "</f>
        <v xml:space="preserve">CT064612                      </v>
      </c>
      <c r="Q342">
        <v>0</v>
      </c>
      <c r="R342">
        <v>0</v>
      </c>
      <c r="S342">
        <v>0</v>
      </c>
      <c r="T342">
        <v>0</v>
      </c>
      <c r="U342">
        <v>0</v>
      </c>
      <c r="V342">
        <v>0</v>
      </c>
      <c r="W342">
        <v>0</v>
      </c>
      <c r="X342">
        <v>0</v>
      </c>
      <c r="Y342">
        <v>0</v>
      </c>
      <c r="Z342">
        <v>0</v>
      </c>
      <c r="AA342">
        <v>0</v>
      </c>
      <c r="AB342">
        <v>0</v>
      </c>
      <c r="AC342">
        <v>0</v>
      </c>
      <c r="AD342">
        <v>0</v>
      </c>
      <c r="AE342">
        <v>0</v>
      </c>
      <c r="AF342">
        <v>0</v>
      </c>
      <c r="AG342">
        <v>0</v>
      </c>
      <c r="AH342">
        <v>0</v>
      </c>
      <c r="AI342">
        <v>0</v>
      </c>
      <c r="AJ342">
        <v>0</v>
      </c>
      <c r="AK342">
        <v>5.4</v>
      </c>
      <c r="AL342">
        <v>0</v>
      </c>
      <c r="AM342">
        <v>0</v>
      </c>
      <c r="AN342">
        <v>0</v>
      </c>
      <c r="AO342">
        <v>0</v>
      </c>
      <c r="AP342">
        <v>0</v>
      </c>
      <c r="AQ342">
        <v>0</v>
      </c>
      <c r="AR342">
        <v>0</v>
      </c>
      <c r="AS342">
        <v>0</v>
      </c>
      <c r="AT342">
        <v>0</v>
      </c>
      <c r="AU342">
        <v>0</v>
      </c>
      <c r="AV342">
        <v>0</v>
      </c>
      <c r="AW342">
        <v>0</v>
      </c>
      <c r="AX342">
        <v>0</v>
      </c>
      <c r="AY342">
        <v>0</v>
      </c>
      <c r="AZ342">
        <v>0</v>
      </c>
      <c r="BA342">
        <v>0</v>
      </c>
      <c r="BB342">
        <v>0</v>
      </c>
      <c r="BG342">
        <v>0</v>
      </c>
      <c r="BH342">
        <v>1</v>
      </c>
      <c r="BI342">
        <v>0.2</v>
      </c>
      <c r="BJ342">
        <v>1.7</v>
      </c>
      <c r="BK342">
        <v>2</v>
      </c>
      <c r="BL342">
        <v>38.11</v>
      </c>
      <c r="BM342">
        <v>5.72</v>
      </c>
      <c r="BN342">
        <v>43.83</v>
      </c>
      <c r="BO342">
        <v>43.83</v>
      </c>
      <c r="BQ342" t="s">
        <v>814</v>
      </c>
      <c r="BR342" t="s">
        <v>363</v>
      </c>
      <c r="BS342" s="2">
        <v>44251</v>
      </c>
      <c r="BT342" s="3">
        <v>0.4770833333333333</v>
      </c>
      <c r="BU342" t="s">
        <v>1157</v>
      </c>
      <c r="BV342" t="s">
        <v>82</v>
      </c>
      <c r="BW342" t="s">
        <v>97</v>
      </c>
      <c r="BX342" t="s">
        <v>98</v>
      </c>
      <c r="BY342">
        <v>8580</v>
      </c>
      <c r="CA342" t="s">
        <v>99</v>
      </c>
      <c r="CC342" t="s">
        <v>87</v>
      </c>
      <c r="CD342">
        <v>7441</v>
      </c>
      <c r="CE342" t="s">
        <v>443</v>
      </c>
      <c r="CF342" s="2">
        <v>44252</v>
      </c>
      <c r="CI342">
        <v>1</v>
      </c>
      <c r="CJ342">
        <v>1</v>
      </c>
      <c r="CK342">
        <v>22</v>
      </c>
      <c r="CL342" t="s">
        <v>82</v>
      </c>
    </row>
    <row r="343" spans="1:90" x14ac:dyDescent="0.25">
      <c r="A343" t="s">
        <v>358</v>
      </c>
      <c r="B343" t="s">
        <v>359</v>
      </c>
      <c r="C343" t="s">
        <v>72</v>
      </c>
      <c r="E343" t="str">
        <f>"GAB2002137"</f>
        <v>GAB2002137</v>
      </c>
      <c r="F343" s="2">
        <v>44250</v>
      </c>
      <c r="G343">
        <v>202108</v>
      </c>
      <c r="H343" t="s">
        <v>86</v>
      </c>
      <c r="I343" t="s">
        <v>87</v>
      </c>
      <c r="J343" t="s">
        <v>360</v>
      </c>
      <c r="K343" t="s">
        <v>75</v>
      </c>
      <c r="L343" t="s">
        <v>510</v>
      </c>
      <c r="M343" t="s">
        <v>511</v>
      </c>
      <c r="N343" t="s">
        <v>512</v>
      </c>
      <c r="O343" t="s">
        <v>78</v>
      </c>
      <c r="P343" t="str">
        <f>"CT064619                      "</f>
        <v xml:space="preserve">CT064619                      </v>
      </c>
      <c r="Q343">
        <v>0</v>
      </c>
      <c r="R343">
        <v>0</v>
      </c>
      <c r="S343">
        <v>0</v>
      </c>
      <c r="T343">
        <v>0</v>
      </c>
      <c r="U343">
        <v>0</v>
      </c>
      <c r="V343">
        <v>0</v>
      </c>
      <c r="W343">
        <v>0</v>
      </c>
      <c r="X343">
        <v>0</v>
      </c>
      <c r="Y343">
        <v>0</v>
      </c>
      <c r="Z343">
        <v>0</v>
      </c>
      <c r="AA343">
        <v>0</v>
      </c>
      <c r="AB343">
        <v>0</v>
      </c>
      <c r="AC343">
        <v>0</v>
      </c>
      <c r="AD343">
        <v>0</v>
      </c>
      <c r="AE343">
        <v>0</v>
      </c>
      <c r="AF343">
        <v>0</v>
      </c>
      <c r="AG343">
        <v>0</v>
      </c>
      <c r="AH343">
        <v>0</v>
      </c>
      <c r="AI343">
        <v>0</v>
      </c>
      <c r="AJ343">
        <v>0</v>
      </c>
      <c r="AK343">
        <v>16.41</v>
      </c>
      <c r="AL343">
        <v>0</v>
      </c>
      <c r="AM343">
        <v>0</v>
      </c>
      <c r="AN343">
        <v>0</v>
      </c>
      <c r="AO343">
        <v>0</v>
      </c>
      <c r="AP343">
        <v>0</v>
      </c>
      <c r="AQ343">
        <v>0</v>
      </c>
      <c r="AR343">
        <v>0</v>
      </c>
      <c r="AS343">
        <v>0</v>
      </c>
      <c r="AT343">
        <v>0</v>
      </c>
      <c r="AU343">
        <v>0</v>
      </c>
      <c r="AV343">
        <v>0</v>
      </c>
      <c r="AW343">
        <v>0</v>
      </c>
      <c r="AX343">
        <v>0</v>
      </c>
      <c r="AY343">
        <v>0</v>
      </c>
      <c r="AZ343">
        <v>0</v>
      </c>
      <c r="BA343">
        <v>0</v>
      </c>
      <c r="BB343">
        <v>0</v>
      </c>
      <c r="BG343">
        <v>0</v>
      </c>
      <c r="BH343">
        <v>1</v>
      </c>
      <c r="BI343">
        <v>0.3</v>
      </c>
      <c r="BJ343">
        <v>2.1</v>
      </c>
      <c r="BK343">
        <v>2.5</v>
      </c>
      <c r="BL343">
        <v>115.85</v>
      </c>
      <c r="BM343">
        <v>17.38</v>
      </c>
      <c r="BN343">
        <v>133.22999999999999</v>
      </c>
      <c r="BO343">
        <v>133.22999999999999</v>
      </c>
      <c r="BQ343" t="s">
        <v>1158</v>
      </c>
      <c r="BR343" t="s">
        <v>363</v>
      </c>
      <c r="BS343" t="s">
        <v>153</v>
      </c>
      <c r="BW343" t="s">
        <v>112</v>
      </c>
      <c r="BX343" t="s">
        <v>178</v>
      </c>
      <c r="BY343">
        <v>10727.64</v>
      </c>
      <c r="CC343" t="s">
        <v>511</v>
      </c>
      <c r="CD343">
        <v>8800</v>
      </c>
      <c r="CE343" t="s">
        <v>438</v>
      </c>
      <c r="CI343">
        <v>3</v>
      </c>
      <c r="CJ343" t="s">
        <v>153</v>
      </c>
      <c r="CK343">
        <v>23</v>
      </c>
      <c r="CL343" t="s">
        <v>82</v>
      </c>
    </row>
    <row r="344" spans="1:90" x14ac:dyDescent="0.25">
      <c r="A344" t="s">
        <v>358</v>
      </c>
      <c r="B344" t="s">
        <v>359</v>
      </c>
      <c r="C344" t="s">
        <v>72</v>
      </c>
      <c r="E344" t="str">
        <f>"GAB2002147"</f>
        <v>GAB2002147</v>
      </c>
      <c r="F344" s="2">
        <v>44250</v>
      </c>
      <c r="G344">
        <v>202108</v>
      </c>
      <c r="H344" t="s">
        <v>86</v>
      </c>
      <c r="I344" t="s">
        <v>87</v>
      </c>
      <c r="J344" t="s">
        <v>360</v>
      </c>
      <c r="K344" t="s">
        <v>75</v>
      </c>
      <c r="L344" t="s">
        <v>86</v>
      </c>
      <c r="M344" t="s">
        <v>87</v>
      </c>
      <c r="N344" t="s">
        <v>689</v>
      </c>
      <c r="O344" t="s">
        <v>78</v>
      </c>
      <c r="P344" t="str">
        <f>"003121                        "</f>
        <v xml:space="preserve">003121                        </v>
      </c>
      <c r="Q344">
        <v>0</v>
      </c>
      <c r="R344">
        <v>0</v>
      </c>
      <c r="S344">
        <v>0</v>
      </c>
      <c r="T344">
        <v>0</v>
      </c>
      <c r="U344">
        <v>0</v>
      </c>
      <c r="V344">
        <v>0</v>
      </c>
      <c r="W344">
        <v>0</v>
      </c>
      <c r="X344">
        <v>0</v>
      </c>
      <c r="Y344">
        <v>0</v>
      </c>
      <c r="Z344">
        <v>0</v>
      </c>
      <c r="AA344">
        <v>0</v>
      </c>
      <c r="AB344">
        <v>0</v>
      </c>
      <c r="AC344">
        <v>0</v>
      </c>
      <c r="AD344">
        <v>0</v>
      </c>
      <c r="AE344">
        <v>0</v>
      </c>
      <c r="AF344">
        <v>0</v>
      </c>
      <c r="AG344">
        <v>0</v>
      </c>
      <c r="AH344">
        <v>0</v>
      </c>
      <c r="AI344">
        <v>0</v>
      </c>
      <c r="AJ344">
        <v>0</v>
      </c>
      <c r="AK344">
        <v>5.4</v>
      </c>
      <c r="AL344">
        <v>0</v>
      </c>
      <c r="AM344">
        <v>0</v>
      </c>
      <c r="AN344">
        <v>0</v>
      </c>
      <c r="AO344">
        <v>0</v>
      </c>
      <c r="AP344">
        <v>0</v>
      </c>
      <c r="AQ344">
        <v>0</v>
      </c>
      <c r="AR344">
        <v>0</v>
      </c>
      <c r="AS344">
        <v>0</v>
      </c>
      <c r="AT344">
        <v>0</v>
      </c>
      <c r="AU344">
        <v>0</v>
      </c>
      <c r="AV344">
        <v>0</v>
      </c>
      <c r="AW344">
        <v>0</v>
      </c>
      <c r="AX344">
        <v>0</v>
      </c>
      <c r="AY344">
        <v>0</v>
      </c>
      <c r="AZ344">
        <v>0</v>
      </c>
      <c r="BA344">
        <v>0</v>
      </c>
      <c r="BB344">
        <v>0</v>
      </c>
      <c r="BG344">
        <v>0</v>
      </c>
      <c r="BH344">
        <v>1</v>
      </c>
      <c r="BI344">
        <v>0.3</v>
      </c>
      <c r="BJ344">
        <v>2.1</v>
      </c>
      <c r="BK344">
        <v>3</v>
      </c>
      <c r="BL344">
        <v>38.11</v>
      </c>
      <c r="BM344">
        <v>5.72</v>
      </c>
      <c r="BN344">
        <v>43.83</v>
      </c>
      <c r="BO344">
        <v>43.83</v>
      </c>
      <c r="BQ344" t="s">
        <v>1159</v>
      </c>
      <c r="BR344" t="s">
        <v>363</v>
      </c>
      <c r="BS344" s="2">
        <v>44251</v>
      </c>
      <c r="BT344" s="3">
        <v>0.43958333333333338</v>
      </c>
      <c r="BU344" t="s">
        <v>1160</v>
      </c>
      <c r="BV344" t="s">
        <v>82</v>
      </c>
      <c r="BW344" t="s">
        <v>112</v>
      </c>
      <c r="BX344" t="s">
        <v>248</v>
      </c>
      <c r="BY344">
        <v>10301.36</v>
      </c>
      <c r="CA344" t="s">
        <v>1161</v>
      </c>
      <c r="CC344" t="s">
        <v>87</v>
      </c>
      <c r="CD344">
        <v>7441</v>
      </c>
      <c r="CE344" t="s">
        <v>438</v>
      </c>
      <c r="CF344" s="2">
        <v>44252</v>
      </c>
      <c r="CI344">
        <v>1</v>
      </c>
      <c r="CJ344">
        <v>1</v>
      </c>
      <c r="CK344">
        <v>22</v>
      </c>
      <c r="CL344" t="s">
        <v>82</v>
      </c>
    </row>
    <row r="345" spans="1:90" x14ac:dyDescent="0.25">
      <c r="A345" t="s">
        <v>358</v>
      </c>
      <c r="B345" t="s">
        <v>359</v>
      </c>
      <c r="C345" t="s">
        <v>72</v>
      </c>
      <c r="E345" t="str">
        <f>"GAB2002146"</f>
        <v>GAB2002146</v>
      </c>
      <c r="F345" s="2">
        <v>44250</v>
      </c>
      <c r="G345">
        <v>202108</v>
      </c>
      <c r="H345" t="s">
        <v>86</v>
      </c>
      <c r="I345" t="s">
        <v>87</v>
      </c>
      <c r="J345" t="s">
        <v>360</v>
      </c>
      <c r="K345" t="s">
        <v>75</v>
      </c>
      <c r="L345" t="s">
        <v>110</v>
      </c>
      <c r="M345" t="s">
        <v>111</v>
      </c>
      <c r="N345" t="s">
        <v>1138</v>
      </c>
      <c r="O345" t="s">
        <v>78</v>
      </c>
      <c r="P345" t="str">
        <f>"MICHELLE FICK. PLEASE PHONE TR"</f>
        <v>MICHELLE FICK. PLEASE PHONE TR</v>
      </c>
      <c r="Q345">
        <v>0</v>
      </c>
      <c r="R345">
        <v>0</v>
      </c>
      <c r="S345">
        <v>0</v>
      </c>
      <c r="T345">
        <v>0</v>
      </c>
      <c r="U345">
        <v>0</v>
      </c>
      <c r="V345">
        <v>0</v>
      </c>
      <c r="W345">
        <v>0</v>
      </c>
      <c r="X345">
        <v>0</v>
      </c>
      <c r="Y345">
        <v>0</v>
      </c>
      <c r="Z345">
        <v>0</v>
      </c>
      <c r="AA345">
        <v>0</v>
      </c>
      <c r="AB345">
        <v>0</v>
      </c>
      <c r="AC345">
        <v>0</v>
      </c>
      <c r="AD345">
        <v>0</v>
      </c>
      <c r="AE345">
        <v>0</v>
      </c>
      <c r="AF345">
        <v>0</v>
      </c>
      <c r="AG345">
        <v>0</v>
      </c>
      <c r="AH345">
        <v>0</v>
      </c>
      <c r="AI345">
        <v>0</v>
      </c>
      <c r="AJ345">
        <v>0</v>
      </c>
      <c r="AK345">
        <v>10.36</v>
      </c>
      <c r="AL345">
        <v>0</v>
      </c>
      <c r="AM345">
        <v>0</v>
      </c>
      <c r="AN345">
        <v>0</v>
      </c>
      <c r="AO345">
        <v>0</v>
      </c>
      <c r="AP345">
        <v>0</v>
      </c>
      <c r="AQ345">
        <v>0</v>
      </c>
      <c r="AR345">
        <v>0</v>
      </c>
      <c r="AS345">
        <v>0</v>
      </c>
      <c r="AT345">
        <v>0</v>
      </c>
      <c r="AU345">
        <v>0</v>
      </c>
      <c r="AV345">
        <v>0</v>
      </c>
      <c r="AW345">
        <v>0</v>
      </c>
      <c r="AX345">
        <v>0</v>
      </c>
      <c r="AY345">
        <v>0</v>
      </c>
      <c r="AZ345">
        <v>0</v>
      </c>
      <c r="BA345">
        <v>0</v>
      </c>
      <c r="BB345">
        <v>0</v>
      </c>
      <c r="BG345">
        <v>0</v>
      </c>
      <c r="BH345">
        <v>1</v>
      </c>
      <c r="BI345">
        <v>0.1</v>
      </c>
      <c r="BJ345">
        <v>2.6</v>
      </c>
      <c r="BK345">
        <v>3</v>
      </c>
      <c r="BL345">
        <v>73.150000000000006</v>
      </c>
      <c r="BM345">
        <v>10.97</v>
      </c>
      <c r="BN345">
        <v>84.12</v>
      </c>
      <c r="BO345">
        <v>84.12</v>
      </c>
      <c r="BQ345" t="s">
        <v>1012</v>
      </c>
      <c r="BR345" t="s">
        <v>363</v>
      </c>
      <c r="BS345" t="s">
        <v>153</v>
      </c>
      <c r="BY345">
        <v>12949.8</v>
      </c>
      <c r="CC345" t="s">
        <v>111</v>
      </c>
      <c r="CD345">
        <v>9301</v>
      </c>
      <c r="CE345" t="s">
        <v>623</v>
      </c>
      <c r="CI345">
        <v>1</v>
      </c>
      <c r="CJ345" t="s">
        <v>153</v>
      </c>
      <c r="CK345">
        <v>21</v>
      </c>
      <c r="CL345" t="s">
        <v>82</v>
      </c>
    </row>
    <row r="346" spans="1:90" x14ac:dyDescent="0.25">
      <c r="A346" t="s">
        <v>358</v>
      </c>
      <c r="B346" t="s">
        <v>359</v>
      </c>
      <c r="C346" t="s">
        <v>72</v>
      </c>
      <c r="E346" t="str">
        <f>"GAB2002142"</f>
        <v>GAB2002142</v>
      </c>
      <c r="F346" s="2">
        <v>44250</v>
      </c>
      <c r="G346">
        <v>202108</v>
      </c>
      <c r="H346" t="s">
        <v>86</v>
      </c>
      <c r="I346" t="s">
        <v>87</v>
      </c>
      <c r="J346" t="s">
        <v>360</v>
      </c>
      <c r="K346" t="s">
        <v>75</v>
      </c>
      <c r="L346" t="s">
        <v>116</v>
      </c>
      <c r="M346" t="s">
        <v>117</v>
      </c>
      <c r="N346" t="s">
        <v>1162</v>
      </c>
      <c r="O346" t="s">
        <v>78</v>
      </c>
      <c r="P346" t="str">
        <f>"MICHELLE FICK.                "</f>
        <v xml:space="preserve">MICHELLE FICK.                </v>
      </c>
      <c r="Q346">
        <v>0</v>
      </c>
      <c r="R346">
        <v>0</v>
      </c>
      <c r="S346">
        <v>0</v>
      </c>
      <c r="T346">
        <v>0</v>
      </c>
      <c r="U346">
        <v>0</v>
      </c>
      <c r="V346">
        <v>0</v>
      </c>
      <c r="W346">
        <v>0</v>
      </c>
      <c r="X346">
        <v>0</v>
      </c>
      <c r="Y346">
        <v>0</v>
      </c>
      <c r="Z346">
        <v>0</v>
      </c>
      <c r="AA346">
        <v>0</v>
      </c>
      <c r="AB346">
        <v>0</v>
      </c>
      <c r="AC346">
        <v>0</v>
      </c>
      <c r="AD346">
        <v>0</v>
      </c>
      <c r="AE346">
        <v>0</v>
      </c>
      <c r="AF346">
        <v>0</v>
      </c>
      <c r="AG346">
        <v>0</v>
      </c>
      <c r="AH346">
        <v>0</v>
      </c>
      <c r="AI346">
        <v>0</v>
      </c>
      <c r="AJ346">
        <v>0</v>
      </c>
      <c r="AK346">
        <v>8.6300000000000008</v>
      </c>
      <c r="AL346">
        <v>0</v>
      </c>
      <c r="AM346">
        <v>0</v>
      </c>
      <c r="AN346">
        <v>0</v>
      </c>
      <c r="AO346">
        <v>0</v>
      </c>
      <c r="AP346">
        <v>0</v>
      </c>
      <c r="AQ346">
        <v>0</v>
      </c>
      <c r="AR346">
        <v>0</v>
      </c>
      <c r="AS346">
        <v>0</v>
      </c>
      <c r="AT346">
        <v>0</v>
      </c>
      <c r="AU346">
        <v>0</v>
      </c>
      <c r="AV346">
        <v>0</v>
      </c>
      <c r="AW346">
        <v>0</v>
      </c>
      <c r="AX346">
        <v>0</v>
      </c>
      <c r="AY346">
        <v>0</v>
      </c>
      <c r="AZ346">
        <v>0</v>
      </c>
      <c r="BA346">
        <v>0</v>
      </c>
      <c r="BB346">
        <v>0</v>
      </c>
      <c r="BG346">
        <v>0</v>
      </c>
      <c r="BH346">
        <v>1</v>
      </c>
      <c r="BI346">
        <v>0.1</v>
      </c>
      <c r="BJ346">
        <v>2.2999999999999998</v>
      </c>
      <c r="BK346">
        <v>2.5</v>
      </c>
      <c r="BL346">
        <v>60.96</v>
      </c>
      <c r="BM346">
        <v>9.14</v>
      </c>
      <c r="BN346">
        <v>70.099999999999994</v>
      </c>
      <c r="BO346">
        <v>70.099999999999994</v>
      </c>
      <c r="BQ346" t="s">
        <v>1163</v>
      </c>
      <c r="BR346" t="s">
        <v>363</v>
      </c>
      <c r="BS346" s="2">
        <v>44251</v>
      </c>
      <c r="BT346" s="3">
        <v>0.38611111111111113</v>
      </c>
      <c r="BU346" t="s">
        <v>1164</v>
      </c>
      <c r="BV346" t="s">
        <v>80</v>
      </c>
      <c r="BY346">
        <v>11254</v>
      </c>
      <c r="CA346" t="s">
        <v>139</v>
      </c>
      <c r="CC346" t="s">
        <v>117</v>
      </c>
      <c r="CD346">
        <v>1682</v>
      </c>
      <c r="CE346" t="s">
        <v>623</v>
      </c>
      <c r="CF346" s="2">
        <v>44252</v>
      </c>
      <c r="CI346">
        <v>1</v>
      </c>
      <c r="CJ346">
        <v>1</v>
      </c>
      <c r="CK346">
        <v>21</v>
      </c>
      <c r="CL346" t="s">
        <v>82</v>
      </c>
    </row>
    <row r="347" spans="1:90" x14ac:dyDescent="0.25">
      <c r="A347" t="s">
        <v>358</v>
      </c>
      <c r="B347" t="s">
        <v>359</v>
      </c>
      <c r="C347" t="s">
        <v>72</v>
      </c>
      <c r="E347" t="str">
        <f>"GAB2002140"</f>
        <v>GAB2002140</v>
      </c>
      <c r="F347" s="2">
        <v>44250</v>
      </c>
      <c r="G347">
        <v>202108</v>
      </c>
      <c r="H347" t="s">
        <v>86</v>
      </c>
      <c r="I347" t="s">
        <v>87</v>
      </c>
      <c r="J347" t="s">
        <v>360</v>
      </c>
      <c r="K347" t="s">
        <v>75</v>
      </c>
      <c r="L347" t="s">
        <v>607</v>
      </c>
      <c r="M347" t="s">
        <v>608</v>
      </c>
      <c r="N347" t="s">
        <v>609</v>
      </c>
      <c r="O347" t="s">
        <v>78</v>
      </c>
      <c r="P347" t="str">
        <f>"CT064617 CT064625             "</f>
        <v xml:space="preserve">CT064617 CT064625             </v>
      </c>
      <c r="Q347">
        <v>0</v>
      </c>
      <c r="R347">
        <v>0</v>
      </c>
      <c r="S347">
        <v>0</v>
      </c>
      <c r="T347">
        <v>0</v>
      </c>
      <c r="U347">
        <v>0</v>
      </c>
      <c r="V347">
        <v>0</v>
      </c>
      <c r="W347">
        <v>0</v>
      </c>
      <c r="X347">
        <v>0</v>
      </c>
      <c r="Y347">
        <v>0</v>
      </c>
      <c r="Z347">
        <v>0</v>
      </c>
      <c r="AA347">
        <v>0</v>
      </c>
      <c r="AB347">
        <v>0</v>
      </c>
      <c r="AC347">
        <v>0</v>
      </c>
      <c r="AD347">
        <v>0</v>
      </c>
      <c r="AE347">
        <v>0</v>
      </c>
      <c r="AF347">
        <v>0</v>
      </c>
      <c r="AG347">
        <v>0</v>
      </c>
      <c r="AH347">
        <v>0</v>
      </c>
      <c r="AI347">
        <v>0</v>
      </c>
      <c r="AJ347">
        <v>0</v>
      </c>
      <c r="AK347">
        <v>13.38</v>
      </c>
      <c r="AL347">
        <v>0</v>
      </c>
      <c r="AM347">
        <v>0</v>
      </c>
      <c r="AN347">
        <v>0</v>
      </c>
      <c r="AO347">
        <v>0</v>
      </c>
      <c r="AP347">
        <v>0</v>
      </c>
      <c r="AQ347">
        <v>0</v>
      </c>
      <c r="AR347">
        <v>0</v>
      </c>
      <c r="AS347">
        <v>0</v>
      </c>
      <c r="AT347">
        <v>0</v>
      </c>
      <c r="AU347">
        <v>0</v>
      </c>
      <c r="AV347">
        <v>0</v>
      </c>
      <c r="AW347">
        <v>0</v>
      </c>
      <c r="AX347">
        <v>0</v>
      </c>
      <c r="AY347">
        <v>0</v>
      </c>
      <c r="AZ347">
        <v>0</v>
      </c>
      <c r="BA347">
        <v>0</v>
      </c>
      <c r="BB347">
        <v>0</v>
      </c>
      <c r="BG347">
        <v>0</v>
      </c>
      <c r="BH347">
        <v>1</v>
      </c>
      <c r="BI347">
        <v>0.7</v>
      </c>
      <c r="BJ347">
        <v>1.8</v>
      </c>
      <c r="BK347">
        <v>2</v>
      </c>
      <c r="BL347">
        <v>94.5</v>
      </c>
      <c r="BM347">
        <v>14.18</v>
      </c>
      <c r="BN347">
        <v>108.68</v>
      </c>
      <c r="BO347">
        <v>108.68</v>
      </c>
      <c r="BQ347" t="s">
        <v>610</v>
      </c>
      <c r="BR347" t="s">
        <v>363</v>
      </c>
      <c r="BS347" s="2">
        <v>44251</v>
      </c>
      <c r="BT347" s="3">
        <v>0.39583333333333331</v>
      </c>
      <c r="BU347" t="s">
        <v>688</v>
      </c>
      <c r="BV347" t="s">
        <v>80</v>
      </c>
      <c r="BY347">
        <v>8833.0300000000007</v>
      </c>
      <c r="CA347" t="s">
        <v>306</v>
      </c>
      <c r="CC347" t="s">
        <v>608</v>
      </c>
      <c r="CD347">
        <v>2515</v>
      </c>
      <c r="CE347" t="s">
        <v>617</v>
      </c>
      <c r="CF347" s="2">
        <v>44251</v>
      </c>
      <c r="CI347">
        <v>1</v>
      </c>
      <c r="CJ347">
        <v>1</v>
      </c>
      <c r="CK347">
        <v>23</v>
      </c>
      <c r="CL347" t="s">
        <v>82</v>
      </c>
    </row>
    <row r="348" spans="1:90" x14ac:dyDescent="0.25">
      <c r="A348" t="s">
        <v>358</v>
      </c>
      <c r="B348" t="s">
        <v>359</v>
      </c>
      <c r="C348" t="s">
        <v>72</v>
      </c>
      <c r="E348" t="str">
        <f>"GAB2002138"</f>
        <v>GAB2002138</v>
      </c>
      <c r="F348" s="2">
        <v>44250</v>
      </c>
      <c r="G348">
        <v>202108</v>
      </c>
      <c r="H348" t="s">
        <v>86</v>
      </c>
      <c r="I348" t="s">
        <v>87</v>
      </c>
      <c r="J348" t="s">
        <v>360</v>
      </c>
      <c r="K348" t="s">
        <v>75</v>
      </c>
      <c r="L348" t="s">
        <v>86</v>
      </c>
      <c r="M348" t="s">
        <v>87</v>
      </c>
      <c r="N348" t="s">
        <v>519</v>
      </c>
      <c r="O348" t="s">
        <v>78</v>
      </c>
      <c r="P348" t="str">
        <f>"CT064618                      "</f>
        <v xml:space="preserve">CT064618                      </v>
      </c>
      <c r="Q348">
        <v>0</v>
      </c>
      <c r="R348">
        <v>0</v>
      </c>
      <c r="S348">
        <v>0</v>
      </c>
      <c r="T348">
        <v>0</v>
      </c>
      <c r="U348">
        <v>0</v>
      </c>
      <c r="V348">
        <v>0</v>
      </c>
      <c r="W348">
        <v>0</v>
      </c>
      <c r="X348">
        <v>0</v>
      </c>
      <c r="Y348">
        <v>0</v>
      </c>
      <c r="Z348">
        <v>0</v>
      </c>
      <c r="AA348">
        <v>0</v>
      </c>
      <c r="AB348">
        <v>0</v>
      </c>
      <c r="AC348">
        <v>0</v>
      </c>
      <c r="AD348">
        <v>0</v>
      </c>
      <c r="AE348">
        <v>0</v>
      </c>
      <c r="AF348">
        <v>0</v>
      </c>
      <c r="AG348">
        <v>0</v>
      </c>
      <c r="AH348">
        <v>0</v>
      </c>
      <c r="AI348">
        <v>0</v>
      </c>
      <c r="AJ348">
        <v>0</v>
      </c>
      <c r="AK348">
        <v>5.4</v>
      </c>
      <c r="AL348">
        <v>0</v>
      </c>
      <c r="AM348">
        <v>0</v>
      </c>
      <c r="AN348">
        <v>0</v>
      </c>
      <c r="AO348">
        <v>0</v>
      </c>
      <c r="AP348">
        <v>0</v>
      </c>
      <c r="AQ348">
        <v>0</v>
      </c>
      <c r="AR348">
        <v>0</v>
      </c>
      <c r="AS348">
        <v>0</v>
      </c>
      <c r="AT348">
        <v>0</v>
      </c>
      <c r="AU348">
        <v>0</v>
      </c>
      <c r="AV348">
        <v>0</v>
      </c>
      <c r="AW348">
        <v>0</v>
      </c>
      <c r="AX348">
        <v>0</v>
      </c>
      <c r="AY348">
        <v>0</v>
      </c>
      <c r="AZ348">
        <v>0</v>
      </c>
      <c r="BA348">
        <v>0</v>
      </c>
      <c r="BB348">
        <v>0</v>
      </c>
      <c r="BG348">
        <v>0</v>
      </c>
      <c r="BH348">
        <v>1</v>
      </c>
      <c r="BI348">
        <v>0.5</v>
      </c>
      <c r="BJ348">
        <v>2.2999999999999998</v>
      </c>
      <c r="BK348">
        <v>3</v>
      </c>
      <c r="BL348">
        <v>38.11</v>
      </c>
      <c r="BM348">
        <v>5.72</v>
      </c>
      <c r="BN348">
        <v>43.83</v>
      </c>
      <c r="BO348">
        <v>43.83</v>
      </c>
      <c r="BQ348" t="s">
        <v>597</v>
      </c>
      <c r="BR348" t="s">
        <v>363</v>
      </c>
      <c r="BS348" s="2">
        <v>44251</v>
      </c>
      <c r="BT348" s="3">
        <v>0.41666666666666669</v>
      </c>
      <c r="BU348" t="s">
        <v>520</v>
      </c>
      <c r="BV348" t="s">
        <v>80</v>
      </c>
      <c r="BY348">
        <v>11687.73</v>
      </c>
      <c r="CC348" t="s">
        <v>87</v>
      </c>
      <c r="CD348">
        <v>7441</v>
      </c>
      <c r="CE348" t="s">
        <v>453</v>
      </c>
      <c r="CF348" s="2">
        <v>44252</v>
      </c>
      <c r="CI348">
        <v>1</v>
      </c>
      <c r="CJ348">
        <v>1</v>
      </c>
      <c r="CK348">
        <v>22</v>
      </c>
      <c r="CL348" t="s">
        <v>82</v>
      </c>
    </row>
    <row r="349" spans="1:90" x14ac:dyDescent="0.25">
      <c r="A349" t="s">
        <v>358</v>
      </c>
      <c r="B349" t="s">
        <v>359</v>
      </c>
      <c r="C349" t="s">
        <v>72</v>
      </c>
      <c r="E349" t="str">
        <f>"GAB2002133"</f>
        <v>GAB2002133</v>
      </c>
      <c r="F349" s="2">
        <v>44250</v>
      </c>
      <c r="G349">
        <v>202108</v>
      </c>
      <c r="H349" t="s">
        <v>86</v>
      </c>
      <c r="I349" t="s">
        <v>87</v>
      </c>
      <c r="J349" t="s">
        <v>360</v>
      </c>
      <c r="K349" t="s">
        <v>75</v>
      </c>
      <c r="L349" t="s">
        <v>86</v>
      </c>
      <c r="M349" t="s">
        <v>87</v>
      </c>
      <c r="N349" t="s">
        <v>582</v>
      </c>
      <c r="O349" t="s">
        <v>78</v>
      </c>
      <c r="P349" t="str">
        <f>"CT064613                      "</f>
        <v xml:space="preserve">CT064613                      </v>
      </c>
      <c r="Q349">
        <v>0</v>
      </c>
      <c r="R349">
        <v>0</v>
      </c>
      <c r="S349">
        <v>0</v>
      </c>
      <c r="T349">
        <v>0</v>
      </c>
      <c r="U349">
        <v>0</v>
      </c>
      <c r="V349">
        <v>0</v>
      </c>
      <c r="W349">
        <v>0</v>
      </c>
      <c r="X349">
        <v>0</v>
      </c>
      <c r="Y349">
        <v>0</v>
      </c>
      <c r="Z349">
        <v>0</v>
      </c>
      <c r="AA349">
        <v>0</v>
      </c>
      <c r="AB349">
        <v>0</v>
      </c>
      <c r="AC349">
        <v>0</v>
      </c>
      <c r="AD349">
        <v>0</v>
      </c>
      <c r="AE349">
        <v>0</v>
      </c>
      <c r="AF349">
        <v>0</v>
      </c>
      <c r="AG349">
        <v>0</v>
      </c>
      <c r="AH349">
        <v>0</v>
      </c>
      <c r="AI349">
        <v>0</v>
      </c>
      <c r="AJ349">
        <v>0</v>
      </c>
      <c r="AK349">
        <v>5.4</v>
      </c>
      <c r="AL349">
        <v>0</v>
      </c>
      <c r="AM349">
        <v>0</v>
      </c>
      <c r="AN349">
        <v>0</v>
      </c>
      <c r="AO349">
        <v>0</v>
      </c>
      <c r="AP349">
        <v>0</v>
      </c>
      <c r="AQ349">
        <v>0</v>
      </c>
      <c r="AR349">
        <v>0</v>
      </c>
      <c r="AS349">
        <v>0</v>
      </c>
      <c r="AT349">
        <v>0</v>
      </c>
      <c r="AU349">
        <v>0</v>
      </c>
      <c r="AV349">
        <v>0</v>
      </c>
      <c r="AW349">
        <v>0</v>
      </c>
      <c r="AX349">
        <v>0</v>
      </c>
      <c r="AY349">
        <v>0</v>
      </c>
      <c r="AZ349">
        <v>0</v>
      </c>
      <c r="BA349">
        <v>0</v>
      </c>
      <c r="BB349">
        <v>0</v>
      </c>
      <c r="BG349">
        <v>0</v>
      </c>
      <c r="BH349">
        <v>1</v>
      </c>
      <c r="BI349">
        <v>0.5</v>
      </c>
      <c r="BJ349">
        <v>2.6</v>
      </c>
      <c r="BK349">
        <v>3</v>
      </c>
      <c r="BL349">
        <v>38.11</v>
      </c>
      <c r="BM349">
        <v>5.72</v>
      </c>
      <c r="BN349">
        <v>43.83</v>
      </c>
      <c r="BO349">
        <v>43.83</v>
      </c>
      <c r="BQ349" t="s">
        <v>583</v>
      </c>
      <c r="BR349" t="s">
        <v>363</v>
      </c>
      <c r="BS349" s="2">
        <v>44251</v>
      </c>
      <c r="BT349" s="3">
        <v>0.58958333333333335</v>
      </c>
      <c r="BU349" t="s">
        <v>1165</v>
      </c>
      <c r="BV349" t="s">
        <v>82</v>
      </c>
      <c r="BW349" t="s">
        <v>108</v>
      </c>
      <c r="BX349" t="s">
        <v>98</v>
      </c>
      <c r="BY349">
        <v>12877.2</v>
      </c>
      <c r="CA349" t="s">
        <v>1166</v>
      </c>
      <c r="CC349" t="s">
        <v>87</v>
      </c>
      <c r="CD349">
        <v>7806</v>
      </c>
      <c r="CE349" t="s">
        <v>453</v>
      </c>
      <c r="CF349" s="2">
        <v>44252</v>
      </c>
      <c r="CI349">
        <v>1</v>
      </c>
      <c r="CJ349">
        <v>1</v>
      </c>
      <c r="CK349">
        <v>22</v>
      </c>
      <c r="CL349" t="s">
        <v>82</v>
      </c>
    </row>
    <row r="350" spans="1:90" x14ac:dyDescent="0.25">
      <c r="A350" t="s">
        <v>358</v>
      </c>
      <c r="B350" t="s">
        <v>359</v>
      </c>
      <c r="C350" t="s">
        <v>72</v>
      </c>
      <c r="E350" t="str">
        <f>"GAB2002151"</f>
        <v>GAB2002151</v>
      </c>
      <c r="F350" s="2">
        <v>44251</v>
      </c>
      <c r="G350">
        <v>202108</v>
      </c>
      <c r="H350" t="s">
        <v>86</v>
      </c>
      <c r="I350" t="s">
        <v>87</v>
      </c>
      <c r="J350" t="s">
        <v>360</v>
      </c>
      <c r="K350" t="s">
        <v>75</v>
      </c>
      <c r="L350" t="s">
        <v>136</v>
      </c>
      <c r="M350" t="s">
        <v>137</v>
      </c>
      <c r="N350" t="s">
        <v>1167</v>
      </c>
      <c r="O350" t="s">
        <v>200</v>
      </c>
      <c r="P350" t="str">
        <f>"CT064622                      "</f>
        <v xml:space="preserve">CT064622                      </v>
      </c>
      <c r="Q350">
        <v>0</v>
      </c>
      <c r="R350">
        <v>0</v>
      </c>
      <c r="S350">
        <v>0</v>
      </c>
      <c r="T350">
        <v>0</v>
      </c>
      <c r="U350">
        <v>0</v>
      </c>
      <c r="V350">
        <v>0</v>
      </c>
      <c r="W350">
        <v>0</v>
      </c>
      <c r="X350">
        <v>0</v>
      </c>
      <c r="Y350">
        <v>0</v>
      </c>
      <c r="Z350">
        <v>0</v>
      </c>
      <c r="AA350">
        <v>0</v>
      </c>
      <c r="AB350">
        <v>0</v>
      </c>
      <c r="AC350">
        <v>0</v>
      </c>
      <c r="AD350">
        <v>0</v>
      </c>
      <c r="AE350">
        <v>0</v>
      </c>
      <c r="AF350">
        <v>0</v>
      </c>
      <c r="AG350">
        <v>0</v>
      </c>
      <c r="AH350">
        <v>0</v>
      </c>
      <c r="AI350">
        <v>0</v>
      </c>
      <c r="AJ350">
        <v>0</v>
      </c>
      <c r="AK350">
        <v>0</v>
      </c>
      <c r="AL350">
        <v>0</v>
      </c>
      <c r="AM350">
        <v>14.14</v>
      </c>
      <c r="AN350">
        <v>0</v>
      </c>
      <c r="AO350">
        <v>0</v>
      </c>
      <c r="AP350">
        <v>0</v>
      </c>
      <c r="AQ350">
        <v>0</v>
      </c>
      <c r="AR350">
        <v>0</v>
      </c>
      <c r="AS350">
        <v>0</v>
      </c>
      <c r="AT350">
        <v>0</v>
      </c>
      <c r="AU350">
        <v>0</v>
      </c>
      <c r="AV350">
        <v>0</v>
      </c>
      <c r="AW350">
        <v>0</v>
      </c>
      <c r="AX350">
        <v>0</v>
      </c>
      <c r="AY350">
        <v>0</v>
      </c>
      <c r="AZ350">
        <v>0</v>
      </c>
      <c r="BA350">
        <v>0</v>
      </c>
      <c r="BB350">
        <v>0</v>
      </c>
      <c r="BG350">
        <v>0</v>
      </c>
      <c r="BH350">
        <v>1</v>
      </c>
      <c r="BI350">
        <v>1.5</v>
      </c>
      <c r="BJ350">
        <v>6.2</v>
      </c>
      <c r="BK350">
        <v>7</v>
      </c>
      <c r="BL350">
        <v>104.85</v>
      </c>
      <c r="BM350">
        <v>15.73</v>
      </c>
      <c r="BN350">
        <v>120.58</v>
      </c>
      <c r="BO350">
        <v>120.58</v>
      </c>
      <c r="BQ350" t="s">
        <v>1168</v>
      </c>
      <c r="BR350" t="s">
        <v>363</v>
      </c>
      <c r="BS350" s="2">
        <v>44253</v>
      </c>
      <c r="BT350" s="3">
        <v>0.46180555555555558</v>
      </c>
      <c r="BU350" t="s">
        <v>1169</v>
      </c>
      <c r="BY350">
        <v>30963.200000000001</v>
      </c>
      <c r="CA350" t="s">
        <v>228</v>
      </c>
      <c r="CC350" t="s">
        <v>137</v>
      </c>
      <c r="CD350">
        <v>1</v>
      </c>
      <c r="CE350" t="s">
        <v>88</v>
      </c>
      <c r="CI350">
        <v>2</v>
      </c>
      <c r="CJ350">
        <v>2</v>
      </c>
      <c r="CK350" t="s">
        <v>211</v>
      </c>
      <c r="CL350" t="s">
        <v>82</v>
      </c>
    </row>
    <row r="351" spans="1:90" x14ac:dyDescent="0.25">
      <c r="A351" t="s">
        <v>358</v>
      </c>
      <c r="B351" t="s">
        <v>359</v>
      </c>
      <c r="C351" t="s">
        <v>72</v>
      </c>
      <c r="E351" t="str">
        <f>"GAB2002153"</f>
        <v>GAB2002153</v>
      </c>
      <c r="F351" s="2">
        <v>44251</v>
      </c>
      <c r="G351">
        <v>202108</v>
      </c>
      <c r="H351" t="s">
        <v>86</v>
      </c>
      <c r="I351" t="s">
        <v>87</v>
      </c>
      <c r="J351" t="s">
        <v>360</v>
      </c>
      <c r="K351" t="s">
        <v>75</v>
      </c>
      <c r="L351" t="s">
        <v>136</v>
      </c>
      <c r="M351" t="s">
        <v>137</v>
      </c>
      <c r="N351" t="s">
        <v>1167</v>
      </c>
      <c r="O351" t="s">
        <v>200</v>
      </c>
      <c r="P351" t="str">
        <f>"CT064621                      "</f>
        <v xml:space="preserve">CT064621                      </v>
      </c>
      <c r="Q351">
        <v>0</v>
      </c>
      <c r="R351">
        <v>0</v>
      </c>
      <c r="S351">
        <v>0</v>
      </c>
      <c r="T351">
        <v>0</v>
      </c>
      <c r="U351">
        <v>0</v>
      </c>
      <c r="V351">
        <v>0</v>
      </c>
      <c r="W351">
        <v>0</v>
      </c>
      <c r="X351">
        <v>0</v>
      </c>
      <c r="Y351">
        <v>0</v>
      </c>
      <c r="Z351">
        <v>0</v>
      </c>
      <c r="AA351">
        <v>0</v>
      </c>
      <c r="AB351">
        <v>0</v>
      </c>
      <c r="AC351">
        <v>0</v>
      </c>
      <c r="AD351">
        <v>0</v>
      </c>
      <c r="AE351">
        <v>0</v>
      </c>
      <c r="AF351">
        <v>0</v>
      </c>
      <c r="AG351">
        <v>0</v>
      </c>
      <c r="AH351">
        <v>0</v>
      </c>
      <c r="AI351">
        <v>0</v>
      </c>
      <c r="AJ351">
        <v>0</v>
      </c>
      <c r="AK351">
        <v>0</v>
      </c>
      <c r="AL351">
        <v>0</v>
      </c>
      <c r="AM351">
        <v>14.14</v>
      </c>
      <c r="AN351">
        <v>0</v>
      </c>
      <c r="AO351">
        <v>0</v>
      </c>
      <c r="AP351">
        <v>0</v>
      </c>
      <c r="AQ351">
        <v>0</v>
      </c>
      <c r="AR351">
        <v>0</v>
      </c>
      <c r="AS351">
        <v>0</v>
      </c>
      <c r="AT351">
        <v>0</v>
      </c>
      <c r="AU351">
        <v>0</v>
      </c>
      <c r="AV351">
        <v>0</v>
      </c>
      <c r="AW351">
        <v>0</v>
      </c>
      <c r="AX351">
        <v>0</v>
      </c>
      <c r="AY351">
        <v>0</v>
      </c>
      <c r="AZ351">
        <v>0</v>
      </c>
      <c r="BA351">
        <v>0</v>
      </c>
      <c r="BB351">
        <v>0</v>
      </c>
      <c r="BG351">
        <v>0</v>
      </c>
      <c r="BH351">
        <v>1</v>
      </c>
      <c r="BI351">
        <v>1.6</v>
      </c>
      <c r="BJ351">
        <v>3.1</v>
      </c>
      <c r="BK351">
        <v>3</v>
      </c>
      <c r="BL351">
        <v>104.85</v>
      </c>
      <c r="BM351">
        <v>15.73</v>
      </c>
      <c r="BN351">
        <v>120.58</v>
      </c>
      <c r="BO351">
        <v>120.58</v>
      </c>
      <c r="BQ351" t="s">
        <v>1168</v>
      </c>
      <c r="BR351" t="s">
        <v>363</v>
      </c>
      <c r="BS351" s="2">
        <v>44253</v>
      </c>
      <c r="BT351" s="3">
        <v>0.48402777777777778</v>
      </c>
      <c r="BU351" t="s">
        <v>1169</v>
      </c>
      <c r="BY351">
        <v>15404.8</v>
      </c>
      <c r="CA351" t="s">
        <v>228</v>
      </c>
      <c r="CC351" t="s">
        <v>137</v>
      </c>
      <c r="CD351">
        <v>1</v>
      </c>
      <c r="CE351" t="s">
        <v>88</v>
      </c>
      <c r="CI351">
        <v>2</v>
      </c>
      <c r="CJ351">
        <v>2</v>
      </c>
      <c r="CK351" t="s">
        <v>211</v>
      </c>
      <c r="CL351" t="s">
        <v>82</v>
      </c>
    </row>
    <row r="352" spans="1:90" x14ac:dyDescent="0.25">
      <c r="A352" t="s">
        <v>358</v>
      </c>
      <c r="B352" t="s">
        <v>359</v>
      </c>
      <c r="C352" t="s">
        <v>72</v>
      </c>
      <c r="E352" t="str">
        <f>"GAB2002156"</f>
        <v>GAB2002156</v>
      </c>
      <c r="F352" s="2">
        <v>44251</v>
      </c>
      <c r="G352">
        <v>202108</v>
      </c>
      <c r="H352" t="s">
        <v>86</v>
      </c>
      <c r="I352" t="s">
        <v>87</v>
      </c>
      <c r="J352" t="s">
        <v>360</v>
      </c>
      <c r="K352" t="s">
        <v>75</v>
      </c>
      <c r="L352" t="s">
        <v>113</v>
      </c>
      <c r="M352" t="s">
        <v>114</v>
      </c>
      <c r="N352" t="s">
        <v>1170</v>
      </c>
      <c r="O352" t="s">
        <v>200</v>
      </c>
      <c r="P352" t="str">
        <f>"CT064196                      "</f>
        <v xml:space="preserve">CT064196                      </v>
      </c>
      <c r="Q352">
        <v>0</v>
      </c>
      <c r="R352">
        <v>0</v>
      </c>
      <c r="S352">
        <v>0</v>
      </c>
      <c r="T352">
        <v>0</v>
      </c>
      <c r="U352">
        <v>0</v>
      </c>
      <c r="V352">
        <v>0</v>
      </c>
      <c r="W352">
        <v>0</v>
      </c>
      <c r="X352">
        <v>0</v>
      </c>
      <c r="Y352">
        <v>0</v>
      </c>
      <c r="Z352">
        <v>0</v>
      </c>
      <c r="AA352">
        <v>0</v>
      </c>
      <c r="AB352">
        <v>0</v>
      </c>
      <c r="AC352">
        <v>0</v>
      </c>
      <c r="AD352">
        <v>0</v>
      </c>
      <c r="AE352">
        <v>0</v>
      </c>
      <c r="AF352">
        <v>0</v>
      </c>
      <c r="AG352">
        <v>0</v>
      </c>
      <c r="AH352">
        <v>0</v>
      </c>
      <c r="AI352">
        <v>0</v>
      </c>
      <c r="AJ352">
        <v>0</v>
      </c>
      <c r="AK352">
        <v>0</v>
      </c>
      <c r="AL352">
        <v>0</v>
      </c>
      <c r="AM352">
        <v>29.89</v>
      </c>
      <c r="AN352">
        <v>0</v>
      </c>
      <c r="AO352">
        <v>0</v>
      </c>
      <c r="AP352">
        <v>0</v>
      </c>
      <c r="AQ352">
        <v>0</v>
      </c>
      <c r="AR352">
        <v>0</v>
      </c>
      <c r="AS352">
        <v>0</v>
      </c>
      <c r="AT352">
        <v>0</v>
      </c>
      <c r="AU352">
        <v>0</v>
      </c>
      <c r="AV352">
        <v>0</v>
      </c>
      <c r="AW352">
        <v>0</v>
      </c>
      <c r="AX352">
        <v>0</v>
      </c>
      <c r="AY352">
        <v>0</v>
      </c>
      <c r="AZ352">
        <v>0</v>
      </c>
      <c r="BA352">
        <v>0</v>
      </c>
      <c r="BB352">
        <v>0</v>
      </c>
      <c r="BG352">
        <v>0</v>
      </c>
      <c r="BH352">
        <v>1</v>
      </c>
      <c r="BI352">
        <v>26.6</v>
      </c>
      <c r="BJ352">
        <v>40.4</v>
      </c>
      <c r="BK352">
        <v>41</v>
      </c>
      <c r="BL352">
        <v>216.02</v>
      </c>
      <c r="BM352">
        <v>32.4</v>
      </c>
      <c r="BN352">
        <v>248.42</v>
      </c>
      <c r="BO352">
        <v>248.42</v>
      </c>
      <c r="BQ352" t="s">
        <v>1171</v>
      </c>
      <c r="BR352" t="s">
        <v>363</v>
      </c>
      <c r="BS352" t="s">
        <v>153</v>
      </c>
      <c r="BY352">
        <v>201887.6</v>
      </c>
      <c r="CC352" t="s">
        <v>114</v>
      </c>
      <c r="CD352">
        <v>2162</v>
      </c>
      <c r="CE352" t="s">
        <v>88</v>
      </c>
      <c r="CI352">
        <v>2</v>
      </c>
      <c r="CJ352" t="s">
        <v>153</v>
      </c>
      <c r="CK352" t="s">
        <v>211</v>
      </c>
      <c r="CL352" t="s">
        <v>82</v>
      </c>
    </row>
    <row r="353" spans="1:90" x14ac:dyDescent="0.25">
      <c r="A353" t="s">
        <v>358</v>
      </c>
      <c r="B353" t="s">
        <v>359</v>
      </c>
      <c r="C353" t="s">
        <v>72</v>
      </c>
      <c r="E353" t="str">
        <f>"GAB2002157"</f>
        <v>GAB2002157</v>
      </c>
      <c r="F353" s="2">
        <v>44251</v>
      </c>
      <c r="G353">
        <v>202108</v>
      </c>
      <c r="H353" t="s">
        <v>86</v>
      </c>
      <c r="I353" t="s">
        <v>87</v>
      </c>
      <c r="J353" t="s">
        <v>360</v>
      </c>
      <c r="K353" t="s">
        <v>75</v>
      </c>
      <c r="L353" t="s">
        <v>92</v>
      </c>
      <c r="M353" t="s">
        <v>93</v>
      </c>
      <c r="N353" t="s">
        <v>370</v>
      </c>
      <c r="O353" t="s">
        <v>200</v>
      </c>
      <c r="P353" t="str">
        <f>"CT064638                      "</f>
        <v xml:space="preserve">CT064638                      </v>
      </c>
      <c r="Q353">
        <v>0</v>
      </c>
      <c r="R353">
        <v>0</v>
      </c>
      <c r="S353">
        <v>0</v>
      </c>
      <c r="T353">
        <v>0</v>
      </c>
      <c r="U353">
        <v>0</v>
      </c>
      <c r="V353">
        <v>0</v>
      </c>
      <c r="W353">
        <v>0</v>
      </c>
      <c r="X353">
        <v>0</v>
      </c>
      <c r="Y353">
        <v>0</v>
      </c>
      <c r="Z353">
        <v>0</v>
      </c>
      <c r="AA353">
        <v>0</v>
      </c>
      <c r="AB353">
        <v>0</v>
      </c>
      <c r="AC353">
        <v>0</v>
      </c>
      <c r="AD353">
        <v>0</v>
      </c>
      <c r="AE353">
        <v>0</v>
      </c>
      <c r="AF353">
        <v>0</v>
      </c>
      <c r="AG353">
        <v>0</v>
      </c>
      <c r="AH353">
        <v>0</v>
      </c>
      <c r="AI353">
        <v>0</v>
      </c>
      <c r="AJ353">
        <v>0</v>
      </c>
      <c r="AK353">
        <v>0</v>
      </c>
      <c r="AL353">
        <v>0</v>
      </c>
      <c r="AM353">
        <v>14.14</v>
      </c>
      <c r="AN353">
        <v>0</v>
      </c>
      <c r="AO353">
        <v>0</v>
      </c>
      <c r="AP353">
        <v>0</v>
      </c>
      <c r="AQ353">
        <v>0</v>
      </c>
      <c r="AR353">
        <v>0</v>
      </c>
      <c r="AS353">
        <v>0</v>
      </c>
      <c r="AT353">
        <v>0</v>
      </c>
      <c r="AU353">
        <v>0</v>
      </c>
      <c r="AV353">
        <v>0</v>
      </c>
      <c r="AW353">
        <v>0</v>
      </c>
      <c r="AX353">
        <v>0</v>
      </c>
      <c r="AY353">
        <v>0</v>
      </c>
      <c r="AZ353">
        <v>0</v>
      </c>
      <c r="BA353">
        <v>0</v>
      </c>
      <c r="BB353">
        <v>0</v>
      </c>
      <c r="BG353">
        <v>0</v>
      </c>
      <c r="BH353">
        <v>1</v>
      </c>
      <c r="BI353">
        <v>1.6</v>
      </c>
      <c r="BJ353">
        <v>3.3</v>
      </c>
      <c r="BK353">
        <v>4</v>
      </c>
      <c r="BL353">
        <v>104.85</v>
      </c>
      <c r="BM353">
        <v>15.73</v>
      </c>
      <c r="BN353">
        <v>120.58</v>
      </c>
      <c r="BO353">
        <v>120.58</v>
      </c>
      <c r="BQ353" t="s">
        <v>371</v>
      </c>
      <c r="BR353" t="s">
        <v>363</v>
      </c>
      <c r="BS353" s="2">
        <v>44253</v>
      </c>
      <c r="BT353" s="3">
        <v>0.32291666666666669</v>
      </c>
      <c r="BU353" t="s">
        <v>1172</v>
      </c>
      <c r="BY353">
        <v>16283.95</v>
      </c>
      <c r="CA353" t="s">
        <v>1068</v>
      </c>
      <c r="CC353" t="s">
        <v>93</v>
      </c>
      <c r="CD353">
        <v>2092</v>
      </c>
      <c r="CE353" t="s">
        <v>88</v>
      </c>
      <c r="CI353">
        <v>2</v>
      </c>
      <c r="CJ353">
        <v>2</v>
      </c>
      <c r="CK353" t="s">
        <v>211</v>
      </c>
      <c r="CL353" t="s">
        <v>82</v>
      </c>
    </row>
    <row r="354" spans="1:90" x14ac:dyDescent="0.25">
      <c r="A354" t="s">
        <v>358</v>
      </c>
      <c r="B354" t="s">
        <v>359</v>
      </c>
      <c r="C354" t="s">
        <v>72</v>
      </c>
      <c r="E354" t="str">
        <f>"GAB2002160"</f>
        <v>GAB2002160</v>
      </c>
      <c r="F354" s="2">
        <v>44251</v>
      </c>
      <c r="G354">
        <v>202108</v>
      </c>
      <c r="H354" t="s">
        <v>86</v>
      </c>
      <c r="I354" t="s">
        <v>87</v>
      </c>
      <c r="J354" t="s">
        <v>360</v>
      </c>
      <c r="K354" t="s">
        <v>75</v>
      </c>
      <c r="L354" t="s">
        <v>335</v>
      </c>
      <c r="M354" t="s">
        <v>336</v>
      </c>
      <c r="N354" t="s">
        <v>953</v>
      </c>
      <c r="O354" t="s">
        <v>200</v>
      </c>
      <c r="P354" t="str">
        <f>"CT064624                      "</f>
        <v xml:space="preserve">CT064624                      </v>
      </c>
      <c r="Q354">
        <v>0</v>
      </c>
      <c r="R354">
        <v>0</v>
      </c>
      <c r="S354">
        <v>0</v>
      </c>
      <c r="T354">
        <v>0</v>
      </c>
      <c r="U354">
        <v>0</v>
      </c>
      <c r="V354">
        <v>0</v>
      </c>
      <c r="W354">
        <v>0</v>
      </c>
      <c r="X354">
        <v>0</v>
      </c>
      <c r="Y354">
        <v>0</v>
      </c>
      <c r="Z354">
        <v>0</v>
      </c>
      <c r="AA354">
        <v>0</v>
      </c>
      <c r="AB354">
        <v>0</v>
      </c>
      <c r="AC354">
        <v>0</v>
      </c>
      <c r="AD354">
        <v>0</v>
      </c>
      <c r="AE354">
        <v>0</v>
      </c>
      <c r="AF354">
        <v>0</v>
      </c>
      <c r="AG354">
        <v>0</v>
      </c>
      <c r="AH354">
        <v>0</v>
      </c>
      <c r="AI354">
        <v>0</v>
      </c>
      <c r="AJ354">
        <v>0</v>
      </c>
      <c r="AK354">
        <v>0</v>
      </c>
      <c r="AL354">
        <v>0</v>
      </c>
      <c r="AM354">
        <v>11.87</v>
      </c>
      <c r="AN354">
        <v>0</v>
      </c>
      <c r="AO354">
        <v>0</v>
      </c>
      <c r="AP354">
        <v>0</v>
      </c>
      <c r="AQ354">
        <v>0</v>
      </c>
      <c r="AR354">
        <v>0</v>
      </c>
      <c r="AS354">
        <v>0</v>
      </c>
      <c r="AT354">
        <v>0</v>
      </c>
      <c r="AU354">
        <v>0</v>
      </c>
      <c r="AV354">
        <v>0</v>
      </c>
      <c r="AW354">
        <v>0</v>
      </c>
      <c r="AX354">
        <v>0</v>
      </c>
      <c r="AY354">
        <v>0</v>
      </c>
      <c r="AZ354">
        <v>0</v>
      </c>
      <c r="BA354">
        <v>0</v>
      </c>
      <c r="BB354">
        <v>0</v>
      </c>
      <c r="BG354">
        <v>0</v>
      </c>
      <c r="BH354">
        <v>1</v>
      </c>
      <c r="BI354">
        <v>3.4</v>
      </c>
      <c r="BJ354">
        <v>7.6</v>
      </c>
      <c r="BK354">
        <v>8</v>
      </c>
      <c r="BL354">
        <v>88.83</v>
      </c>
      <c r="BM354">
        <v>13.32</v>
      </c>
      <c r="BN354">
        <v>102.15</v>
      </c>
      <c r="BO354">
        <v>102.15</v>
      </c>
      <c r="BQ354" t="s">
        <v>1173</v>
      </c>
      <c r="BR354" t="s">
        <v>363</v>
      </c>
      <c r="BS354" s="2">
        <v>44252</v>
      </c>
      <c r="BT354" s="3">
        <v>0.64097222222222217</v>
      </c>
      <c r="BU354" t="s">
        <v>1174</v>
      </c>
      <c r="BV354" t="s">
        <v>80</v>
      </c>
      <c r="BY354">
        <v>38229.51</v>
      </c>
      <c r="CA354" t="s">
        <v>337</v>
      </c>
      <c r="CC354" t="s">
        <v>336</v>
      </c>
      <c r="CD354">
        <v>7200</v>
      </c>
      <c r="CE354" t="s">
        <v>88</v>
      </c>
      <c r="CI354">
        <v>2</v>
      </c>
      <c r="CJ354">
        <v>1</v>
      </c>
      <c r="CK354" t="s">
        <v>202</v>
      </c>
      <c r="CL354" t="s">
        <v>82</v>
      </c>
    </row>
    <row r="355" spans="1:90" x14ac:dyDescent="0.25">
      <c r="A355" t="s">
        <v>358</v>
      </c>
      <c r="B355" t="s">
        <v>359</v>
      </c>
      <c r="C355" t="s">
        <v>72</v>
      </c>
      <c r="E355" t="str">
        <f>"GAB2002148"</f>
        <v>GAB2002148</v>
      </c>
      <c r="F355" s="2">
        <v>44251</v>
      </c>
      <c r="G355">
        <v>202108</v>
      </c>
      <c r="H355" t="s">
        <v>86</v>
      </c>
      <c r="I355" t="s">
        <v>87</v>
      </c>
      <c r="J355" t="s">
        <v>360</v>
      </c>
      <c r="K355" t="s">
        <v>75</v>
      </c>
      <c r="L355" t="s">
        <v>86</v>
      </c>
      <c r="M355" t="s">
        <v>87</v>
      </c>
      <c r="N355" t="s">
        <v>683</v>
      </c>
      <c r="O355" t="s">
        <v>200</v>
      </c>
      <c r="P355" t="str">
        <f>"CT064629                      "</f>
        <v xml:space="preserve">CT064629                      </v>
      </c>
      <c r="Q355">
        <v>0</v>
      </c>
      <c r="R355">
        <v>0</v>
      </c>
      <c r="S355">
        <v>0</v>
      </c>
      <c r="T355">
        <v>0</v>
      </c>
      <c r="U355">
        <v>0</v>
      </c>
      <c r="V355">
        <v>0</v>
      </c>
      <c r="W355">
        <v>0</v>
      </c>
      <c r="X355">
        <v>0</v>
      </c>
      <c r="Y355">
        <v>0</v>
      </c>
      <c r="Z355">
        <v>0</v>
      </c>
      <c r="AA355">
        <v>0</v>
      </c>
      <c r="AB355">
        <v>0</v>
      </c>
      <c r="AC355">
        <v>0</v>
      </c>
      <c r="AD355">
        <v>0</v>
      </c>
      <c r="AE355">
        <v>0</v>
      </c>
      <c r="AF355">
        <v>0</v>
      </c>
      <c r="AG355">
        <v>0</v>
      </c>
      <c r="AH355">
        <v>0</v>
      </c>
      <c r="AI355">
        <v>0</v>
      </c>
      <c r="AJ355">
        <v>0</v>
      </c>
      <c r="AK355">
        <v>0</v>
      </c>
      <c r="AL355">
        <v>0</v>
      </c>
      <c r="AM355">
        <v>9.7200000000000006</v>
      </c>
      <c r="AN355">
        <v>0</v>
      </c>
      <c r="AO355">
        <v>0</v>
      </c>
      <c r="AP355">
        <v>0</v>
      </c>
      <c r="AQ355">
        <v>0</v>
      </c>
      <c r="AR355">
        <v>0</v>
      </c>
      <c r="AS355">
        <v>0</v>
      </c>
      <c r="AT355">
        <v>0</v>
      </c>
      <c r="AU355">
        <v>0</v>
      </c>
      <c r="AV355">
        <v>0</v>
      </c>
      <c r="AW355">
        <v>0</v>
      </c>
      <c r="AX355">
        <v>0</v>
      </c>
      <c r="AY355">
        <v>0</v>
      </c>
      <c r="AZ355">
        <v>0</v>
      </c>
      <c r="BA355">
        <v>0</v>
      </c>
      <c r="BB355">
        <v>0</v>
      </c>
      <c r="BG355">
        <v>0</v>
      </c>
      <c r="BH355">
        <v>1</v>
      </c>
      <c r="BI355">
        <v>4.3</v>
      </c>
      <c r="BJ355">
        <v>12.2</v>
      </c>
      <c r="BK355">
        <v>13</v>
      </c>
      <c r="BL355">
        <v>73.599999999999994</v>
      </c>
      <c r="BM355">
        <v>11.04</v>
      </c>
      <c r="BN355">
        <v>84.64</v>
      </c>
      <c r="BO355">
        <v>84.64</v>
      </c>
      <c r="BQ355" t="s">
        <v>1175</v>
      </c>
      <c r="BR355" t="s">
        <v>363</v>
      </c>
      <c r="BS355" s="2">
        <v>44252</v>
      </c>
      <c r="BT355" s="3">
        <v>0.41666666666666669</v>
      </c>
      <c r="BU355" t="s">
        <v>1176</v>
      </c>
      <c r="BV355" t="s">
        <v>80</v>
      </c>
      <c r="BY355">
        <v>61155.25</v>
      </c>
      <c r="CC355" t="s">
        <v>87</v>
      </c>
      <c r="CD355">
        <v>8001</v>
      </c>
      <c r="CE355" t="s">
        <v>88</v>
      </c>
      <c r="CF355" s="2">
        <v>44253</v>
      </c>
      <c r="CI355">
        <v>1</v>
      </c>
      <c r="CJ355">
        <v>1</v>
      </c>
      <c r="CK355" t="s">
        <v>209</v>
      </c>
      <c r="CL355" t="s">
        <v>82</v>
      </c>
    </row>
    <row r="356" spans="1:90" x14ac:dyDescent="0.25">
      <c r="A356" t="s">
        <v>358</v>
      </c>
      <c r="B356" t="s">
        <v>359</v>
      </c>
      <c r="C356" t="s">
        <v>72</v>
      </c>
      <c r="E356" t="str">
        <f>"GAB2002159"</f>
        <v>GAB2002159</v>
      </c>
      <c r="F356" s="2">
        <v>44251</v>
      </c>
      <c r="G356">
        <v>202108</v>
      </c>
      <c r="H356" t="s">
        <v>86</v>
      </c>
      <c r="I356" t="s">
        <v>87</v>
      </c>
      <c r="J356" t="s">
        <v>360</v>
      </c>
      <c r="K356" t="s">
        <v>75</v>
      </c>
      <c r="L356" t="s">
        <v>86</v>
      </c>
      <c r="M356" t="s">
        <v>87</v>
      </c>
      <c r="N356" t="s">
        <v>519</v>
      </c>
      <c r="O356" t="s">
        <v>78</v>
      </c>
      <c r="P356" t="str">
        <f>"CT064643                      "</f>
        <v xml:space="preserve">CT064643                      </v>
      </c>
      <c r="Q356">
        <v>0</v>
      </c>
      <c r="R356">
        <v>0</v>
      </c>
      <c r="S356">
        <v>0</v>
      </c>
      <c r="T356">
        <v>0</v>
      </c>
      <c r="U356">
        <v>0</v>
      </c>
      <c r="V356">
        <v>0</v>
      </c>
      <c r="W356">
        <v>0</v>
      </c>
      <c r="X356">
        <v>0</v>
      </c>
      <c r="Y356">
        <v>0</v>
      </c>
      <c r="Z356">
        <v>0</v>
      </c>
      <c r="AA356">
        <v>0</v>
      </c>
      <c r="AB356">
        <v>0</v>
      </c>
      <c r="AC356">
        <v>0</v>
      </c>
      <c r="AD356">
        <v>0</v>
      </c>
      <c r="AE356">
        <v>0</v>
      </c>
      <c r="AF356">
        <v>0</v>
      </c>
      <c r="AG356">
        <v>0</v>
      </c>
      <c r="AH356">
        <v>0</v>
      </c>
      <c r="AI356">
        <v>0</v>
      </c>
      <c r="AJ356">
        <v>0</v>
      </c>
      <c r="AK356">
        <v>5.4</v>
      </c>
      <c r="AL356">
        <v>0</v>
      </c>
      <c r="AM356">
        <v>0</v>
      </c>
      <c r="AN356">
        <v>0</v>
      </c>
      <c r="AO356">
        <v>0</v>
      </c>
      <c r="AP356">
        <v>0</v>
      </c>
      <c r="AQ356">
        <v>0</v>
      </c>
      <c r="AR356">
        <v>0</v>
      </c>
      <c r="AS356">
        <v>0</v>
      </c>
      <c r="AT356">
        <v>0</v>
      </c>
      <c r="AU356">
        <v>0</v>
      </c>
      <c r="AV356">
        <v>0</v>
      </c>
      <c r="AW356">
        <v>0</v>
      </c>
      <c r="AX356">
        <v>0</v>
      </c>
      <c r="AY356">
        <v>0</v>
      </c>
      <c r="AZ356">
        <v>0</v>
      </c>
      <c r="BA356">
        <v>0</v>
      </c>
      <c r="BB356">
        <v>0</v>
      </c>
      <c r="BG356">
        <v>0</v>
      </c>
      <c r="BH356">
        <v>1</v>
      </c>
      <c r="BI356">
        <v>0.4</v>
      </c>
      <c r="BJ356">
        <v>2.5</v>
      </c>
      <c r="BK356">
        <v>3</v>
      </c>
      <c r="BL356">
        <v>38.11</v>
      </c>
      <c r="BM356">
        <v>5.72</v>
      </c>
      <c r="BN356">
        <v>43.83</v>
      </c>
      <c r="BO356">
        <v>43.83</v>
      </c>
      <c r="BQ356" t="s">
        <v>597</v>
      </c>
      <c r="BR356" t="s">
        <v>363</v>
      </c>
      <c r="BS356" s="2">
        <v>44252</v>
      </c>
      <c r="BT356" s="3">
        <v>0.40902777777777777</v>
      </c>
      <c r="BU356" t="s">
        <v>246</v>
      </c>
      <c r="BV356" t="s">
        <v>80</v>
      </c>
      <c r="BY356">
        <v>12436.36</v>
      </c>
      <c r="CA356" t="s">
        <v>100</v>
      </c>
      <c r="CC356" t="s">
        <v>87</v>
      </c>
      <c r="CD356">
        <v>7441</v>
      </c>
      <c r="CE356" t="s">
        <v>482</v>
      </c>
      <c r="CF356" s="2">
        <v>44253</v>
      </c>
      <c r="CI356">
        <v>1</v>
      </c>
      <c r="CJ356">
        <v>1</v>
      </c>
      <c r="CK356">
        <v>22</v>
      </c>
      <c r="CL356" t="s">
        <v>82</v>
      </c>
    </row>
    <row r="357" spans="1:90" x14ac:dyDescent="0.25">
      <c r="A357" t="s">
        <v>358</v>
      </c>
      <c r="B357" t="s">
        <v>359</v>
      </c>
      <c r="C357" t="s">
        <v>72</v>
      </c>
      <c r="E357" t="str">
        <f>"GAB2002158"</f>
        <v>GAB2002158</v>
      </c>
      <c r="F357" s="2">
        <v>44251</v>
      </c>
      <c r="G357">
        <v>202108</v>
      </c>
      <c r="H357" t="s">
        <v>86</v>
      </c>
      <c r="I357" t="s">
        <v>87</v>
      </c>
      <c r="J357" t="s">
        <v>360</v>
      </c>
      <c r="K357" t="s">
        <v>75</v>
      </c>
      <c r="L357" t="s">
        <v>136</v>
      </c>
      <c r="M357" t="s">
        <v>137</v>
      </c>
      <c r="N357" t="s">
        <v>1177</v>
      </c>
      <c r="O357" t="s">
        <v>78</v>
      </c>
      <c r="P357" t="str">
        <f>"CT064636                      "</f>
        <v xml:space="preserve">CT064636                      </v>
      </c>
      <c r="Q357">
        <v>0</v>
      </c>
      <c r="R357">
        <v>0</v>
      </c>
      <c r="S357">
        <v>0</v>
      </c>
      <c r="T357">
        <v>0</v>
      </c>
      <c r="U357">
        <v>0</v>
      </c>
      <c r="V357">
        <v>0</v>
      </c>
      <c r="W357">
        <v>0</v>
      </c>
      <c r="X357">
        <v>0</v>
      </c>
      <c r="Y357">
        <v>0</v>
      </c>
      <c r="Z357">
        <v>0</v>
      </c>
      <c r="AA357">
        <v>0</v>
      </c>
      <c r="AB357">
        <v>0</v>
      </c>
      <c r="AC357">
        <v>0</v>
      </c>
      <c r="AD357">
        <v>0</v>
      </c>
      <c r="AE357">
        <v>0</v>
      </c>
      <c r="AF357">
        <v>0</v>
      </c>
      <c r="AG357">
        <v>0</v>
      </c>
      <c r="AH357">
        <v>0</v>
      </c>
      <c r="AI357">
        <v>0</v>
      </c>
      <c r="AJ357">
        <v>0</v>
      </c>
      <c r="AK357">
        <v>22.44</v>
      </c>
      <c r="AL357">
        <v>0</v>
      </c>
      <c r="AM357">
        <v>0</v>
      </c>
      <c r="AN357">
        <v>0</v>
      </c>
      <c r="AO357">
        <v>0</v>
      </c>
      <c r="AP357">
        <v>0</v>
      </c>
      <c r="AQ357">
        <v>0</v>
      </c>
      <c r="AR357">
        <v>0</v>
      </c>
      <c r="AS357">
        <v>0</v>
      </c>
      <c r="AT357">
        <v>0</v>
      </c>
      <c r="AU357">
        <v>0</v>
      </c>
      <c r="AV357">
        <v>0</v>
      </c>
      <c r="AW357">
        <v>0</v>
      </c>
      <c r="AX357">
        <v>0</v>
      </c>
      <c r="AY357">
        <v>0</v>
      </c>
      <c r="AZ357">
        <v>0</v>
      </c>
      <c r="BA357">
        <v>0</v>
      </c>
      <c r="BB357">
        <v>0</v>
      </c>
      <c r="BG357">
        <v>0</v>
      </c>
      <c r="BH357">
        <v>1</v>
      </c>
      <c r="BI357">
        <v>1.3</v>
      </c>
      <c r="BJ357">
        <v>6.1</v>
      </c>
      <c r="BK357">
        <v>6.5</v>
      </c>
      <c r="BL357">
        <v>158.44999999999999</v>
      </c>
      <c r="BM357">
        <v>23.77</v>
      </c>
      <c r="BN357">
        <v>182.22</v>
      </c>
      <c r="BO357">
        <v>182.22</v>
      </c>
      <c r="BQ357" t="s">
        <v>1178</v>
      </c>
      <c r="BR357" t="s">
        <v>363</v>
      </c>
      <c r="BS357" s="2">
        <v>44252</v>
      </c>
      <c r="BT357" s="3">
        <v>0.375</v>
      </c>
      <c r="BU357" t="s">
        <v>1179</v>
      </c>
      <c r="BV357" t="s">
        <v>80</v>
      </c>
      <c r="BY357">
        <v>30412.799999999999</v>
      </c>
      <c r="CA357" t="s">
        <v>212</v>
      </c>
      <c r="CC357" t="s">
        <v>137</v>
      </c>
      <c r="CD357">
        <v>48</v>
      </c>
      <c r="CE357" t="s">
        <v>478</v>
      </c>
      <c r="CF357" s="2">
        <v>44252</v>
      </c>
      <c r="CI357">
        <v>1</v>
      </c>
      <c r="CJ357">
        <v>1</v>
      </c>
      <c r="CK357">
        <v>21</v>
      </c>
      <c r="CL357" t="s">
        <v>82</v>
      </c>
    </row>
    <row r="358" spans="1:90" x14ac:dyDescent="0.25">
      <c r="A358" t="s">
        <v>358</v>
      </c>
      <c r="B358" t="s">
        <v>359</v>
      </c>
      <c r="C358" t="s">
        <v>72</v>
      </c>
      <c r="E358" t="str">
        <f>"GAB2002155"</f>
        <v>GAB2002155</v>
      </c>
      <c r="F358" s="2">
        <v>44251</v>
      </c>
      <c r="G358">
        <v>202108</v>
      </c>
      <c r="H358" t="s">
        <v>86</v>
      </c>
      <c r="I358" t="s">
        <v>87</v>
      </c>
      <c r="J358" t="s">
        <v>360</v>
      </c>
      <c r="K358" t="s">
        <v>75</v>
      </c>
      <c r="L358" t="s">
        <v>86</v>
      </c>
      <c r="M358" t="s">
        <v>87</v>
      </c>
      <c r="N358" t="s">
        <v>689</v>
      </c>
      <c r="O358" t="s">
        <v>78</v>
      </c>
      <c r="P358" t="str">
        <f>"003123                        "</f>
        <v xml:space="preserve">003123                        </v>
      </c>
      <c r="Q358">
        <v>0</v>
      </c>
      <c r="R358">
        <v>0</v>
      </c>
      <c r="S358">
        <v>0</v>
      </c>
      <c r="T358">
        <v>0</v>
      </c>
      <c r="U358">
        <v>0</v>
      </c>
      <c r="V358">
        <v>0</v>
      </c>
      <c r="W358">
        <v>0</v>
      </c>
      <c r="X358">
        <v>0</v>
      </c>
      <c r="Y358">
        <v>0</v>
      </c>
      <c r="Z358">
        <v>0</v>
      </c>
      <c r="AA358">
        <v>0</v>
      </c>
      <c r="AB358">
        <v>0</v>
      </c>
      <c r="AC358">
        <v>0</v>
      </c>
      <c r="AD358">
        <v>0</v>
      </c>
      <c r="AE358">
        <v>0</v>
      </c>
      <c r="AF358">
        <v>0</v>
      </c>
      <c r="AG358">
        <v>0</v>
      </c>
      <c r="AH358">
        <v>0</v>
      </c>
      <c r="AI358">
        <v>0</v>
      </c>
      <c r="AJ358">
        <v>0</v>
      </c>
      <c r="AK358">
        <v>5.4</v>
      </c>
      <c r="AL358">
        <v>0</v>
      </c>
      <c r="AM358">
        <v>0</v>
      </c>
      <c r="AN358">
        <v>0</v>
      </c>
      <c r="AO358">
        <v>0</v>
      </c>
      <c r="AP358">
        <v>0</v>
      </c>
      <c r="AQ358">
        <v>0</v>
      </c>
      <c r="AR358">
        <v>0</v>
      </c>
      <c r="AS358">
        <v>0</v>
      </c>
      <c r="AT358">
        <v>0</v>
      </c>
      <c r="AU358">
        <v>0</v>
      </c>
      <c r="AV358">
        <v>0</v>
      </c>
      <c r="AW358">
        <v>0</v>
      </c>
      <c r="AX358">
        <v>0</v>
      </c>
      <c r="AY358">
        <v>0</v>
      </c>
      <c r="AZ358">
        <v>0</v>
      </c>
      <c r="BA358">
        <v>0</v>
      </c>
      <c r="BB358">
        <v>0</v>
      </c>
      <c r="BG358">
        <v>0</v>
      </c>
      <c r="BH358">
        <v>1</v>
      </c>
      <c r="BI358">
        <v>0.3</v>
      </c>
      <c r="BJ358">
        <v>2.6</v>
      </c>
      <c r="BK358">
        <v>3</v>
      </c>
      <c r="BL358">
        <v>38.11</v>
      </c>
      <c r="BM358">
        <v>5.72</v>
      </c>
      <c r="BN358">
        <v>43.83</v>
      </c>
      <c r="BO358">
        <v>43.83</v>
      </c>
      <c r="BQ358" t="s">
        <v>690</v>
      </c>
      <c r="BR358" t="s">
        <v>363</v>
      </c>
      <c r="BS358" s="2">
        <v>44252</v>
      </c>
      <c r="BT358" s="3">
        <v>0.49305555555555558</v>
      </c>
      <c r="BU358" t="s">
        <v>118</v>
      </c>
      <c r="BV358" t="s">
        <v>82</v>
      </c>
      <c r="BW358" t="s">
        <v>97</v>
      </c>
      <c r="BX358" t="s">
        <v>130</v>
      </c>
      <c r="BY358">
        <v>12972.96</v>
      </c>
      <c r="CC358" t="s">
        <v>87</v>
      </c>
      <c r="CD358">
        <v>7441</v>
      </c>
      <c r="CE358" t="s">
        <v>443</v>
      </c>
      <c r="CF358" s="2">
        <v>44253</v>
      </c>
      <c r="CI358">
        <v>1</v>
      </c>
      <c r="CJ358">
        <v>1</v>
      </c>
      <c r="CK358">
        <v>22</v>
      </c>
      <c r="CL358" t="s">
        <v>82</v>
      </c>
    </row>
    <row r="359" spans="1:90" x14ac:dyDescent="0.25">
      <c r="A359" t="s">
        <v>358</v>
      </c>
      <c r="B359" t="s">
        <v>359</v>
      </c>
      <c r="C359" t="s">
        <v>72</v>
      </c>
      <c r="E359" t="str">
        <f>"GAB2002154"</f>
        <v>GAB2002154</v>
      </c>
      <c r="F359" s="2">
        <v>44251</v>
      </c>
      <c r="G359">
        <v>202108</v>
      </c>
      <c r="H359" t="s">
        <v>86</v>
      </c>
      <c r="I359" t="s">
        <v>87</v>
      </c>
      <c r="J359" t="s">
        <v>360</v>
      </c>
      <c r="K359" t="s">
        <v>75</v>
      </c>
      <c r="L359" t="s">
        <v>225</v>
      </c>
      <c r="M359" t="s">
        <v>226</v>
      </c>
      <c r="N359" t="s">
        <v>455</v>
      </c>
      <c r="O359" t="s">
        <v>78</v>
      </c>
      <c r="P359" t="str">
        <f>"CT064640                      "</f>
        <v xml:space="preserve">CT064640                      </v>
      </c>
      <c r="Q359">
        <v>0</v>
      </c>
      <c r="R359">
        <v>0</v>
      </c>
      <c r="S359">
        <v>0</v>
      </c>
      <c r="T359">
        <v>0</v>
      </c>
      <c r="U359">
        <v>0</v>
      </c>
      <c r="V359">
        <v>0</v>
      </c>
      <c r="W359">
        <v>0</v>
      </c>
      <c r="X359">
        <v>0</v>
      </c>
      <c r="Y359">
        <v>0</v>
      </c>
      <c r="Z359">
        <v>0</v>
      </c>
      <c r="AA359">
        <v>0</v>
      </c>
      <c r="AB359">
        <v>0</v>
      </c>
      <c r="AC359">
        <v>0</v>
      </c>
      <c r="AD359">
        <v>0</v>
      </c>
      <c r="AE359">
        <v>0</v>
      </c>
      <c r="AF359">
        <v>0</v>
      </c>
      <c r="AG359">
        <v>0</v>
      </c>
      <c r="AH359">
        <v>0</v>
      </c>
      <c r="AI359">
        <v>0</v>
      </c>
      <c r="AJ359">
        <v>0</v>
      </c>
      <c r="AK359">
        <v>13.38</v>
      </c>
      <c r="AL359">
        <v>0</v>
      </c>
      <c r="AM359">
        <v>0</v>
      </c>
      <c r="AN359">
        <v>0</v>
      </c>
      <c r="AO359">
        <v>0</v>
      </c>
      <c r="AP359">
        <v>0</v>
      </c>
      <c r="AQ359">
        <v>0</v>
      </c>
      <c r="AR359">
        <v>0</v>
      </c>
      <c r="AS359">
        <v>0</v>
      </c>
      <c r="AT359">
        <v>0</v>
      </c>
      <c r="AU359">
        <v>0</v>
      </c>
      <c r="AV359">
        <v>0</v>
      </c>
      <c r="AW359">
        <v>0</v>
      </c>
      <c r="AX359">
        <v>0</v>
      </c>
      <c r="AY359">
        <v>0</v>
      </c>
      <c r="AZ359">
        <v>0</v>
      </c>
      <c r="BA359">
        <v>0</v>
      </c>
      <c r="BB359">
        <v>0</v>
      </c>
      <c r="BG359">
        <v>0</v>
      </c>
      <c r="BH359">
        <v>1</v>
      </c>
      <c r="BI359">
        <v>0.5</v>
      </c>
      <c r="BJ359">
        <v>1.8</v>
      </c>
      <c r="BK359">
        <v>2</v>
      </c>
      <c r="BL359">
        <v>94.5</v>
      </c>
      <c r="BM359">
        <v>14.18</v>
      </c>
      <c r="BN359">
        <v>108.68</v>
      </c>
      <c r="BO359">
        <v>108.68</v>
      </c>
      <c r="BQ359" t="s">
        <v>1180</v>
      </c>
      <c r="BR359" t="s">
        <v>363</v>
      </c>
      <c r="BS359" s="2">
        <v>44252</v>
      </c>
      <c r="BT359" s="3">
        <v>0.42708333333333331</v>
      </c>
      <c r="BU359" t="s">
        <v>1181</v>
      </c>
      <c r="BV359" t="s">
        <v>80</v>
      </c>
      <c r="BY359">
        <v>8954.75</v>
      </c>
      <c r="CA359" t="s">
        <v>1182</v>
      </c>
      <c r="CC359" t="s">
        <v>226</v>
      </c>
      <c r="CD359">
        <v>9459</v>
      </c>
      <c r="CE359" t="s">
        <v>1183</v>
      </c>
      <c r="CF359" s="2">
        <v>44252</v>
      </c>
      <c r="CI359">
        <v>1</v>
      </c>
      <c r="CJ359">
        <v>1</v>
      </c>
      <c r="CK359">
        <v>23</v>
      </c>
      <c r="CL359" t="s">
        <v>82</v>
      </c>
    </row>
    <row r="360" spans="1:90" x14ac:dyDescent="0.25">
      <c r="A360" t="s">
        <v>358</v>
      </c>
      <c r="B360" t="s">
        <v>359</v>
      </c>
      <c r="C360" t="s">
        <v>72</v>
      </c>
      <c r="E360" t="str">
        <f>"GAB2002152"</f>
        <v>GAB2002152</v>
      </c>
      <c r="F360" s="2">
        <v>44251</v>
      </c>
      <c r="G360">
        <v>202108</v>
      </c>
      <c r="H360" t="s">
        <v>86</v>
      </c>
      <c r="I360" t="s">
        <v>87</v>
      </c>
      <c r="J360" t="s">
        <v>360</v>
      </c>
      <c r="K360" t="s">
        <v>75</v>
      </c>
      <c r="L360" t="s">
        <v>141</v>
      </c>
      <c r="M360" t="s">
        <v>142</v>
      </c>
      <c r="N360" t="s">
        <v>714</v>
      </c>
      <c r="O360" t="s">
        <v>78</v>
      </c>
      <c r="P360" t="str">
        <f>"CT064639                      "</f>
        <v xml:space="preserve">CT064639                      </v>
      </c>
      <c r="Q360">
        <v>0</v>
      </c>
      <c r="R360">
        <v>0</v>
      </c>
      <c r="S360">
        <v>0</v>
      </c>
      <c r="T360">
        <v>0</v>
      </c>
      <c r="U360">
        <v>0</v>
      </c>
      <c r="V360">
        <v>0</v>
      </c>
      <c r="W360">
        <v>0</v>
      </c>
      <c r="X360">
        <v>0</v>
      </c>
      <c r="Y360">
        <v>0</v>
      </c>
      <c r="Z360">
        <v>0</v>
      </c>
      <c r="AA360">
        <v>0</v>
      </c>
      <c r="AB360">
        <v>0</v>
      </c>
      <c r="AC360">
        <v>0</v>
      </c>
      <c r="AD360">
        <v>0</v>
      </c>
      <c r="AE360">
        <v>0</v>
      </c>
      <c r="AF360">
        <v>0</v>
      </c>
      <c r="AG360">
        <v>0</v>
      </c>
      <c r="AH360">
        <v>0</v>
      </c>
      <c r="AI360">
        <v>0</v>
      </c>
      <c r="AJ360">
        <v>0</v>
      </c>
      <c r="AK360">
        <v>8.6300000000000008</v>
      </c>
      <c r="AL360">
        <v>0</v>
      </c>
      <c r="AM360">
        <v>0</v>
      </c>
      <c r="AN360">
        <v>0</v>
      </c>
      <c r="AO360">
        <v>0</v>
      </c>
      <c r="AP360">
        <v>0</v>
      </c>
      <c r="AQ360">
        <v>0</v>
      </c>
      <c r="AR360">
        <v>0</v>
      </c>
      <c r="AS360">
        <v>0</v>
      </c>
      <c r="AT360">
        <v>0</v>
      </c>
      <c r="AU360">
        <v>0</v>
      </c>
      <c r="AV360">
        <v>0</v>
      </c>
      <c r="AW360">
        <v>0</v>
      </c>
      <c r="AX360">
        <v>0</v>
      </c>
      <c r="AY360">
        <v>0</v>
      </c>
      <c r="AZ360">
        <v>0</v>
      </c>
      <c r="BA360">
        <v>0</v>
      </c>
      <c r="BB360">
        <v>0</v>
      </c>
      <c r="BG360">
        <v>0</v>
      </c>
      <c r="BH360">
        <v>1</v>
      </c>
      <c r="BI360">
        <v>0.3</v>
      </c>
      <c r="BJ360">
        <v>2.4</v>
      </c>
      <c r="BK360">
        <v>2.5</v>
      </c>
      <c r="BL360">
        <v>60.96</v>
      </c>
      <c r="BM360">
        <v>9.14</v>
      </c>
      <c r="BN360">
        <v>70.099999999999994</v>
      </c>
      <c r="BO360">
        <v>70.099999999999994</v>
      </c>
      <c r="BQ360" t="s">
        <v>715</v>
      </c>
      <c r="BR360" t="s">
        <v>363</v>
      </c>
      <c r="BS360" s="2">
        <v>44252</v>
      </c>
      <c r="BT360" s="3">
        <v>0.35416666666666669</v>
      </c>
      <c r="BU360" t="s">
        <v>1184</v>
      </c>
      <c r="BV360" t="s">
        <v>80</v>
      </c>
      <c r="BY360">
        <v>11880</v>
      </c>
      <c r="BZ360" t="s">
        <v>30</v>
      </c>
      <c r="CC360" t="s">
        <v>142</v>
      </c>
      <c r="CD360">
        <v>1475</v>
      </c>
      <c r="CE360" t="s">
        <v>438</v>
      </c>
      <c r="CF360" s="2">
        <v>44253</v>
      </c>
      <c r="CI360">
        <v>1</v>
      </c>
      <c r="CJ360">
        <v>1</v>
      </c>
      <c r="CK360">
        <v>21</v>
      </c>
      <c r="CL360" t="s">
        <v>82</v>
      </c>
    </row>
    <row r="361" spans="1:90" x14ac:dyDescent="0.25">
      <c r="A361" t="s">
        <v>358</v>
      </c>
      <c r="B361" t="s">
        <v>359</v>
      </c>
      <c r="C361" t="s">
        <v>72</v>
      </c>
      <c r="E361" t="str">
        <f>"GAB2002149"</f>
        <v>GAB2002149</v>
      </c>
      <c r="F361" s="2">
        <v>44251</v>
      </c>
      <c r="G361">
        <v>202108</v>
      </c>
      <c r="H361" t="s">
        <v>86</v>
      </c>
      <c r="I361" t="s">
        <v>87</v>
      </c>
      <c r="J361" t="s">
        <v>360</v>
      </c>
      <c r="K361" t="s">
        <v>75</v>
      </c>
      <c r="L361" t="s">
        <v>89</v>
      </c>
      <c r="M361" t="s">
        <v>90</v>
      </c>
      <c r="N361" t="s">
        <v>479</v>
      </c>
      <c r="O361" t="s">
        <v>78</v>
      </c>
      <c r="P361" t="str">
        <f>"CT064632                      "</f>
        <v xml:space="preserve">CT064632                      </v>
      </c>
      <c r="Q361">
        <v>0</v>
      </c>
      <c r="R361">
        <v>0</v>
      </c>
      <c r="S361">
        <v>0</v>
      </c>
      <c r="T361">
        <v>0</v>
      </c>
      <c r="U361">
        <v>0</v>
      </c>
      <c r="V361">
        <v>0</v>
      </c>
      <c r="W361">
        <v>0</v>
      </c>
      <c r="X361">
        <v>0</v>
      </c>
      <c r="Y361">
        <v>0</v>
      </c>
      <c r="Z361">
        <v>0</v>
      </c>
      <c r="AA361">
        <v>0</v>
      </c>
      <c r="AB361">
        <v>0</v>
      </c>
      <c r="AC361">
        <v>0</v>
      </c>
      <c r="AD361">
        <v>0</v>
      </c>
      <c r="AE361">
        <v>0</v>
      </c>
      <c r="AF361">
        <v>0</v>
      </c>
      <c r="AG361">
        <v>0</v>
      </c>
      <c r="AH361">
        <v>0</v>
      </c>
      <c r="AI361">
        <v>0</v>
      </c>
      <c r="AJ361">
        <v>0</v>
      </c>
      <c r="AK361">
        <v>13.38</v>
      </c>
      <c r="AL361">
        <v>0</v>
      </c>
      <c r="AM361">
        <v>0</v>
      </c>
      <c r="AN361">
        <v>0</v>
      </c>
      <c r="AO361">
        <v>0</v>
      </c>
      <c r="AP361">
        <v>0</v>
      </c>
      <c r="AQ361">
        <v>0</v>
      </c>
      <c r="AR361">
        <v>0</v>
      </c>
      <c r="AS361">
        <v>0</v>
      </c>
      <c r="AT361">
        <v>0</v>
      </c>
      <c r="AU361">
        <v>0</v>
      </c>
      <c r="AV361">
        <v>0</v>
      </c>
      <c r="AW361">
        <v>0</v>
      </c>
      <c r="AX361">
        <v>0</v>
      </c>
      <c r="AY361">
        <v>0</v>
      </c>
      <c r="AZ361">
        <v>0</v>
      </c>
      <c r="BA361">
        <v>0</v>
      </c>
      <c r="BB361">
        <v>0</v>
      </c>
      <c r="BG361">
        <v>0</v>
      </c>
      <c r="BH361">
        <v>1</v>
      </c>
      <c r="BI361">
        <v>0.9</v>
      </c>
      <c r="BJ361">
        <v>1.9</v>
      </c>
      <c r="BK361">
        <v>2</v>
      </c>
      <c r="BL361">
        <v>94.5</v>
      </c>
      <c r="BM361">
        <v>14.18</v>
      </c>
      <c r="BN361">
        <v>108.68</v>
      </c>
      <c r="BO361">
        <v>108.68</v>
      </c>
      <c r="BQ361" t="s">
        <v>480</v>
      </c>
      <c r="BR361" t="s">
        <v>363</v>
      </c>
      <c r="BS361" s="2">
        <v>44252</v>
      </c>
      <c r="BT361" s="3">
        <v>0.41666666666666669</v>
      </c>
      <c r="BU361" t="s">
        <v>1185</v>
      </c>
      <c r="BV361" t="s">
        <v>80</v>
      </c>
      <c r="BY361">
        <v>9672.32</v>
      </c>
      <c r="BZ361" t="s">
        <v>30</v>
      </c>
      <c r="CA361" t="s">
        <v>91</v>
      </c>
      <c r="CC361" t="s">
        <v>90</v>
      </c>
      <c r="CD361">
        <v>250</v>
      </c>
      <c r="CE361" t="s">
        <v>449</v>
      </c>
      <c r="CF361" s="2">
        <v>44252</v>
      </c>
      <c r="CI361">
        <v>1</v>
      </c>
      <c r="CJ361">
        <v>1</v>
      </c>
      <c r="CK361">
        <v>23</v>
      </c>
      <c r="CL361" t="s">
        <v>82</v>
      </c>
    </row>
    <row r="362" spans="1:90" x14ac:dyDescent="0.25">
      <c r="A362" t="s">
        <v>358</v>
      </c>
      <c r="B362" t="s">
        <v>359</v>
      </c>
      <c r="C362" t="s">
        <v>72</v>
      </c>
      <c r="E362" t="str">
        <f>"GAB2002150"</f>
        <v>GAB2002150</v>
      </c>
      <c r="F362" s="2">
        <v>44251</v>
      </c>
      <c r="G362">
        <v>202108</v>
      </c>
      <c r="H362" t="s">
        <v>86</v>
      </c>
      <c r="I362" t="s">
        <v>87</v>
      </c>
      <c r="J362" t="s">
        <v>360</v>
      </c>
      <c r="K362" t="s">
        <v>75</v>
      </c>
      <c r="L362" t="s">
        <v>86</v>
      </c>
      <c r="M362" t="s">
        <v>87</v>
      </c>
      <c r="N362" t="s">
        <v>497</v>
      </c>
      <c r="O362" t="s">
        <v>78</v>
      </c>
      <c r="P362" t="str">
        <f>"CT064633                      "</f>
        <v xml:space="preserve">CT064633                      </v>
      </c>
      <c r="Q362">
        <v>0</v>
      </c>
      <c r="R362">
        <v>0</v>
      </c>
      <c r="S362">
        <v>0</v>
      </c>
      <c r="T362">
        <v>0</v>
      </c>
      <c r="U362">
        <v>0</v>
      </c>
      <c r="V362">
        <v>0</v>
      </c>
      <c r="W362">
        <v>0</v>
      </c>
      <c r="X362">
        <v>0</v>
      </c>
      <c r="Y362">
        <v>0</v>
      </c>
      <c r="Z362">
        <v>0</v>
      </c>
      <c r="AA362">
        <v>0</v>
      </c>
      <c r="AB362">
        <v>0</v>
      </c>
      <c r="AC362">
        <v>0</v>
      </c>
      <c r="AD362">
        <v>0</v>
      </c>
      <c r="AE362">
        <v>0</v>
      </c>
      <c r="AF362">
        <v>0</v>
      </c>
      <c r="AG362">
        <v>0</v>
      </c>
      <c r="AH362">
        <v>0</v>
      </c>
      <c r="AI362">
        <v>0</v>
      </c>
      <c r="AJ362">
        <v>0</v>
      </c>
      <c r="AK362">
        <v>5.4</v>
      </c>
      <c r="AL362">
        <v>0</v>
      </c>
      <c r="AM362">
        <v>0</v>
      </c>
      <c r="AN362">
        <v>0</v>
      </c>
      <c r="AO362">
        <v>0</v>
      </c>
      <c r="AP362">
        <v>0</v>
      </c>
      <c r="AQ362">
        <v>0</v>
      </c>
      <c r="AR362">
        <v>0</v>
      </c>
      <c r="AS362">
        <v>0</v>
      </c>
      <c r="AT362">
        <v>0</v>
      </c>
      <c r="AU362">
        <v>0</v>
      </c>
      <c r="AV362">
        <v>0</v>
      </c>
      <c r="AW362">
        <v>0</v>
      </c>
      <c r="AX362">
        <v>0</v>
      </c>
      <c r="AY362">
        <v>0</v>
      </c>
      <c r="AZ362">
        <v>0</v>
      </c>
      <c r="BA362">
        <v>0</v>
      </c>
      <c r="BB362">
        <v>0</v>
      </c>
      <c r="BG362">
        <v>0</v>
      </c>
      <c r="BH362">
        <v>1</v>
      </c>
      <c r="BI362">
        <v>0.3</v>
      </c>
      <c r="BJ362">
        <v>1.8</v>
      </c>
      <c r="BK362">
        <v>2</v>
      </c>
      <c r="BL362">
        <v>38.11</v>
      </c>
      <c r="BM362">
        <v>5.72</v>
      </c>
      <c r="BN362">
        <v>43.83</v>
      </c>
      <c r="BO362">
        <v>43.83</v>
      </c>
      <c r="BQ362" t="s">
        <v>498</v>
      </c>
      <c r="BR362" t="s">
        <v>363</v>
      </c>
      <c r="BS362" s="2">
        <v>44252</v>
      </c>
      <c r="BT362" s="3">
        <v>0.35902777777777778</v>
      </c>
      <c r="BU362" t="s">
        <v>289</v>
      </c>
      <c r="BV362" t="s">
        <v>80</v>
      </c>
      <c r="BY362">
        <v>9041.34</v>
      </c>
      <c r="CA362" t="s">
        <v>100</v>
      </c>
      <c r="CC362" t="s">
        <v>87</v>
      </c>
      <c r="CD362">
        <v>7441</v>
      </c>
      <c r="CE362" t="s">
        <v>443</v>
      </c>
      <c r="CF362" s="2">
        <v>44253</v>
      </c>
      <c r="CI362">
        <v>1</v>
      </c>
      <c r="CJ362">
        <v>1</v>
      </c>
      <c r="CK362">
        <v>22</v>
      </c>
      <c r="CL362" t="s">
        <v>82</v>
      </c>
    </row>
    <row r="363" spans="1:90" x14ac:dyDescent="0.25">
      <c r="A363" t="s">
        <v>358</v>
      </c>
      <c r="B363" t="s">
        <v>359</v>
      </c>
      <c r="C363" t="s">
        <v>72</v>
      </c>
      <c r="E363" t="str">
        <f>"009940543492"</f>
        <v>009940543492</v>
      </c>
      <c r="F363" s="2">
        <v>44252</v>
      </c>
      <c r="G363">
        <v>202108</v>
      </c>
      <c r="H363" t="s">
        <v>205</v>
      </c>
      <c r="I363" t="s">
        <v>206</v>
      </c>
      <c r="J363" t="s">
        <v>787</v>
      </c>
      <c r="K363" t="s">
        <v>75</v>
      </c>
      <c r="L363" t="s">
        <v>210</v>
      </c>
      <c r="M363" t="s">
        <v>87</v>
      </c>
      <c r="N363" t="s">
        <v>406</v>
      </c>
      <c r="O363" t="s">
        <v>200</v>
      </c>
      <c r="P363" t="str">
        <f>"NA                            "</f>
        <v xml:space="preserve">NA                            </v>
      </c>
      <c r="Q363">
        <v>0</v>
      </c>
      <c r="R363">
        <v>0</v>
      </c>
      <c r="S363">
        <v>0</v>
      </c>
      <c r="T363">
        <v>0</v>
      </c>
      <c r="U363">
        <v>0</v>
      </c>
      <c r="V363">
        <v>0</v>
      </c>
      <c r="W363">
        <v>0</v>
      </c>
      <c r="X363">
        <v>0</v>
      </c>
      <c r="Y363">
        <v>0</v>
      </c>
      <c r="Z363">
        <v>0</v>
      </c>
      <c r="AA363">
        <v>0</v>
      </c>
      <c r="AB363">
        <v>0</v>
      </c>
      <c r="AC363">
        <v>0</v>
      </c>
      <c r="AD363">
        <v>0</v>
      </c>
      <c r="AE363">
        <v>0</v>
      </c>
      <c r="AF363">
        <v>0</v>
      </c>
      <c r="AG363">
        <v>0</v>
      </c>
      <c r="AH363">
        <v>0</v>
      </c>
      <c r="AI363">
        <v>0</v>
      </c>
      <c r="AJ363">
        <v>0</v>
      </c>
      <c r="AK363">
        <v>0</v>
      </c>
      <c r="AL363">
        <v>0</v>
      </c>
      <c r="AM363">
        <v>16.84</v>
      </c>
      <c r="AN363">
        <v>0</v>
      </c>
      <c r="AO363">
        <v>0</v>
      </c>
      <c r="AP363">
        <v>0</v>
      </c>
      <c r="AQ363">
        <v>0</v>
      </c>
      <c r="AR363">
        <v>0</v>
      </c>
      <c r="AS363">
        <v>0</v>
      </c>
      <c r="AT363">
        <v>0</v>
      </c>
      <c r="AU363">
        <v>0</v>
      </c>
      <c r="AV363">
        <v>0</v>
      </c>
      <c r="AW363">
        <v>0</v>
      </c>
      <c r="AX363">
        <v>0</v>
      </c>
      <c r="AY363">
        <v>0</v>
      </c>
      <c r="AZ363">
        <v>0</v>
      </c>
      <c r="BA363">
        <v>0</v>
      </c>
      <c r="BB363">
        <v>0</v>
      </c>
      <c r="BG363">
        <v>0</v>
      </c>
      <c r="BH363">
        <v>1</v>
      </c>
      <c r="BI363">
        <v>1</v>
      </c>
      <c r="BJ363">
        <v>0.5</v>
      </c>
      <c r="BK363">
        <v>1</v>
      </c>
      <c r="BL363">
        <v>123.9</v>
      </c>
      <c r="BM363">
        <v>18.59</v>
      </c>
      <c r="BN363">
        <v>142.49</v>
      </c>
      <c r="BO363">
        <v>142.49</v>
      </c>
      <c r="BQ363" t="s">
        <v>808</v>
      </c>
      <c r="BR363" t="s">
        <v>533</v>
      </c>
      <c r="BS363" t="s">
        <v>153</v>
      </c>
      <c r="BY363">
        <v>2400</v>
      </c>
      <c r="CC363" t="s">
        <v>87</v>
      </c>
      <c r="CD363">
        <v>7460</v>
      </c>
      <c r="CE363" t="s">
        <v>88</v>
      </c>
      <c r="CI363">
        <v>0</v>
      </c>
      <c r="CJ363">
        <v>0</v>
      </c>
      <c r="CK363" t="s">
        <v>634</v>
      </c>
      <c r="CL363" t="s">
        <v>82</v>
      </c>
    </row>
    <row r="364" spans="1:90" x14ac:dyDescent="0.25">
      <c r="A364" t="s">
        <v>358</v>
      </c>
      <c r="B364" t="s">
        <v>359</v>
      </c>
      <c r="C364" t="s">
        <v>72</v>
      </c>
      <c r="E364" t="str">
        <f>"GAB2002168"</f>
        <v>GAB2002168</v>
      </c>
      <c r="F364" s="2">
        <v>44252</v>
      </c>
      <c r="G364">
        <v>202108</v>
      </c>
      <c r="H364" t="s">
        <v>86</v>
      </c>
      <c r="I364" t="s">
        <v>87</v>
      </c>
      <c r="J364" t="s">
        <v>360</v>
      </c>
      <c r="K364" t="s">
        <v>75</v>
      </c>
      <c r="L364" t="s">
        <v>1186</v>
      </c>
      <c r="M364" t="s">
        <v>1187</v>
      </c>
      <c r="N364" t="s">
        <v>1188</v>
      </c>
      <c r="O364" t="s">
        <v>200</v>
      </c>
      <c r="P364" t="str">
        <f>"003129                        "</f>
        <v xml:space="preserve">003129                        </v>
      </c>
      <c r="Q364">
        <v>0</v>
      </c>
      <c r="R364">
        <v>0</v>
      </c>
      <c r="S364">
        <v>0</v>
      </c>
      <c r="T364">
        <v>0</v>
      </c>
      <c r="U364">
        <v>0</v>
      </c>
      <c r="V364">
        <v>0</v>
      </c>
      <c r="W364">
        <v>0</v>
      </c>
      <c r="X364">
        <v>0</v>
      </c>
      <c r="Y364">
        <v>0</v>
      </c>
      <c r="Z364">
        <v>0</v>
      </c>
      <c r="AA364">
        <v>0</v>
      </c>
      <c r="AB364">
        <v>0</v>
      </c>
      <c r="AC364">
        <v>0</v>
      </c>
      <c r="AD364">
        <v>0</v>
      </c>
      <c r="AE364">
        <v>0</v>
      </c>
      <c r="AF364">
        <v>0</v>
      </c>
      <c r="AG364">
        <v>0</v>
      </c>
      <c r="AH364">
        <v>0</v>
      </c>
      <c r="AI364">
        <v>0</v>
      </c>
      <c r="AJ364">
        <v>0</v>
      </c>
      <c r="AK364">
        <v>0</v>
      </c>
      <c r="AL364">
        <v>0</v>
      </c>
      <c r="AM364">
        <v>52.05</v>
      </c>
      <c r="AN364">
        <v>0</v>
      </c>
      <c r="AO364">
        <v>0</v>
      </c>
      <c r="AP364">
        <v>0</v>
      </c>
      <c r="AQ364">
        <v>0</v>
      </c>
      <c r="AR364">
        <v>0</v>
      </c>
      <c r="AS364">
        <v>0</v>
      </c>
      <c r="AT364">
        <v>0</v>
      </c>
      <c r="AU364">
        <v>0</v>
      </c>
      <c r="AV364">
        <v>0</v>
      </c>
      <c r="AW364">
        <v>0</v>
      </c>
      <c r="AX364">
        <v>0</v>
      </c>
      <c r="AY364">
        <v>0</v>
      </c>
      <c r="AZ364">
        <v>0</v>
      </c>
      <c r="BA364">
        <v>0</v>
      </c>
      <c r="BB364">
        <v>0</v>
      </c>
      <c r="BG364">
        <v>0</v>
      </c>
      <c r="BH364">
        <v>2</v>
      </c>
      <c r="BI364">
        <v>21</v>
      </c>
      <c r="BJ364">
        <v>37.1</v>
      </c>
      <c r="BK364">
        <v>37</v>
      </c>
      <c r="BL364">
        <v>372.52</v>
      </c>
      <c r="BM364">
        <v>55.88</v>
      </c>
      <c r="BN364">
        <v>428.4</v>
      </c>
      <c r="BO364">
        <v>428.4</v>
      </c>
      <c r="BQ364" t="s">
        <v>1189</v>
      </c>
      <c r="BR364" t="s">
        <v>363</v>
      </c>
      <c r="BS364" t="s">
        <v>153</v>
      </c>
      <c r="BY364">
        <v>185466.12</v>
      </c>
      <c r="CC364" t="s">
        <v>1187</v>
      </c>
      <c r="CD364">
        <v>3835</v>
      </c>
      <c r="CE364" t="s">
        <v>88</v>
      </c>
      <c r="CI364">
        <v>7</v>
      </c>
      <c r="CJ364" t="s">
        <v>153</v>
      </c>
      <c r="CK364" t="s">
        <v>391</v>
      </c>
      <c r="CL364" t="s">
        <v>82</v>
      </c>
    </row>
    <row r="365" spans="1:90" x14ac:dyDescent="0.25">
      <c r="A365" t="s">
        <v>358</v>
      </c>
      <c r="B365" t="s">
        <v>359</v>
      </c>
      <c r="C365" t="s">
        <v>72</v>
      </c>
      <c r="E365" t="str">
        <f>"GAB2002173"</f>
        <v>GAB2002173</v>
      </c>
      <c r="F365" s="2">
        <v>44252</v>
      </c>
      <c r="G365">
        <v>202108</v>
      </c>
      <c r="H365" t="s">
        <v>86</v>
      </c>
      <c r="I365" t="s">
        <v>87</v>
      </c>
      <c r="J365" t="s">
        <v>360</v>
      </c>
      <c r="K365" t="s">
        <v>75</v>
      </c>
      <c r="L365" t="s">
        <v>151</v>
      </c>
      <c r="M365" t="s">
        <v>152</v>
      </c>
      <c r="N365" t="s">
        <v>1190</v>
      </c>
      <c r="O365" t="s">
        <v>200</v>
      </c>
      <c r="P365" t="str">
        <f>"003132                        "</f>
        <v xml:space="preserve">003132                        </v>
      </c>
      <c r="Q365">
        <v>0</v>
      </c>
      <c r="R365">
        <v>0</v>
      </c>
      <c r="S365">
        <v>0</v>
      </c>
      <c r="T365">
        <v>0</v>
      </c>
      <c r="U365">
        <v>0</v>
      </c>
      <c r="V365">
        <v>0</v>
      </c>
      <c r="W365">
        <v>0</v>
      </c>
      <c r="X365">
        <v>0</v>
      </c>
      <c r="Y365">
        <v>0</v>
      </c>
      <c r="Z365">
        <v>0</v>
      </c>
      <c r="AA365">
        <v>0</v>
      </c>
      <c r="AB365">
        <v>0</v>
      </c>
      <c r="AC365">
        <v>0</v>
      </c>
      <c r="AD365">
        <v>0</v>
      </c>
      <c r="AE365">
        <v>0</v>
      </c>
      <c r="AF365">
        <v>0</v>
      </c>
      <c r="AG365">
        <v>0</v>
      </c>
      <c r="AH365">
        <v>0</v>
      </c>
      <c r="AI365">
        <v>0</v>
      </c>
      <c r="AJ365">
        <v>0</v>
      </c>
      <c r="AK365">
        <v>0</v>
      </c>
      <c r="AL365">
        <v>0</v>
      </c>
      <c r="AM365">
        <v>22.01</v>
      </c>
      <c r="AN365">
        <v>0</v>
      </c>
      <c r="AO365">
        <v>0</v>
      </c>
      <c r="AP365">
        <v>0</v>
      </c>
      <c r="AQ365">
        <v>0</v>
      </c>
      <c r="AR365">
        <v>0</v>
      </c>
      <c r="AS365">
        <v>0</v>
      </c>
      <c r="AT365">
        <v>0</v>
      </c>
      <c r="AU365">
        <v>0</v>
      </c>
      <c r="AV365">
        <v>0</v>
      </c>
      <c r="AW365">
        <v>0</v>
      </c>
      <c r="AX365">
        <v>0</v>
      </c>
      <c r="AY365">
        <v>0</v>
      </c>
      <c r="AZ365">
        <v>0</v>
      </c>
      <c r="BA365">
        <v>0</v>
      </c>
      <c r="BB365">
        <v>0</v>
      </c>
      <c r="BG365">
        <v>0</v>
      </c>
      <c r="BH365">
        <v>2</v>
      </c>
      <c r="BI365">
        <v>13.5</v>
      </c>
      <c r="BJ365">
        <v>27.6</v>
      </c>
      <c r="BK365">
        <v>28</v>
      </c>
      <c r="BL365">
        <v>160.43</v>
      </c>
      <c r="BM365">
        <v>24.06</v>
      </c>
      <c r="BN365">
        <v>184.49</v>
      </c>
      <c r="BO365">
        <v>184.49</v>
      </c>
      <c r="BQ365" t="s">
        <v>1191</v>
      </c>
      <c r="BR365" t="s">
        <v>363</v>
      </c>
      <c r="BS365" t="s">
        <v>153</v>
      </c>
      <c r="BY365">
        <v>137927.70000000001</v>
      </c>
      <c r="CC365" t="s">
        <v>152</v>
      </c>
      <c r="CD365">
        <v>3201</v>
      </c>
      <c r="CE365" t="s">
        <v>88</v>
      </c>
      <c r="CI365">
        <v>3</v>
      </c>
      <c r="CJ365" t="s">
        <v>153</v>
      </c>
      <c r="CK365" t="s">
        <v>211</v>
      </c>
      <c r="CL365" t="s">
        <v>82</v>
      </c>
    </row>
    <row r="366" spans="1:90" x14ac:dyDescent="0.25">
      <c r="A366" t="s">
        <v>358</v>
      </c>
      <c r="B366" t="s">
        <v>359</v>
      </c>
      <c r="C366" t="s">
        <v>72</v>
      </c>
      <c r="E366" t="str">
        <f>"GAB2002174"</f>
        <v>GAB2002174</v>
      </c>
      <c r="F366" s="2">
        <v>44252</v>
      </c>
      <c r="G366">
        <v>202108</v>
      </c>
      <c r="H366" t="s">
        <v>86</v>
      </c>
      <c r="I366" t="s">
        <v>87</v>
      </c>
      <c r="J366" t="s">
        <v>360</v>
      </c>
      <c r="K366" t="s">
        <v>75</v>
      </c>
      <c r="L366" t="s">
        <v>149</v>
      </c>
      <c r="M366" t="s">
        <v>150</v>
      </c>
      <c r="N366" t="s">
        <v>1192</v>
      </c>
      <c r="O366" t="s">
        <v>200</v>
      </c>
      <c r="P366" t="str">
        <f>"003135                        "</f>
        <v xml:space="preserve">003135                        </v>
      </c>
      <c r="Q366">
        <v>0</v>
      </c>
      <c r="R366">
        <v>0</v>
      </c>
      <c r="S366">
        <v>0</v>
      </c>
      <c r="T366">
        <v>0</v>
      </c>
      <c r="U366">
        <v>0</v>
      </c>
      <c r="V366">
        <v>0</v>
      </c>
      <c r="W366">
        <v>0</v>
      </c>
      <c r="X366">
        <v>0</v>
      </c>
      <c r="Y366">
        <v>0</v>
      </c>
      <c r="Z366">
        <v>0</v>
      </c>
      <c r="AA366">
        <v>0</v>
      </c>
      <c r="AB366">
        <v>0</v>
      </c>
      <c r="AC366">
        <v>0</v>
      </c>
      <c r="AD366">
        <v>0</v>
      </c>
      <c r="AE366">
        <v>0</v>
      </c>
      <c r="AF366">
        <v>0</v>
      </c>
      <c r="AG366">
        <v>0</v>
      </c>
      <c r="AH366">
        <v>0</v>
      </c>
      <c r="AI366">
        <v>0</v>
      </c>
      <c r="AJ366">
        <v>0</v>
      </c>
      <c r="AK366">
        <v>0</v>
      </c>
      <c r="AL366">
        <v>0</v>
      </c>
      <c r="AM366">
        <v>9.7200000000000006</v>
      </c>
      <c r="AN366">
        <v>0</v>
      </c>
      <c r="AO366">
        <v>0</v>
      </c>
      <c r="AP366">
        <v>0</v>
      </c>
      <c r="AQ366">
        <v>0</v>
      </c>
      <c r="AR366">
        <v>0</v>
      </c>
      <c r="AS366">
        <v>0</v>
      </c>
      <c r="AT366">
        <v>0</v>
      </c>
      <c r="AU366">
        <v>0</v>
      </c>
      <c r="AV366">
        <v>0</v>
      </c>
      <c r="AW366">
        <v>0</v>
      </c>
      <c r="AX366">
        <v>0</v>
      </c>
      <c r="AY366">
        <v>0</v>
      </c>
      <c r="AZ366">
        <v>0</v>
      </c>
      <c r="BA366">
        <v>0</v>
      </c>
      <c r="BB366">
        <v>0</v>
      </c>
      <c r="BG366">
        <v>0</v>
      </c>
      <c r="BH366">
        <v>1</v>
      </c>
      <c r="BI366">
        <v>0.4</v>
      </c>
      <c r="BJ366">
        <v>2.6</v>
      </c>
      <c r="BK366">
        <v>3</v>
      </c>
      <c r="BL366">
        <v>73.599999999999994</v>
      </c>
      <c r="BM366">
        <v>11.04</v>
      </c>
      <c r="BN366">
        <v>84.64</v>
      </c>
      <c r="BO366">
        <v>84.64</v>
      </c>
      <c r="BQ366" t="s">
        <v>1193</v>
      </c>
      <c r="BR366" t="s">
        <v>363</v>
      </c>
      <c r="BS366" s="2">
        <v>44253</v>
      </c>
      <c r="BT366" s="3">
        <v>0.47152777777777777</v>
      </c>
      <c r="BU366" t="s">
        <v>1194</v>
      </c>
      <c r="BY366">
        <v>12895.58</v>
      </c>
      <c r="CA366" t="s">
        <v>131</v>
      </c>
      <c r="CC366" t="s">
        <v>150</v>
      </c>
      <c r="CD366">
        <v>6500</v>
      </c>
      <c r="CE366" t="s">
        <v>88</v>
      </c>
      <c r="CI366">
        <v>1</v>
      </c>
      <c r="CJ366">
        <v>1</v>
      </c>
      <c r="CK366" t="s">
        <v>332</v>
      </c>
      <c r="CL366" t="s">
        <v>82</v>
      </c>
    </row>
    <row r="367" spans="1:90" x14ac:dyDescent="0.25">
      <c r="A367" t="s">
        <v>358</v>
      </c>
      <c r="B367" t="s">
        <v>359</v>
      </c>
      <c r="C367" t="s">
        <v>72</v>
      </c>
      <c r="E367" t="str">
        <f>"GAB2002165"</f>
        <v>GAB2002165</v>
      </c>
      <c r="F367" s="2">
        <v>44252</v>
      </c>
      <c r="G367">
        <v>202108</v>
      </c>
      <c r="H367" t="s">
        <v>86</v>
      </c>
      <c r="I367" t="s">
        <v>87</v>
      </c>
      <c r="J367" t="s">
        <v>360</v>
      </c>
      <c r="K367" t="s">
        <v>75</v>
      </c>
      <c r="L367" t="s">
        <v>136</v>
      </c>
      <c r="M367" t="s">
        <v>137</v>
      </c>
      <c r="N367" t="s">
        <v>740</v>
      </c>
      <c r="O367" t="s">
        <v>200</v>
      </c>
      <c r="P367" t="str">
        <f>"CT064506                      "</f>
        <v xml:space="preserve">CT064506                      </v>
      </c>
      <c r="Q367">
        <v>0</v>
      </c>
      <c r="R367">
        <v>0</v>
      </c>
      <c r="S367">
        <v>0</v>
      </c>
      <c r="T367">
        <v>0</v>
      </c>
      <c r="U367">
        <v>0</v>
      </c>
      <c r="V367">
        <v>0</v>
      </c>
      <c r="W367">
        <v>0</v>
      </c>
      <c r="X367">
        <v>0</v>
      </c>
      <c r="Y367">
        <v>0</v>
      </c>
      <c r="Z367">
        <v>0</v>
      </c>
      <c r="AA367">
        <v>0</v>
      </c>
      <c r="AB367">
        <v>0</v>
      </c>
      <c r="AC367">
        <v>0</v>
      </c>
      <c r="AD367">
        <v>0</v>
      </c>
      <c r="AE367">
        <v>0</v>
      </c>
      <c r="AF367">
        <v>0</v>
      </c>
      <c r="AG367">
        <v>0</v>
      </c>
      <c r="AH367">
        <v>0</v>
      </c>
      <c r="AI367">
        <v>0</v>
      </c>
      <c r="AJ367">
        <v>0</v>
      </c>
      <c r="AK367">
        <v>0</v>
      </c>
      <c r="AL367">
        <v>0</v>
      </c>
      <c r="AM367">
        <v>14.14</v>
      </c>
      <c r="AN367">
        <v>0</v>
      </c>
      <c r="AO367">
        <v>0</v>
      </c>
      <c r="AP367">
        <v>0</v>
      </c>
      <c r="AQ367">
        <v>0</v>
      </c>
      <c r="AR367">
        <v>0</v>
      </c>
      <c r="AS367">
        <v>0</v>
      </c>
      <c r="AT367">
        <v>0</v>
      </c>
      <c r="AU367">
        <v>0</v>
      </c>
      <c r="AV367">
        <v>0</v>
      </c>
      <c r="AW367">
        <v>0</v>
      </c>
      <c r="AX367">
        <v>0</v>
      </c>
      <c r="AY367">
        <v>0</v>
      </c>
      <c r="AZ367">
        <v>0</v>
      </c>
      <c r="BA367">
        <v>0</v>
      </c>
      <c r="BB367">
        <v>0</v>
      </c>
      <c r="BG367">
        <v>0</v>
      </c>
      <c r="BH367">
        <v>1</v>
      </c>
      <c r="BI367">
        <v>9.6</v>
      </c>
      <c r="BJ367">
        <v>13.2</v>
      </c>
      <c r="BK367">
        <v>14</v>
      </c>
      <c r="BL367">
        <v>104.85</v>
      </c>
      <c r="BM367">
        <v>15.73</v>
      </c>
      <c r="BN367">
        <v>120.58</v>
      </c>
      <c r="BO367">
        <v>120.58</v>
      </c>
      <c r="BQ367" t="s">
        <v>1195</v>
      </c>
      <c r="BR367" t="s">
        <v>363</v>
      </c>
      <c r="BS367" t="s">
        <v>153</v>
      </c>
      <c r="BY367">
        <v>66208.45</v>
      </c>
      <c r="CC367" t="s">
        <v>137</v>
      </c>
      <c r="CD367">
        <v>2</v>
      </c>
      <c r="CE367" t="s">
        <v>88</v>
      </c>
      <c r="CI367">
        <v>2</v>
      </c>
      <c r="CJ367" t="s">
        <v>153</v>
      </c>
      <c r="CK367" t="s">
        <v>211</v>
      </c>
      <c r="CL367" t="s">
        <v>82</v>
      </c>
    </row>
    <row r="368" spans="1:90" x14ac:dyDescent="0.25">
      <c r="A368" t="s">
        <v>358</v>
      </c>
      <c r="B368" t="s">
        <v>359</v>
      </c>
      <c r="C368" t="s">
        <v>72</v>
      </c>
      <c r="E368" t="str">
        <f>"GAB2002167"</f>
        <v>GAB2002167</v>
      </c>
      <c r="F368" s="2">
        <v>44252</v>
      </c>
      <c r="G368">
        <v>202108</v>
      </c>
      <c r="H368" t="s">
        <v>86</v>
      </c>
      <c r="I368" t="s">
        <v>87</v>
      </c>
      <c r="J368" t="s">
        <v>360</v>
      </c>
      <c r="K368" t="s">
        <v>75</v>
      </c>
      <c r="L368" t="s">
        <v>271</v>
      </c>
      <c r="M368" t="s">
        <v>272</v>
      </c>
      <c r="N368" t="s">
        <v>1196</v>
      </c>
      <c r="O368" t="s">
        <v>200</v>
      </c>
      <c r="P368" t="str">
        <f>"CT064599                      "</f>
        <v xml:space="preserve">CT064599                      </v>
      </c>
      <c r="Q368">
        <v>0</v>
      </c>
      <c r="R368">
        <v>0</v>
      </c>
      <c r="S368">
        <v>0</v>
      </c>
      <c r="T368">
        <v>0</v>
      </c>
      <c r="U368">
        <v>0</v>
      </c>
      <c r="V368">
        <v>0</v>
      </c>
      <c r="W368">
        <v>0</v>
      </c>
      <c r="X368">
        <v>0</v>
      </c>
      <c r="Y368">
        <v>0</v>
      </c>
      <c r="Z368">
        <v>0</v>
      </c>
      <c r="AA368">
        <v>0</v>
      </c>
      <c r="AB368">
        <v>0</v>
      </c>
      <c r="AC368">
        <v>0</v>
      </c>
      <c r="AD368">
        <v>0</v>
      </c>
      <c r="AE368">
        <v>0</v>
      </c>
      <c r="AF368">
        <v>0</v>
      </c>
      <c r="AG368">
        <v>0</v>
      </c>
      <c r="AH368">
        <v>0</v>
      </c>
      <c r="AI368">
        <v>0</v>
      </c>
      <c r="AJ368">
        <v>0</v>
      </c>
      <c r="AK368">
        <v>0</v>
      </c>
      <c r="AL368">
        <v>0</v>
      </c>
      <c r="AM368">
        <v>16.84</v>
      </c>
      <c r="AN368">
        <v>0</v>
      </c>
      <c r="AO368">
        <v>0</v>
      </c>
      <c r="AP368">
        <v>0</v>
      </c>
      <c r="AQ368">
        <v>0</v>
      </c>
      <c r="AR368">
        <v>0</v>
      </c>
      <c r="AS368">
        <v>0</v>
      </c>
      <c r="AT368">
        <v>0</v>
      </c>
      <c r="AU368">
        <v>0</v>
      </c>
      <c r="AV368">
        <v>0</v>
      </c>
      <c r="AW368">
        <v>0</v>
      </c>
      <c r="AX368">
        <v>0</v>
      </c>
      <c r="AY368">
        <v>0</v>
      </c>
      <c r="AZ368">
        <v>0</v>
      </c>
      <c r="BA368">
        <v>0</v>
      </c>
      <c r="BB368">
        <v>0</v>
      </c>
      <c r="BG368">
        <v>0</v>
      </c>
      <c r="BH368">
        <v>1</v>
      </c>
      <c r="BI368">
        <v>0.5</v>
      </c>
      <c r="BJ368">
        <v>2.6</v>
      </c>
      <c r="BK368">
        <v>3</v>
      </c>
      <c r="BL368">
        <v>123.9</v>
      </c>
      <c r="BM368">
        <v>18.59</v>
      </c>
      <c r="BN368">
        <v>142.49</v>
      </c>
      <c r="BO368">
        <v>142.49</v>
      </c>
      <c r="BQ368" t="s">
        <v>1197</v>
      </c>
      <c r="BR368" t="s">
        <v>363</v>
      </c>
      <c r="BS368" s="2">
        <v>44253</v>
      </c>
      <c r="BT368" s="3">
        <v>0.48402777777777778</v>
      </c>
      <c r="BU368" t="s">
        <v>1198</v>
      </c>
      <c r="BY368">
        <v>13182.6</v>
      </c>
      <c r="CA368" t="s">
        <v>1199</v>
      </c>
      <c r="CC368" t="s">
        <v>272</v>
      </c>
      <c r="CD368">
        <v>2571</v>
      </c>
      <c r="CE368" t="s">
        <v>88</v>
      </c>
      <c r="CI368">
        <v>3</v>
      </c>
      <c r="CJ368">
        <v>1</v>
      </c>
      <c r="CK368" t="s">
        <v>203</v>
      </c>
      <c r="CL368" t="s">
        <v>82</v>
      </c>
    </row>
    <row r="369" spans="1:90" x14ac:dyDescent="0.25">
      <c r="A369" t="s">
        <v>358</v>
      </c>
      <c r="B369" t="s">
        <v>359</v>
      </c>
      <c r="C369" t="s">
        <v>72</v>
      </c>
      <c r="E369" t="str">
        <f>"GAB2002172"</f>
        <v>GAB2002172</v>
      </c>
      <c r="F369" s="2">
        <v>44252</v>
      </c>
      <c r="G369">
        <v>202108</v>
      </c>
      <c r="H369" t="s">
        <v>86</v>
      </c>
      <c r="I369" t="s">
        <v>87</v>
      </c>
      <c r="J369" t="s">
        <v>360</v>
      </c>
      <c r="K369" t="s">
        <v>75</v>
      </c>
      <c r="L369" t="s">
        <v>113</v>
      </c>
      <c r="M369" t="s">
        <v>114</v>
      </c>
      <c r="N369" t="s">
        <v>1200</v>
      </c>
      <c r="O369" t="s">
        <v>78</v>
      </c>
      <c r="P369" t="str">
        <f>"CT064664                      "</f>
        <v xml:space="preserve">CT064664                      </v>
      </c>
      <c r="Q369">
        <v>0</v>
      </c>
      <c r="R369">
        <v>0</v>
      </c>
      <c r="S369">
        <v>0</v>
      </c>
      <c r="T369">
        <v>0</v>
      </c>
      <c r="U369">
        <v>0</v>
      </c>
      <c r="V369">
        <v>0</v>
      </c>
      <c r="W369">
        <v>0</v>
      </c>
      <c r="X369">
        <v>0</v>
      </c>
      <c r="Y369">
        <v>0</v>
      </c>
      <c r="Z369">
        <v>0</v>
      </c>
      <c r="AA369">
        <v>0</v>
      </c>
      <c r="AB369">
        <v>0</v>
      </c>
      <c r="AC369">
        <v>0</v>
      </c>
      <c r="AD369">
        <v>0</v>
      </c>
      <c r="AE369">
        <v>0</v>
      </c>
      <c r="AF369">
        <v>0</v>
      </c>
      <c r="AG369">
        <v>0</v>
      </c>
      <c r="AH369">
        <v>0</v>
      </c>
      <c r="AI369">
        <v>0</v>
      </c>
      <c r="AJ369">
        <v>0</v>
      </c>
      <c r="AK369">
        <v>10.36</v>
      </c>
      <c r="AL369">
        <v>0</v>
      </c>
      <c r="AM369">
        <v>0</v>
      </c>
      <c r="AN369">
        <v>0</v>
      </c>
      <c r="AO369">
        <v>0</v>
      </c>
      <c r="AP369">
        <v>0</v>
      </c>
      <c r="AQ369">
        <v>0</v>
      </c>
      <c r="AR369">
        <v>0</v>
      </c>
      <c r="AS369">
        <v>0</v>
      </c>
      <c r="AT369">
        <v>0</v>
      </c>
      <c r="AU369">
        <v>0</v>
      </c>
      <c r="AV369">
        <v>0</v>
      </c>
      <c r="AW369">
        <v>0</v>
      </c>
      <c r="AX369">
        <v>0</v>
      </c>
      <c r="AY369">
        <v>0</v>
      </c>
      <c r="AZ369">
        <v>0</v>
      </c>
      <c r="BA369">
        <v>0</v>
      </c>
      <c r="BB369">
        <v>0</v>
      </c>
      <c r="BG369">
        <v>0</v>
      </c>
      <c r="BH369">
        <v>1</v>
      </c>
      <c r="BI369">
        <v>0.2</v>
      </c>
      <c r="BJ369">
        <v>2.6</v>
      </c>
      <c r="BK369">
        <v>3</v>
      </c>
      <c r="BL369">
        <v>73.150000000000006</v>
      </c>
      <c r="BM369">
        <v>10.97</v>
      </c>
      <c r="BN369">
        <v>84.12</v>
      </c>
      <c r="BO369">
        <v>84.12</v>
      </c>
      <c r="BQ369" t="s">
        <v>1201</v>
      </c>
      <c r="BR369" t="s">
        <v>363</v>
      </c>
      <c r="BS369" t="s">
        <v>153</v>
      </c>
      <c r="BY369">
        <v>12798.35</v>
      </c>
      <c r="CC369" t="s">
        <v>114</v>
      </c>
      <c r="CD369">
        <v>2194</v>
      </c>
      <c r="CE369" t="s">
        <v>779</v>
      </c>
      <c r="CI369">
        <v>1</v>
      </c>
      <c r="CJ369" t="s">
        <v>153</v>
      </c>
      <c r="CK369">
        <v>21</v>
      </c>
      <c r="CL369" t="s">
        <v>82</v>
      </c>
    </row>
    <row r="370" spans="1:90" x14ac:dyDescent="0.25">
      <c r="A370" t="s">
        <v>358</v>
      </c>
      <c r="B370" t="s">
        <v>359</v>
      </c>
      <c r="C370" t="s">
        <v>72</v>
      </c>
      <c r="E370" t="str">
        <f>"GAB2002171"</f>
        <v>GAB2002171</v>
      </c>
      <c r="F370" s="2">
        <v>44252</v>
      </c>
      <c r="G370">
        <v>202108</v>
      </c>
      <c r="H370" t="s">
        <v>86</v>
      </c>
      <c r="I370" t="s">
        <v>87</v>
      </c>
      <c r="J370" t="s">
        <v>360</v>
      </c>
      <c r="K370" t="s">
        <v>75</v>
      </c>
      <c r="L370" t="s">
        <v>1202</v>
      </c>
      <c r="M370" t="s">
        <v>1203</v>
      </c>
      <c r="N370" t="s">
        <v>1204</v>
      </c>
      <c r="O370" t="s">
        <v>78</v>
      </c>
      <c r="P370" t="str">
        <f>"MICHELLE FICK                 "</f>
        <v xml:space="preserve">MICHELLE FICK                 </v>
      </c>
      <c r="Q370">
        <v>0</v>
      </c>
      <c r="R370">
        <v>0</v>
      </c>
      <c r="S370">
        <v>0</v>
      </c>
      <c r="T370">
        <v>0</v>
      </c>
      <c r="U370">
        <v>0</v>
      </c>
      <c r="V370">
        <v>0</v>
      </c>
      <c r="W370">
        <v>0</v>
      </c>
      <c r="X370">
        <v>0</v>
      </c>
      <c r="Y370">
        <v>0</v>
      </c>
      <c r="Z370">
        <v>0</v>
      </c>
      <c r="AA370">
        <v>0</v>
      </c>
      <c r="AB370">
        <v>0</v>
      </c>
      <c r="AC370">
        <v>0</v>
      </c>
      <c r="AD370">
        <v>0</v>
      </c>
      <c r="AE370">
        <v>0</v>
      </c>
      <c r="AF370">
        <v>0</v>
      </c>
      <c r="AG370">
        <v>0</v>
      </c>
      <c r="AH370">
        <v>0</v>
      </c>
      <c r="AI370">
        <v>0</v>
      </c>
      <c r="AJ370">
        <v>0</v>
      </c>
      <c r="AK370">
        <v>16.41</v>
      </c>
      <c r="AL370">
        <v>0</v>
      </c>
      <c r="AM370">
        <v>0</v>
      </c>
      <c r="AN370">
        <v>0</v>
      </c>
      <c r="AO370">
        <v>0</v>
      </c>
      <c r="AP370">
        <v>0</v>
      </c>
      <c r="AQ370">
        <v>0</v>
      </c>
      <c r="AR370">
        <v>0</v>
      </c>
      <c r="AS370">
        <v>0</v>
      </c>
      <c r="AT370">
        <v>0</v>
      </c>
      <c r="AU370">
        <v>0</v>
      </c>
      <c r="AV370">
        <v>0</v>
      </c>
      <c r="AW370">
        <v>0</v>
      </c>
      <c r="AX370">
        <v>0</v>
      </c>
      <c r="AY370">
        <v>0</v>
      </c>
      <c r="AZ370">
        <v>0</v>
      </c>
      <c r="BA370">
        <v>0</v>
      </c>
      <c r="BB370">
        <v>0</v>
      </c>
      <c r="BG370">
        <v>0</v>
      </c>
      <c r="BH370">
        <v>1</v>
      </c>
      <c r="BI370">
        <v>0.2</v>
      </c>
      <c r="BJ370">
        <v>2.2999999999999998</v>
      </c>
      <c r="BK370">
        <v>2.5</v>
      </c>
      <c r="BL370">
        <v>115.85</v>
      </c>
      <c r="BM370">
        <v>17.38</v>
      </c>
      <c r="BN370">
        <v>133.22999999999999</v>
      </c>
      <c r="BO370">
        <v>133.22999999999999</v>
      </c>
      <c r="BQ370" t="s">
        <v>322</v>
      </c>
      <c r="BR370" t="s">
        <v>363</v>
      </c>
      <c r="BS370" s="2">
        <v>44253</v>
      </c>
      <c r="BT370" s="3">
        <v>0.50972222222222219</v>
      </c>
      <c r="BU370" t="s">
        <v>1205</v>
      </c>
      <c r="BV370" t="s">
        <v>80</v>
      </c>
      <c r="BY370">
        <v>11484</v>
      </c>
      <c r="CC370" t="s">
        <v>1203</v>
      </c>
      <c r="CD370">
        <v>6570</v>
      </c>
      <c r="CE370" t="s">
        <v>1206</v>
      </c>
      <c r="CI370">
        <v>1</v>
      </c>
      <c r="CJ370">
        <v>1</v>
      </c>
      <c r="CK370">
        <v>23</v>
      </c>
      <c r="CL370" t="s">
        <v>82</v>
      </c>
    </row>
    <row r="371" spans="1:90" x14ac:dyDescent="0.25">
      <c r="A371" t="s">
        <v>358</v>
      </c>
      <c r="B371" t="s">
        <v>359</v>
      </c>
      <c r="C371" t="s">
        <v>72</v>
      </c>
      <c r="E371" t="str">
        <f>"GAB2002175"</f>
        <v>GAB2002175</v>
      </c>
      <c r="F371" s="2">
        <v>44252</v>
      </c>
      <c r="G371">
        <v>202108</v>
      </c>
      <c r="H371" t="s">
        <v>86</v>
      </c>
      <c r="I371" t="s">
        <v>87</v>
      </c>
      <c r="J371" t="s">
        <v>360</v>
      </c>
      <c r="K371" t="s">
        <v>75</v>
      </c>
      <c r="L371" t="s">
        <v>86</v>
      </c>
      <c r="M371" t="s">
        <v>87</v>
      </c>
      <c r="N371" t="s">
        <v>1207</v>
      </c>
      <c r="O371" t="s">
        <v>249</v>
      </c>
      <c r="P371" t="str">
        <f>"003134                        "</f>
        <v xml:space="preserve">003134                        </v>
      </c>
      <c r="Q371">
        <v>0</v>
      </c>
      <c r="R371">
        <v>0</v>
      </c>
      <c r="S371">
        <v>0</v>
      </c>
      <c r="T371">
        <v>0</v>
      </c>
      <c r="U371">
        <v>0</v>
      </c>
      <c r="V371">
        <v>0</v>
      </c>
      <c r="W371">
        <v>0</v>
      </c>
      <c r="X371">
        <v>0</v>
      </c>
      <c r="Y371">
        <v>0</v>
      </c>
      <c r="Z371">
        <v>0</v>
      </c>
      <c r="AA371">
        <v>0</v>
      </c>
      <c r="AB371">
        <v>0</v>
      </c>
      <c r="AC371">
        <v>0</v>
      </c>
      <c r="AD371">
        <v>0</v>
      </c>
      <c r="AE371">
        <v>0</v>
      </c>
      <c r="AF371">
        <v>0</v>
      </c>
      <c r="AG371">
        <v>0</v>
      </c>
      <c r="AH371">
        <v>0</v>
      </c>
      <c r="AI371">
        <v>0</v>
      </c>
      <c r="AJ371">
        <v>0</v>
      </c>
      <c r="AK371">
        <v>5.4</v>
      </c>
      <c r="AL371">
        <v>0</v>
      </c>
      <c r="AM371">
        <v>0</v>
      </c>
      <c r="AN371">
        <v>0</v>
      </c>
      <c r="AO371">
        <v>0</v>
      </c>
      <c r="AP371">
        <v>0</v>
      </c>
      <c r="AQ371">
        <v>0</v>
      </c>
      <c r="AR371">
        <v>0</v>
      </c>
      <c r="AS371">
        <v>0</v>
      </c>
      <c r="AT371">
        <v>0</v>
      </c>
      <c r="AU371">
        <v>0</v>
      </c>
      <c r="AV371">
        <v>0</v>
      </c>
      <c r="AW371">
        <v>0</v>
      </c>
      <c r="AX371">
        <v>0</v>
      </c>
      <c r="AY371">
        <v>0</v>
      </c>
      <c r="AZ371">
        <v>0</v>
      </c>
      <c r="BA371">
        <v>0</v>
      </c>
      <c r="BB371">
        <v>0</v>
      </c>
      <c r="BG371">
        <v>0</v>
      </c>
      <c r="BH371">
        <v>1</v>
      </c>
      <c r="BI371">
        <v>3.5</v>
      </c>
      <c r="BJ371">
        <v>6.1</v>
      </c>
      <c r="BK371">
        <v>7</v>
      </c>
      <c r="BL371">
        <v>38.11</v>
      </c>
      <c r="BM371">
        <v>5.72</v>
      </c>
      <c r="BN371">
        <v>43.83</v>
      </c>
      <c r="BO371">
        <v>43.83</v>
      </c>
      <c r="BQ371" t="s">
        <v>1208</v>
      </c>
      <c r="BR371" t="s">
        <v>363</v>
      </c>
      <c r="BS371" s="2">
        <v>44253</v>
      </c>
      <c r="BT371" s="3">
        <v>0.57777777777777783</v>
      </c>
      <c r="BU371" t="s">
        <v>1209</v>
      </c>
      <c r="BV371" t="s">
        <v>80</v>
      </c>
      <c r="BY371">
        <v>30716.799999999999</v>
      </c>
      <c r="BZ371" t="s">
        <v>30</v>
      </c>
      <c r="CA371" t="s">
        <v>193</v>
      </c>
      <c r="CC371" t="s">
        <v>87</v>
      </c>
      <c r="CD371">
        <v>7785</v>
      </c>
      <c r="CE371" t="s">
        <v>1210</v>
      </c>
      <c r="CI371">
        <v>1</v>
      </c>
      <c r="CJ371">
        <v>1</v>
      </c>
      <c r="CK371">
        <v>32</v>
      </c>
      <c r="CL371" t="s">
        <v>82</v>
      </c>
    </row>
    <row r="372" spans="1:90" x14ac:dyDescent="0.25">
      <c r="A372" t="s">
        <v>358</v>
      </c>
      <c r="B372" t="s">
        <v>359</v>
      </c>
      <c r="C372" t="s">
        <v>72</v>
      </c>
      <c r="E372" t="str">
        <f>"009940629674"</f>
        <v>009940629674</v>
      </c>
      <c r="F372" s="2">
        <v>44252</v>
      </c>
      <c r="G372">
        <v>202108</v>
      </c>
      <c r="H372" t="s">
        <v>205</v>
      </c>
      <c r="I372" t="s">
        <v>206</v>
      </c>
      <c r="J372" t="s">
        <v>787</v>
      </c>
      <c r="K372" t="s">
        <v>75</v>
      </c>
      <c r="L372" t="s">
        <v>329</v>
      </c>
      <c r="M372" t="s">
        <v>330</v>
      </c>
      <c r="N372" t="s">
        <v>1211</v>
      </c>
      <c r="O372" t="s">
        <v>78</v>
      </c>
      <c r="P372" t="str">
        <f>"NA                            "</f>
        <v xml:space="preserve">NA                            </v>
      </c>
      <c r="Q372">
        <v>0</v>
      </c>
      <c r="R372">
        <v>0</v>
      </c>
      <c r="S372">
        <v>0</v>
      </c>
      <c r="T372">
        <v>0</v>
      </c>
      <c r="U372">
        <v>0</v>
      </c>
      <c r="V372">
        <v>0</v>
      </c>
      <c r="W372">
        <v>0</v>
      </c>
      <c r="X372">
        <v>0</v>
      </c>
      <c r="Y372">
        <v>0</v>
      </c>
      <c r="Z372">
        <v>0</v>
      </c>
      <c r="AA372">
        <v>0</v>
      </c>
      <c r="AB372">
        <v>0</v>
      </c>
      <c r="AC372">
        <v>0</v>
      </c>
      <c r="AD372">
        <v>0</v>
      </c>
      <c r="AE372">
        <v>0</v>
      </c>
      <c r="AF372">
        <v>0</v>
      </c>
      <c r="AG372">
        <v>0</v>
      </c>
      <c r="AH372">
        <v>0</v>
      </c>
      <c r="AI372">
        <v>0</v>
      </c>
      <c r="AJ372">
        <v>0</v>
      </c>
      <c r="AK372">
        <v>13.38</v>
      </c>
      <c r="AL372">
        <v>0</v>
      </c>
      <c r="AM372">
        <v>0</v>
      </c>
      <c r="AN372">
        <v>0</v>
      </c>
      <c r="AO372">
        <v>0</v>
      </c>
      <c r="AP372">
        <v>0</v>
      </c>
      <c r="AQ372">
        <v>0</v>
      </c>
      <c r="AR372">
        <v>0</v>
      </c>
      <c r="AS372">
        <v>0</v>
      </c>
      <c r="AT372">
        <v>0</v>
      </c>
      <c r="AU372">
        <v>0</v>
      </c>
      <c r="AV372">
        <v>0</v>
      </c>
      <c r="AW372">
        <v>0</v>
      </c>
      <c r="AX372">
        <v>0</v>
      </c>
      <c r="AY372">
        <v>0</v>
      </c>
      <c r="AZ372">
        <v>0</v>
      </c>
      <c r="BA372">
        <v>0</v>
      </c>
      <c r="BB372">
        <v>0</v>
      </c>
      <c r="BG372">
        <v>0</v>
      </c>
      <c r="BH372">
        <v>1</v>
      </c>
      <c r="BI372">
        <v>1</v>
      </c>
      <c r="BJ372">
        <v>0.5</v>
      </c>
      <c r="BK372">
        <v>1</v>
      </c>
      <c r="BL372">
        <v>94.5</v>
      </c>
      <c r="BM372">
        <v>14.18</v>
      </c>
      <c r="BN372">
        <v>108.68</v>
      </c>
      <c r="BO372">
        <v>108.68</v>
      </c>
      <c r="BQ372" t="s">
        <v>1212</v>
      </c>
      <c r="BR372" t="s">
        <v>533</v>
      </c>
      <c r="BS372" s="2">
        <v>44253</v>
      </c>
      <c r="BT372" s="3">
        <v>0.52152777777777781</v>
      </c>
      <c r="BU372" t="s">
        <v>1213</v>
      </c>
      <c r="BV372" t="s">
        <v>80</v>
      </c>
      <c r="BY372">
        <v>2400</v>
      </c>
      <c r="BZ372" t="s">
        <v>81</v>
      </c>
      <c r="CC372" t="s">
        <v>330</v>
      </c>
      <c r="CD372">
        <v>6600</v>
      </c>
      <c r="CE372" t="s">
        <v>88</v>
      </c>
      <c r="CI372">
        <v>1</v>
      </c>
      <c r="CJ372">
        <v>1</v>
      </c>
      <c r="CK372">
        <v>23</v>
      </c>
      <c r="CL372" t="s">
        <v>82</v>
      </c>
    </row>
    <row r="373" spans="1:90" x14ac:dyDescent="0.25">
      <c r="A373" t="s">
        <v>358</v>
      </c>
      <c r="B373" t="s">
        <v>359</v>
      </c>
      <c r="C373" t="s">
        <v>72</v>
      </c>
      <c r="E373" t="str">
        <f>"GAB2002166"</f>
        <v>GAB2002166</v>
      </c>
      <c r="F373" s="2">
        <v>44252</v>
      </c>
      <c r="G373">
        <v>202108</v>
      </c>
      <c r="H373" t="s">
        <v>86</v>
      </c>
      <c r="I373" t="s">
        <v>87</v>
      </c>
      <c r="J373" t="s">
        <v>360</v>
      </c>
      <c r="K373" t="s">
        <v>75</v>
      </c>
      <c r="L373" t="s">
        <v>86</v>
      </c>
      <c r="M373" t="s">
        <v>87</v>
      </c>
      <c r="N373" t="s">
        <v>519</v>
      </c>
      <c r="O373" t="s">
        <v>78</v>
      </c>
      <c r="P373" t="str">
        <f>"CT064653                      "</f>
        <v xml:space="preserve">CT064653                      </v>
      </c>
      <c r="Q373">
        <v>0</v>
      </c>
      <c r="R373">
        <v>0</v>
      </c>
      <c r="S373">
        <v>0</v>
      </c>
      <c r="T373">
        <v>0</v>
      </c>
      <c r="U373">
        <v>0</v>
      </c>
      <c r="V373">
        <v>0</v>
      </c>
      <c r="W373">
        <v>0</v>
      </c>
      <c r="X373">
        <v>0</v>
      </c>
      <c r="Y373">
        <v>0</v>
      </c>
      <c r="Z373">
        <v>0</v>
      </c>
      <c r="AA373">
        <v>0</v>
      </c>
      <c r="AB373">
        <v>0</v>
      </c>
      <c r="AC373">
        <v>0</v>
      </c>
      <c r="AD373">
        <v>0</v>
      </c>
      <c r="AE373">
        <v>0</v>
      </c>
      <c r="AF373">
        <v>0</v>
      </c>
      <c r="AG373">
        <v>0</v>
      </c>
      <c r="AH373">
        <v>0</v>
      </c>
      <c r="AI373">
        <v>0</v>
      </c>
      <c r="AJ373">
        <v>0</v>
      </c>
      <c r="AK373">
        <v>5.4</v>
      </c>
      <c r="AL373">
        <v>0</v>
      </c>
      <c r="AM373">
        <v>0</v>
      </c>
      <c r="AN373">
        <v>0</v>
      </c>
      <c r="AO373">
        <v>0</v>
      </c>
      <c r="AP373">
        <v>0</v>
      </c>
      <c r="AQ373">
        <v>0</v>
      </c>
      <c r="AR373">
        <v>0</v>
      </c>
      <c r="AS373">
        <v>0</v>
      </c>
      <c r="AT373">
        <v>0</v>
      </c>
      <c r="AU373">
        <v>0</v>
      </c>
      <c r="AV373">
        <v>0</v>
      </c>
      <c r="AW373">
        <v>0</v>
      </c>
      <c r="AX373">
        <v>0</v>
      </c>
      <c r="AY373">
        <v>0</v>
      </c>
      <c r="AZ373">
        <v>0</v>
      </c>
      <c r="BA373">
        <v>0</v>
      </c>
      <c r="BB373">
        <v>0</v>
      </c>
      <c r="BG373">
        <v>0</v>
      </c>
      <c r="BH373">
        <v>1</v>
      </c>
      <c r="BI373">
        <v>0.4</v>
      </c>
      <c r="BJ373">
        <v>2.5</v>
      </c>
      <c r="BK373">
        <v>3</v>
      </c>
      <c r="BL373">
        <v>38.11</v>
      </c>
      <c r="BM373">
        <v>5.72</v>
      </c>
      <c r="BN373">
        <v>43.83</v>
      </c>
      <c r="BO373">
        <v>43.83</v>
      </c>
      <c r="BQ373" t="s">
        <v>597</v>
      </c>
      <c r="BR373" t="s">
        <v>363</v>
      </c>
      <c r="BS373" t="s">
        <v>153</v>
      </c>
      <c r="BY373">
        <v>12613.59</v>
      </c>
      <c r="CC373" t="s">
        <v>87</v>
      </c>
      <c r="CD373">
        <v>7441</v>
      </c>
      <c r="CE373" t="s">
        <v>453</v>
      </c>
      <c r="CI373">
        <v>1</v>
      </c>
      <c r="CJ373" t="s">
        <v>153</v>
      </c>
      <c r="CK373">
        <v>22</v>
      </c>
      <c r="CL373" t="s">
        <v>82</v>
      </c>
    </row>
    <row r="374" spans="1:90" x14ac:dyDescent="0.25">
      <c r="A374" t="s">
        <v>358</v>
      </c>
      <c r="B374" t="s">
        <v>359</v>
      </c>
      <c r="C374" t="s">
        <v>72</v>
      </c>
      <c r="E374" t="str">
        <f>"GAB2002164"</f>
        <v>GAB2002164</v>
      </c>
      <c r="F374" s="2">
        <v>44252</v>
      </c>
      <c r="G374">
        <v>202108</v>
      </c>
      <c r="H374" t="s">
        <v>86</v>
      </c>
      <c r="I374" t="s">
        <v>87</v>
      </c>
      <c r="J374" t="s">
        <v>360</v>
      </c>
      <c r="K374" t="s">
        <v>75</v>
      </c>
      <c r="L374" t="s">
        <v>297</v>
      </c>
      <c r="M374" t="s">
        <v>298</v>
      </c>
      <c r="N374" t="s">
        <v>1214</v>
      </c>
      <c r="O374" t="s">
        <v>78</v>
      </c>
      <c r="P374" t="str">
        <f>"CT064649                      "</f>
        <v xml:space="preserve">CT064649                      </v>
      </c>
      <c r="Q374">
        <v>0</v>
      </c>
      <c r="R374">
        <v>0</v>
      </c>
      <c r="S374">
        <v>0</v>
      </c>
      <c r="T374">
        <v>0</v>
      </c>
      <c r="U374">
        <v>0</v>
      </c>
      <c r="V374">
        <v>0</v>
      </c>
      <c r="W374">
        <v>0</v>
      </c>
      <c r="X374">
        <v>0</v>
      </c>
      <c r="Y374">
        <v>0</v>
      </c>
      <c r="Z374">
        <v>0</v>
      </c>
      <c r="AA374">
        <v>0</v>
      </c>
      <c r="AB374">
        <v>0</v>
      </c>
      <c r="AC374">
        <v>0</v>
      </c>
      <c r="AD374">
        <v>0</v>
      </c>
      <c r="AE374">
        <v>0</v>
      </c>
      <c r="AF374">
        <v>0</v>
      </c>
      <c r="AG374">
        <v>0</v>
      </c>
      <c r="AH374">
        <v>0</v>
      </c>
      <c r="AI374">
        <v>0</v>
      </c>
      <c r="AJ374">
        <v>0</v>
      </c>
      <c r="AK374">
        <v>16.41</v>
      </c>
      <c r="AL374">
        <v>0</v>
      </c>
      <c r="AM374">
        <v>0</v>
      </c>
      <c r="AN374">
        <v>0</v>
      </c>
      <c r="AO374">
        <v>0</v>
      </c>
      <c r="AP374">
        <v>0</v>
      </c>
      <c r="AQ374">
        <v>0</v>
      </c>
      <c r="AR374">
        <v>0</v>
      </c>
      <c r="AS374">
        <v>0</v>
      </c>
      <c r="AT374">
        <v>0</v>
      </c>
      <c r="AU374">
        <v>0</v>
      </c>
      <c r="AV374">
        <v>0</v>
      </c>
      <c r="AW374">
        <v>0</v>
      </c>
      <c r="AX374">
        <v>0</v>
      </c>
      <c r="AY374">
        <v>0</v>
      </c>
      <c r="AZ374">
        <v>0</v>
      </c>
      <c r="BA374">
        <v>0</v>
      </c>
      <c r="BB374">
        <v>0</v>
      </c>
      <c r="BG374">
        <v>0</v>
      </c>
      <c r="BH374">
        <v>1</v>
      </c>
      <c r="BI374">
        <v>0.2</v>
      </c>
      <c r="BJ374">
        <v>2.2999999999999998</v>
      </c>
      <c r="BK374">
        <v>2.5</v>
      </c>
      <c r="BL374">
        <v>115.85</v>
      </c>
      <c r="BM374">
        <v>17.38</v>
      </c>
      <c r="BN374">
        <v>133.22999999999999</v>
      </c>
      <c r="BO374">
        <v>133.22999999999999</v>
      </c>
      <c r="BQ374" t="s">
        <v>1215</v>
      </c>
      <c r="BR374" t="s">
        <v>363</v>
      </c>
      <c r="BS374" t="s">
        <v>153</v>
      </c>
      <c r="BY374">
        <v>11681.28</v>
      </c>
      <c r="CC374" t="s">
        <v>298</v>
      </c>
      <c r="CD374">
        <v>2351</v>
      </c>
      <c r="CE374" t="s">
        <v>443</v>
      </c>
      <c r="CI374">
        <v>1</v>
      </c>
      <c r="CJ374" t="s">
        <v>153</v>
      </c>
      <c r="CK374">
        <v>23</v>
      </c>
      <c r="CL374" t="s">
        <v>82</v>
      </c>
    </row>
    <row r="375" spans="1:90" x14ac:dyDescent="0.25">
      <c r="A375" t="s">
        <v>358</v>
      </c>
      <c r="B375" t="s">
        <v>359</v>
      </c>
      <c r="C375" t="s">
        <v>72</v>
      </c>
      <c r="E375" t="str">
        <f>"GAB2002163"</f>
        <v>GAB2002163</v>
      </c>
      <c r="F375" s="2">
        <v>44252</v>
      </c>
      <c r="G375">
        <v>202108</v>
      </c>
      <c r="H375" t="s">
        <v>86</v>
      </c>
      <c r="I375" t="s">
        <v>87</v>
      </c>
      <c r="J375" t="s">
        <v>360</v>
      </c>
      <c r="K375" t="s">
        <v>75</v>
      </c>
      <c r="L375" t="s">
        <v>86</v>
      </c>
      <c r="M375" t="s">
        <v>87</v>
      </c>
      <c r="N375" t="s">
        <v>582</v>
      </c>
      <c r="O375" t="s">
        <v>78</v>
      </c>
      <c r="P375" t="str">
        <f>"CT064650                      "</f>
        <v xml:space="preserve">CT064650                      </v>
      </c>
      <c r="Q375">
        <v>0</v>
      </c>
      <c r="R375">
        <v>0</v>
      </c>
      <c r="S375">
        <v>0</v>
      </c>
      <c r="T375">
        <v>0</v>
      </c>
      <c r="U375">
        <v>0</v>
      </c>
      <c r="V375">
        <v>0</v>
      </c>
      <c r="W375">
        <v>0</v>
      </c>
      <c r="X375">
        <v>0</v>
      </c>
      <c r="Y375">
        <v>0</v>
      </c>
      <c r="Z375">
        <v>0</v>
      </c>
      <c r="AA375">
        <v>0</v>
      </c>
      <c r="AB375">
        <v>0</v>
      </c>
      <c r="AC375">
        <v>0</v>
      </c>
      <c r="AD375">
        <v>0</v>
      </c>
      <c r="AE375">
        <v>0</v>
      </c>
      <c r="AF375">
        <v>0</v>
      </c>
      <c r="AG375">
        <v>0</v>
      </c>
      <c r="AH375">
        <v>0</v>
      </c>
      <c r="AI375">
        <v>0</v>
      </c>
      <c r="AJ375">
        <v>0</v>
      </c>
      <c r="AK375">
        <v>5.4</v>
      </c>
      <c r="AL375">
        <v>0</v>
      </c>
      <c r="AM375">
        <v>0</v>
      </c>
      <c r="AN375">
        <v>0</v>
      </c>
      <c r="AO375">
        <v>0</v>
      </c>
      <c r="AP375">
        <v>0</v>
      </c>
      <c r="AQ375">
        <v>0</v>
      </c>
      <c r="AR375">
        <v>0</v>
      </c>
      <c r="AS375">
        <v>0</v>
      </c>
      <c r="AT375">
        <v>0</v>
      </c>
      <c r="AU375">
        <v>0</v>
      </c>
      <c r="AV375">
        <v>0</v>
      </c>
      <c r="AW375">
        <v>0</v>
      </c>
      <c r="AX375">
        <v>0</v>
      </c>
      <c r="AY375">
        <v>0</v>
      </c>
      <c r="AZ375">
        <v>0</v>
      </c>
      <c r="BA375">
        <v>0</v>
      </c>
      <c r="BB375">
        <v>0</v>
      </c>
      <c r="BG375">
        <v>0</v>
      </c>
      <c r="BH375">
        <v>1</v>
      </c>
      <c r="BI375">
        <v>0.8</v>
      </c>
      <c r="BJ375">
        <v>1.7</v>
      </c>
      <c r="BK375">
        <v>2</v>
      </c>
      <c r="BL375">
        <v>38.11</v>
      </c>
      <c r="BM375">
        <v>5.72</v>
      </c>
      <c r="BN375">
        <v>43.83</v>
      </c>
      <c r="BO375">
        <v>43.83</v>
      </c>
      <c r="BQ375" t="s">
        <v>583</v>
      </c>
      <c r="BR375" t="s">
        <v>363</v>
      </c>
      <c r="BS375" t="s">
        <v>153</v>
      </c>
      <c r="BY375">
        <v>8605.57</v>
      </c>
      <c r="CC375" t="s">
        <v>87</v>
      </c>
      <c r="CD375">
        <v>7806</v>
      </c>
      <c r="CE375" t="s">
        <v>797</v>
      </c>
      <c r="CI375">
        <v>1</v>
      </c>
      <c r="CJ375" t="s">
        <v>153</v>
      </c>
      <c r="CK375">
        <v>22</v>
      </c>
      <c r="CL375" t="s">
        <v>82</v>
      </c>
    </row>
    <row r="376" spans="1:90" x14ac:dyDescent="0.25">
      <c r="A376" t="s">
        <v>358</v>
      </c>
      <c r="B376" t="s">
        <v>359</v>
      </c>
      <c r="C376" t="s">
        <v>72</v>
      </c>
      <c r="E376" t="str">
        <f>"GAB2002169"</f>
        <v>GAB2002169</v>
      </c>
      <c r="F376" s="2">
        <v>44252</v>
      </c>
      <c r="G376">
        <v>202108</v>
      </c>
      <c r="H376" t="s">
        <v>86</v>
      </c>
      <c r="I376" t="s">
        <v>87</v>
      </c>
      <c r="J376" t="s">
        <v>360</v>
      </c>
      <c r="K376" t="s">
        <v>75</v>
      </c>
      <c r="L376" t="s">
        <v>136</v>
      </c>
      <c r="M376" t="s">
        <v>137</v>
      </c>
      <c r="N376" t="s">
        <v>406</v>
      </c>
      <c r="O376" t="s">
        <v>78</v>
      </c>
      <c r="P376" t="str">
        <f>"MICHELLE FICK                 "</f>
        <v xml:space="preserve">MICHELLE FICK                 </v>
      </c>
      <c r="Q376">
        <v>0</v>
      </c>
      <c r="R376">
        <v>0</v>
      </c>
      <c r="S376">
        <v>0</v>
      </c>
      <c r="T376">
        <v>0</v>
      </c>
      <c r="U376">
        <v>0</v>
      </c>
      <c r="V376">
        <v>0</v>
      </c>
      <c r="W376">
        <v>0</v>
      </c>
      <c r="X376">
        <v>0</v>
      </c>
      <c r="Y376">
        <v>0</v>
      </c>
      <c r="Z376">
        <v>0</v>
      </c>
      <c r="AA376">
        <v>0</v>
      </c>
      <c r="AB376">
        <v>0</v>
      </c>
      <c r="AC376">
        <v>0</v>
      </c>
      <c r="AD376">
        <v>0</v>
      </c>
      <c r="AE376">
        <v>0</v>
      </c>
      <c r="AF376">
        <v>0</v>
      </c>
      <c r="AG376">
        <v>0</v>
      </c>
      <c r="AH376">
        <v>0</v>
      </c>
      <c r="AI376">
        <v>0</v>
      </c>
      <c r="AJ376">
        <v>0</v>
      </c>
      <c r="AK376">
        <v>10.36</v>
      </c>
      <c r="AL376">
        <v>0</v>
      </c>
      <c r="AM376">
        <v>0</v>
      </c>
      <c r="AN376">
        <v>0</v>
      </c>
      <c r="AO376">
        <v>0</v>
      </c>
      <c r="AP376">
        <v>0</v>
      </c>
      <c r="AQ376">
        <v>0</v>
      </c>
      <c r="AR376">
        <v>0</v>
      </c>
      <c r="AS376">
        <v>0</v>
      </c>
      <c r="AT376">
        <v>0</v>
      </c>
      <c r="AU376">
        <v>0</v>
      </c>
      <c r="AV376">
        <v>0</v>
      </c>
      <c r="AW376">
        <v>0</v>
      </c>
      <c r="AX376">
        <v>0</v>
      </c>
      <c r="AY376">
        <v>0</v>
      </c>
      <c r="AZ376">
        <v>0</v>
      </c>
      <c r="BA376">
        <v>0</v>
      </c>
      <c r="BB376">
        <v>0</v>
      </c>
      <c r="BG376">
        <v>0</v>
      </c>
      <c r="BH376">
        <v>1</v>
      </c>
      <c r="BI376">
        <v>1.7</v>
      </c>
      <c r="BJ376">
        <v>2.8</v>
      </c>
      <c r="BK376">
        <v>3</v>
      </c>
      <c r="BL376">
        <v>73.150000000000006</v>
      </c>
      <c r="BM376">
        <v>10.97</v>
      </c>
      <c r="BN376">
        <v>84.12</v>
      </c>
      <c r="BO376">
        <v>84.12</v>
      </c>
      <c r="BQ376" t="s">
        <v>407</v>
      </c>
      <c r="BR376" t="s">
        <v>363</v>
      </c>
      <c r="BS376" s="2">
        <v>44253</v>
      </c>
      <c r="BT376" s="3">
        <v>0.51666666666666672</v>
      </c>
      <c r="BU376" t="s">
        <v>408</v>
      </c>
      <c r="BV376" t="s">
        <v>82</v>
      </c>
      <c r="BY376">
        <v>14158.23</v>
      </c>
      <c r="CA376" t="s">
        <v>409</v>
      </c>
      <c r="CC376" t="s">
        <v>137</v>
      </c>
      <c r="CD376">
        <v>157</v>
      </c>
      <c r="CE376" t="s">
        <v>1216</v>
      </c>
      <c r="CI376">
        <v>1</v>
      </c>
      <c r="CJ376">
        <v>1</v>
      </c>
      <c r="CK376">
        <v>21</v>
      </c>
      <c r="CL376" t="s">
        <v>82</v>
      </c>
    </row>
    <row r="377" spans="1:90" x14ac:dyDescent="0.25">
      <c r="A377" t="s">
        <v>358</v>
      </c>
      <c r="B377" t="s">
        <v>359</v>
      </c>
      <c r="C377" t="s">
        <v>72</v>
      </c>
      <c r="E377" t="str">
        <f>"GAB2002170"</f>
        <v>GAB2002170</v>
      </c>
      <c r="F377" s="2">
        <v>44252</v>
      </c>
      <c r="G377">
        <v>202108</v>
      </c>
      <c r="H377" t="s">
        <v>86</v>
      </c>
      <c r="I377" t="s">
        <v>87</v>
      </c>
      <c r="J377" t="s">
        <v>360</v>
      </c>
      <c r="K377" t="s">
        <v>75</v>
      </c>
      <c r="L377" t="s">
        <v>86</v>
      </c>
      <c r="M377" t="s">
        <v>87</v>
      </c>
      <c r="N377" t="s">
        <v>502</v>
      </c>
      <c r="O377" t="s">
        <v>78</v>
      </c>
      <c r="P377" t="str">
        <f>"CT064528                      "</f>
        <v xml:space="preserve">CT064528                      </v>
      </c>
      <c r="Q377">
        <v>0</v>
      </c>
      <c r="R377">
        <v>0</v>
      </c>
      <c r="S377">
        <v>0</v>
      </c>
      <c r="T377">
        <v>0</v>
      </c>
      <c r="U377">
        <v>0</v>
      </c>
      <c r="V377">
        <v>0</v>
      </c>
      <c r="W377">
        <v>0</v>
      </c>
      <c r="X377">
        <v>0</v>
      </c>
      <c r="Y377">
        <v>0</v>
      </c>
      <c r="Z377">
        <v>0</v>
      </c>
      <c r="AA377">
        <v>0</v>
      </c>
      <c r="AB377">
        <v>0</v>
      </c>
      <c r="AC377">
        <v>0</v>
      </c>
      <c r="AD377">
        <v>0</v>
      </c>
      <c r="AE377">
        <v>0</v>
      </c>
      <c r="AF377">
        <v>0</v>
      </c>
      <c r="AG377">
        <v>0</v>
      </c>
      <c r="AH377">
        <v>0</v>
      </c>
      <c r="AI377">
        <v>0</v>
      </c>
      <c r="AJ377">
        <v>0</v>
      </c>
      <c r="AK377">
        <v>5.4</v>
      </c>
      <c r="AL377">
        <v>0</v>
      </c>
      <c r="AM377">
        <v>0</v>
      </c>
      <c r="AN377">
        <v>0</v>
      </c>
      <c r="AO377">
        <v>0</v>
      </c>
      <c r="AP377">
        <v>0</v>
      </c>
      <c r="AQ377">
        <v>0</v>
      </c>
      <c r="AR377">
        <v>0</v>
      </c>
      <c r="AS377">
        <v>0</v>
      </c>
      <c r="AT377">
        <v>0</v>
      </c>
      <c r="AU377">
        <v>0</v>
      </c>
      <c r="AV377">
        <v>0</v>
      </c>
      <c r="AW377">
        <v>0</v>
      </c>
      <c r="AX377">
        <v>0</v>
      </c>
      <c r="AY377">
        <v>0</v>
      </c>
      <c r="AZ377">
        <v>0</v>
      </c>
      <c r="BA377">
        <v>0</v>
      </c>
      <c r="BB377">
        <v>0</v>
      </c>
      <c r="BG377">
        <v>0</v>
      </c>
      <c r="BH377">
        <v>1</v>
      </c>
      <c r="BI377">
        <v>0.2</v>
      </c>
      <c r="BJ377">
        <v>2.1</v>
      </c>
      <c r="BK377">
        <v>3</v>
      </c>
      <c r="BL377">
        <v>38.11</v>
      </c>
      <c r="BM377">
        <v>5.72</v>
      </c>
      <c r="BN377">
        <v>43.83</v>
      </c>
      <c r="BO377">
        <v>43.83</v>
      </c>
      <c r="BQ377" t="s">
        <v>308</v>
      </c>
      <c r="BR377" t="s">
        <v>363</v>
      </c>
      <c r="BS377" t="s">
        <v>153</v>
      </c>
      <c r="BY377">
        <v>10571.12</v>
      </c>
      <c r="CC377" t="s">
        <v>87</v>
      </c>
      <c r="CD377">
        <v>7800</v>
      </c>
      <c r="CE377" t="s">
        <v>443</v>
      </c>
      <c r="CI377">
        <v>1</v>
      </c>
      <c r="CJ377" t="s">
        <v>153</v>
      </c>
      <c r="CK377">
        <v>22</v>
      </c>
      <c r="CL377" t="s">
        <v>82</v>
      </c>
    </row>
    <row r="378" spans="1:90" x14ac:dyDescent="0.25">
      <c r="A378" t="s">
        <v>358</v>
      </c>
      <c r="B378" t="s">
        <v>359</v>
      </c>
      <c r="C378" t="s">
        <v>72</v>
      </c>
      <c r="E378" t="str">
        <f>"009940914196"</f>
        <v>009940914196</v>
      </c>
      <c r="F378" s="2">
        <v>44252</v>
      </c>
      <c r="G378">
        <v>202108</v>
      </c>
      <c r="H378" t="s">
        <v>141</v>
      </c>
      <c r="I378" t="s">
        <v>142</v>
      </c>
      <c r="J378" t="s">
        <v>1217</v>
      </c>
      <c r="K378" t="s">
        <v>75</v>
      </c>
      <c r="L378" t="s">
        <v>210</v>
      </c>
      <c r="M378" t="s">
        <v>87</v>
      </c>
      <c r="N378" t="s">
        <v>406</v>
      </c>
      <c r="O378" t="s">
        <v>200</v>
      </c>
      <c r="P378" t="str">
        <f>"NA                            "</f>
        <v xml:space="preserve">NA                            </v>
      </c>
      <c r="Q378">
        <v>0</v>
      </c>
      <c r="R378">
        <v>0</v>
      </c>
      <c r="S378">
        <v>0</v>
      </c>
      <c r="T378">
        <v>0</v>
      </c>
      <c r="U378">
        <v>0</v>
      </c>
      <c r="V378">
        <v>0</v>
      </c>
      <c r="W378">
        <v>0</v>
      </c>
      <c r="X378">
        <v>0</v>
      </c>
      <c r="Y378">
        <v>0</v>
      </c>
      <c r="Z378">
        <v>0</v>
      </c>
      <c r="AA378">
        <v>0</v>
      </c>
      <c r="AB378">
        <v>0</v>
      </c>
      <c r="AC378">
        <v>0</v>
      </c>
      <c r="AD378">
        <v>0</v>
      </c>
      <c r="AE378">
        <v>0</v>
      </c>
      <c r="AF378">
        <v>0</v>
      </c>
      <c r="AG378">
        <v>0</v>
      </c>
      <c r="AH378">
        <v>0</v>
      </c>
      <c r="AI378">
        <v>0</v>
      </c>
      <c r="AJ378">
        <v>0</v>
      </c>
      <c r="AK378">
        <v>0</v>
      </c>
      <c r="AL378">
        <v>0</v>
      </c>
      <c r="AM378">
        <v>101.34</v>
      </c>
      <c r="AN378">
        <v>0</v>
      </c>
      <c r="AO378">
        <v>0</v>
      </c>
      <c r="AP378">
        <v>0</v>
      </c>
      <c r="AQ378">
        <v>0</v>
      </c>
      <c r="AR378">
        <v>0</v>
      </c>
      <c r="AS378">
        <v>0</v>
      </c>
      <c r="AT378">
        <v>0</v>
      </c>
      <c r="AU378">
        <v>0</v>
      </c>
      <c r="AV378">
        <v>0</v>
      </c>
      <c r="AW378">
        <v>0</v>
      </c>
      <c r="AX378">
        <v>0</v>
      </c>
      <c r="AY378">
        <v>0</v>
      </c>
      <c r="AZ378">
        <v>0</v>
      </c>
      <c r="BA378">
        <v>0</v>
      </c>
      <c r="BB378">
        <v>0</v>
      </c>
      <c r="BG378">
        <v>0</v>
      </c>
      <c r="BH378">
        <v>3</v>
      </c>
      <c r="BI378">
        <v>159</v>
      </c>
      <c r="BJ378">
        <v>65.3</v>
      </c>
      <c r="BK378">
        <v>159</v>
      </c>
      <c r="BL378">
        <v>720.53</v>
      </c>
      <c r="BM378">
        <v>108.08</v>
      </c>
      <c r="BN378">
        <v>828.61</v>
      </c>
      <c r="BO378">
        <v>828.61</v>
      </c>
      <c r="BR378" t="s">
        <v>304</v>
      </c>
      <c r="BS378" t="s">
        <v>153</v>
      </c>
      <c r="BY378">
        <v>108800</v>
      </c>
      <c r="CC378" t="s">
        <v>87</v>
      </c>
      <c r="CD378">
        <v>7460</v>
      </c>
      <c r="CE378" t="s">
        <v>88</v>
      </c>
      <c r="CI378">
        <v>2</v>
      </c>
      <c r="CJ378" t="s">
        <v>153</v>
      </c>
      <c r="CK378" t="s">
        <v>211</v>
      </c>
      <c r="CL378" t="s">
        <v>82</v>
      </c>
    </row>
    <row r="381" spans="1:90" x14ac:dyDescent="0.25">
      <c r="F381" s="2"/>
      <c r="BS381" s="2"/>
      <c r="BT381" s="3"/>
      <c r="CF381" s="2"/>
    </row>
    <row r="382" spans="1:90" x14ac:dyDescent="0.25">
      <c r="F382" s="2"/>
      <c r="BS382" s="2"/>
      <c r="BT382" s="3"/>
      <c r="CF382" s="2"/>
    </row>
    <row r="383" spans="1:90" x14ac:dyDescent="0.25">
      <c r="F383" s="2"/>
      <c r="BS383" s="2"/>
      <c r="BT383" s="3"/>
      <c r="CF383" s="2"/>
    </row>
    <row r="384" spans="1:90" x14ac:dyDescent="0.25">
      <c r="F384" s="2"/>
      <c r="BS384" s="2"/>
      <c r="BT384" s="3"/>
      <c r="CF384" s="2"/>
    </row>
    <row r="385" spans="6:84" x14ac:dyDescent="0.25">
      <c r="F385" s="2"/>
      <c r="BS385" s="2"/>
      <c r="BT385" s="3"/>
      <c r="CF385" s="2"/>
    </row>
    <row r="386" spans="6:84" x14ac:dyDescent="0.25">
      <c r="F386" s="2"/>
      <c r="BS386" s="2"/>
      <c r="BT386" s="3"/>
      <c r="CF386" s="2"/>
    </row>
    <row r="387" spans="6:84" x14ac:dyDescent="0.25">
      <c r="F387" s="2"/>
      <c r="BS387" s="2"/>
      <c r="BT387" s="3"/>
      <c r="CF387" s="2"/>
    </row>
    <row r="388" spans="6:84" x14ac:dyDescent="0.25">
      <c r="F388" s="2"/>
      <c r="BS388" s="2"/>
      <c r="BT388" s="3"/>
      <c r="CF388" s="2"/>
    </row>
    <row r="389" spans="6:84" x14ac:dyDescent="0.25">
      <c r="F389" s="2"/>
      <c r="BS389" s="2"/>
      <c r="BT389" s="3"/>
      <c r="CF389" s="2"/>
    </row>
    <row r="390" spans="6:84" x14ac:dyDescent="0.25">
      <c r="F390" s="2"/>
      <c r="BS390" s="2"/>
      <c r="BT390" s="3"/>
      <c r="CF390" s="2"/>
    </row>
    <row r="391" spans="6:84" x14ac:dyDescent="0.25">
      <c r="F391" s="2"/>
      <c r="BS391" s="2"/>
      <c r="BT391" s="3"/>
      <c r="CF391" s="2"/>
    </row>
    <row r="392" spans="6:84" x14ac:dyDescent="0.25">
      <c r="F392" s="2"/>
      <c r="BS392" s="2"/>
      <c r="BT392" s="3"/>
      <c r="CF392" s="2"/>
    </row>
    <row r="393" spans="6:84" x14ac:dyDescent="0.25">
      <c r="F393" s="2"/>
      <c r="BS393" s="2"/>
      <c r="BT393" s="3"/>
      <c r="CF393" s="2"/>
    </row>
    <row r="394" spans="6:84" x14ac:dyDescent="0.25">
      <c r="F394" s="2"/>
      <c r="BS394" s="2"/>
      <c r="BT394" s="3"/>
      <c r="CF394" s="2"/>
    </row>
    <row r="395" spans="6:84" x14ac:dyDescent="0.25">
      <c r="F395" s="2"/>
      <c r="BS395" s="2"/>
      <c r="BT395" s="3"/>
      <c r="CF395" s="2"/>
    </row>
    <row r="396" spans="6:84" x14ac:dyDescent="0.25">
      <c r="F396" s="2"/>
      <c r="BS396" s="2"/>
      <c r="BT396" s="3"/>
      <c r="CF396" s="2"/>
    </row>
    <row r="397" spans="6:84" x14ac:dyDescent="0.25">
      <c r="F397" s="2"/>
      <c r="BS397" s="2"/>
      <c r="BT397" s="3"/>
      <c r="CF397" s="2"/>
    </row>
    <row r="398" spans="6:84" x14ac:dyDescent="0.25">
      <c r="F398" s="2"/>
      <c r="BS398" s="2"/>
      <c r="BT398" s="3"/>
      <c r="CF398" s="2"/>
    </row>
    <row r="399" spans="6:84" x14ac:dyDescent="0.25">
      <c r="F399" s="2"/>
      <c r="BS399" s="2"/>
      <c r="BT399" s="3"/>
      <c r="CF399" s="2"/>
    </row>
    <row r="400" spans="6:84" x14ac:dyDescent="0.25">
      <c r="F400" s="2"/>
      <c r="BS400" s="2"/>
      <c r="BT400" s="3"/>
      <c r="CF400" s="2"/>
    </row>
    <row r="401" spans="6:84" x14ac:dyDescent="0.25">
      <c r="F401" s="2"/>
      <c r="BS401" s="2"/>
      <c r="BT401" s="3"/>
      <c r="CF401" s="2"/>
    </row>
    <row r="402" spans="6:84" x14ac:dyDescent="0.25">
      <c r="F402" s="2"/>
      <c r="BS402" s="2"/>
      <c r="BT402" s="3"/>
      <c r="CF402" s="2"/>
    </row>
    <row r="403" spans="6:84" x14ac:dyDescent="0.25">
      <c r="F403" s="2"/>
      <c r="BS403" s="2"/>
      <c r="BT403" s="3"/>
      <c r="CF403" s="2"/>
    </row>
    <row r="404" spans="6:84" x14ac:dyDescent="0.25">
      <c r="F404" s="2"/>
      <c r="BS404" s="2"/>
      <c r="BT404" s="3"/>
      <c r="CF404" s="2"/>
    </row>
    <row r="405" spans="6:84" x14ac:dyDescent="0.25">
      <c r="F405" s="2"/>
      <c r="BS405" s="2"/>
      <c r="BT405" s="3"/>
      <c r="CF405" s="2"/>
    </row>
    <row r="406" spans="6:84" x14ac:dyDescent="0.25">
      <c r="F406" s="2"/>
      <c r="BS406" s="2"/>
      <c r="BT406" s="3"/>
      <c r="CF406" s="2"/>
    </row>
    <row r="407" spans="6:84" x14ac:dyDescent="0.25">
      <c r="F407" s="2"/>
      <c r="BS407" s="2"/>
      <c r="BT407" s="3"/>
      <c r="CF407" s="2"/>
    </row>
    <row r="408" spans="6:84" x14ac:dyDescent="0.25">
      <c r="F408" s="2"/>
      <c r="BS408" s="2"/>
      <c r="BT408" s="3"/>
      <c r="CF408" s="2"/>
    </row>
    <row r="409" spans="6:84" x14ac:dyDescent="0.25">
      <c r="F409" s="2"/>
      <c r="BS409" s="2"/>
      <c r="BT409" s="3"/>
      <c r="CF409" s="2"/>
    </row>
    <row r="410" spans="6:84" x14ac:dyDescent="0.25">
      <c r="F410" s="2"/>
      <c r="BS410" s="2"/>
      <c r="BT410" s="3"/>
      <c r="CF410" s="2"/>
    </row>
    <row r="411" spans="6:84" x14ac:dyDescent="0.25">
      <c r="F411" s="2"/>
      <c r="BS411" s="2"/>
      <c r="BT411" s="3"/>
      <c r="CF411" s="2"/>
    </row>
    <row r="412" spans="6:84" x14ac:dyDescent="0.25">
      <c r="F412" s="2"/>
      <c r="BS412" s="2"/>
      <c r="BT412" s="3"/>
      <c r="CF412" s="2"/>
    </row>
    <row r="413" spans="6:84" x14ac:dyDescent="0.25">
      <c r="F413" s="2"/>
      <c r="BS413" s="2"/>
      <c r="BT413" s="3"/>
      <c r="CF413" s="2"/>
    </row>
    <row r="414" spans="6:84" x14ac:dyDescent="0.25">
      <c r="F414" s="2"/>
      <c r="BS414" s="2"/>
      <c r="BT414" s="3"/>
      <c r="CF414" s="2"/>
    </row>
    <row r="415" spans="6:84" x14ac:dyDescent="0.25">
      <c r="F415" s="2"/>
      <c r="BS415" s="2"/>
      <c r="BT415" s="3"/>
      <c r="CF415" s="2"/>
    </row>
    <row r="416" spans="6:84" x14ac:dyDescent="0.25">
      <c r="F416" s="2"/>
      <c r="BS416" s="2"/>
      <c r="BT416" s="3"/>
      <c r="CF416" s="2"/>
    </row>
    <row r="417" spans="6:84" x14ac:dyDescent="0.25">
      <c r="F417" s="2"/>
      <c r="BS417" s="2"/>
      <c r="BT417" s="3"/>
      <c r="CF417" s="2"/>
    </row>
    <row r="418" spans="6:84" x14ac:dyDescent="0.25">
      <c r="F418" s="2"/>
      <c r="BS418" s="2"/>
      <c r="BT418" s="3"/>
      <c r="CF418" s="2"/>
    </row>
    <row r="419" spans="6:84" x14ac:dyDescent="0.25">
      <c r="F419" s="2"/>
      <c r="BS419" s="2"/>
      <c r="BT419" s="3"/>
      <c r="CF419" s="2"/>
    </row>
    <row r="420" spans="6:84" x14ac:dyDescent="0.25">
      <c r="F420" s="2"/>
      <c r="BS420" s="2"/>
      <c r="BT420" s="3"/>
      <c r="CF420" s="2"/>
    </row>
    <row r="421" spans="6:84" x14ac:dyDescent="0.25">
      <c r="F421" s="2"/>
      <c r="BS421" s="2"/>
      <c r="BT421" s="3"/>
      <c r="CF421" s="2"/>
    </row>
    <row r="422" spans="6:84" x14ac:dyDescent="0.25">
      <c r="F422" s="2"/>
      <c r="BS422" s="2"/>
      <c r="BT422" s="3"/>
      <c r="CF422" s="2"/>
    </row>
    <row r="423" spans="6:84" x14ac:dyDescent="0.25">
      <c r="F423" s="2"/>
      <c r="BS423" s="2"/>
      <c r="BT423" s="3"/>
      <c r="CF423" s="2"/>
    </row>
    <row r="424" spans="6:84" x14ac:dyDescent="0.25">
      <c r="F424" s="2"/>
      <c r="BS424" s="2"/>
      <c r="BT424" s="3"/>
      <c r="CF424" s="2"/>
    </row>
    <row r="425" spans="6:84" x14ac:dyDescent="0.25">
      <c r="F425" s="2"/>
      <c r="BS425" s="2"/>
      <c r="BT425" s="3"/>
      <c r="CF425" s="2"/>
    </row>
    <row r="426" spans="6:84" x14ac:dyDescent="0.25">
      <c r="F426" s="2"/>
      <c r="BS426" s="2"/>
      <c r="BT426" s="3"/>
      <c r="CF426" s="2"/>
    </row>
    <row r="427" spans="6:84" x14ac:dyDescent="0.25">
      <c r="F427" s="2"/>
      <c r="BS427" s="2"/>
      <c r="BT427" s="3"/>
      <c r="CF427" s="2"/>
    </row>
    <row r="428" spans="6:84" x14ac:dyDescent="0.25">
      <c r="F428" s="2"/>
      <c r="BS428" s="2"/>
      <c r="BT428" s="3"/>
      <c r="CF428" s="2"/>
    </row>
    <row r="429" spans="6:84" x14ac:dyDescent="0.25">
      <c r="F429" s="2"/>
      <c r="BS429" s="2"/>
      <c r="BT429" s="3"/>
      <c r="CF429" s="2"/>
    </row>
    <row r="430" spans="6:84" x14ac:dyDescent="0.25">
      <c r="F430" s="2"/>
      <c r="BS430" s="2"/>
      <c r="BT430" s="3"/>
      <c r="CF430" s="2"/>
    </row>
    <row r="431" spans="6:84" x14ac:dyDescent="0.25">
      <c r="F431" s="2"/>
      <c r="BS431" s="2"/>
      <c r="BT431" s="3"/>
      <c r="CF431" s="2"/>
    </row>
    <row r="432" spans="6:84" x14ac:dyDescent="0.25">
      <c r="F432" s="2"/>
      <c r="BS432" s="2"/>
      <c r="BT432" s="3"/>
      <c r="CF432" s="2"/>
    </row>
    <row r="433" spans="6:84" x14ac:dyDescent="0.25">
      <c r="F433" s="2"/>
      <c r="BS433" s="2"/>
      <c r="BT433" s="3"/>
      <c r="CF433" s="2"/>
    </row>
    <row r="434" spans="6:84" x14ac:dyDescent="0.25">
      <c r="F434" s="2"/>
      <c r="BS434" s="2"/>
      <c r="BT434" s="3"/>
      <c r="CF434" s="2"/>
    </row>
    <row r="435" spans="6:84" x14ac:dyDescent="0.25">
      <c r="F435" s="2"/>
      <c r="BS435" s="2"/>
      <c r="BT435" s="3"/>
      <c r="CF435" s="2"/>
    </row>
    <row r="436" spans="6:84" x14ac:dyDescent="0.25">
      <c r="F436" s="2"/>
      <c r="BS436" s="2"/>
      <c r="BT436" s="3"/>
      <c r="CF436" s="2"/>
    </row>
    <row r="437" spans="6:84" x14ac:dyDescent="0.25">
      <c r="F437" s="2"/>
      <c r="BS437" s="2"/>
      <c r="BT437" s="3"/>
      <c r="CF437" s="2"/>
    </row>
    <row r="438" spans="6:84" x14ac:dyDescent="0.25">
      <c r="F438" s="2"/>
      <c r="BS438" s="2"/>
      <c r="BT438" s="3"/>
      <c r="CF438" s="2"/>
    </row>
    <row r="439" spans="6:84" x14ac:dyDescent="0.25">
      <c r="F439" s="2"/>
      <c r="BS439" s="2"/>
      <c r="BT439" s="3"/>
      <c r="CF439" s="2"/>
    </row>
    <row r="440" spans="6:84" x14ac:dyDescent="0.25">
      <c r="F440" s="2"/>
      <c r="BS440" s="2"/>
      <c r="BT440" s="3"/>
      <c r="CF440" s="2"/>
    </row>
    <row r="441" spans="6:84" x14ac:dyDescent="0.25">
      <c r="F441" s="2"/>
      <c r="BS441" s="2"/>
      <c r="BT441" s="3"/>
      <c r="CF441" s="2"/>
    </row>
    <row r="442" spans="6:84" x14ac:dyDescent="0.25">
      <c r="F442" s="2"/>
      <c r="BS442" s="2"/>
      <c r="BT442" s="3"/>
      <c r="CF442" s="2"/>
    </row>
    <row r="443" spans="6:84" x14ac:dyDescent="0.25">
      <c r="F443" s="2"/>
      <c r="BS443" s="2"/>
      <c r="BT443" s="3"/>
      <c r="CF443" s="2"/>
    </row>
    <row r="444" spans="6:84" x14ac:dyDescent="0.25">
      <c r="F444" s="2"/>
      <c r="BS444" s="2"/>
      <c r="BT444" s="3"/>
      <c r="CF444" s="2"/>
    </row>
    <row r="445" spans="6:84" x14ac:dyDescent="0.25">
      <c r="F445" s="2"/>
      <c r="BS445" s="2"/>
      <c r="BT445" s="3"/>
      <c r="CF445" s="2"/>
    </row>
    <row r="446" spans="6:84" x14ac:dyDescent="0.25">
      <c r="F446" s="2"/>
      <c r="BS446" s="2"/>
      <c r="BT446" s="3"/>
      <c r="CF446" s="2"/>
    </row>
    <row r="447" spans="6:84" x14ac:dyDescent="0.25">
      <c r="F447" s="2"/>
      <c r="BS447" s="2"/>
      <c r="BT447" s="3"/>
      <c r="CF447" s="2"/>
    </row>
    <row r="448" spans="6:84" x14ac:dyDescent="0.25">
      <c r="F448" s="2"/>
      <c r="BS448" s="2"/>
      <c r="BT448" s="3"/>
      <c r="CF448" s="2"/>
    </row>
    <row r="449" spans="6:84" x14ac:dyDescent="0.25">
      <c r="F449" s="2"/>
      <c r="BS449" s="2"/>
      <c r="BT449" s="3"/>
      <c r="CF449" s="2"/>
    </row>
    <row r="450" spans="6:84" x14ac:dyDescent="0.25">
      <c r="F450" s="2"/>
      <c r="BS450" s="2"/>
      <c r="BT450" s="3"/>
      <c r="CF450" s="2"/>
    </row>
    <row r="451" spans="6:84" x14ac:dyDescent="0.25">
      <c r="F451" s="2"/>
      <c r="BS451" s="2"/>
      <c r="BT451" s="3"/>
      <c r="CF451" s="2"/>
    </row>
    <row r="452" spans="6:84" x14ac:dyDescent="0.25">
      <c r="F452" s="2"/>
      <c r="BS452" s="2"/>
      <c r="BT452" s="3"/>
      <c r="CF452" s="2"/>
    </row>
    <row r="453" spans="6:84" x14ac:dyDescent="0.25">
      <c r="F453" s="2"/>
      <c r="BS453" s="2"/>
      <c r="BT453" s="3"/>
      <c r="CF453" s="2"/>
    </row>
    <row r="454" spans="6:84" x14ac:dyDescent="0.25">
      <c r="F454" s="2"/>
      <c r="BS454" s="2"/>
      <c r="BT454" s="3"/>
      <c r="CF454" s="2"/>
    </row>
    <row r="455" spans="6:84" x14ac:dyDescent="0.25">
      <c r="F455" s="2"/>
      <c r="BS455" s="2"/>
      <c r="BT455" s="3"/>
      <c r="CF455" s="2"/>
    </row>
    <row r="456" spans="6:84" x14ac:dyDescent="0.25">
      <c r="F456" s="2"/>
      <c r="BS456" s="2"/>
      <c r="BT456" s="3"/>
      <c r="CF456" s="2"/>
    </row>
    <row r="457" spans="6:84" x14ac:dyDescent="0.25">
      <c r="F457" s="2"/>
      <c r="BS457" s="2"/>
      <c r="BT457" s="3"/>
      <c r="CF457" s="2"/>
    </row>
    <row r="458" spans="6:84" x14ac:dyDescent="0.25">
      <c r="F458" s="2"/>
      <c r="BS458" s="2"/>
      <c r="BT458" s="3"/>
      <c r="CF458" s="2"/>
    </row>
    <row r="459" spans="6:84" x14ac:dyDescent="0.25">
      <c r="F459" s="2"/>
      <c r="BS459" s="2"/>
      <c r="BT459" s="3"/>
      <c r="CF459" s="2"/>
    </row>
    <row r="460" spans="6:84" x14ac:dyDescent="0.25">
      <c r="F460" s="2"/>
      <c r="BS460" s="2"/>
      <c r="BT460" s="3"/>
      <c r="CF460" s="2"/>
    </row>
    <row r="461" spans="6:84" x14ac:dyDescent="0.25">
      <c r="F461" s="2"/>
      <c r="BS461" s="2"/>
      <c r="BT461" s="3"/>
      <c r="CF461" s="2"/>
    </row>
    <row r="462" spans="6:84" x14ac:dyDescent="0.25">
      <c r="F462" s="2"/>
      <c r="BS462" s="2"/>
      <c r="BT462" s="3"/>
      <c r="CF462" s="2"/>
    </row>
    <row r="463" spans="6:84" x14ac:dyDescent="0.25">
      <c r="F463" s="2"/>
      <c r="BS463" s="2"/>
      <c r="BT463" s="3"/>
      <c r="CF463" s="2"/>
    </row>
    <row r="464" spans="6:84" x14ac:dyDescent="0.25">
      <c r="F464" s="2"/>
      <c r="BS464" s="2"/>
      <c r="BT464" s="3"/>
      <c r="CF464" s="2"/>
    </row>
    <row r="465" spans="6:84" x14ac:dyDescent="0.25">
      <c r="F465" s="2"/>
      <c r="BS465" s="2"/>
      <c r="BT465" s="3"/>
      <c r="CF465" s="2"/>
    </row>
    <row r="466" spans="6:84" x14ac:dyDescent="0.25">
      <c r="F466" s="2"/>
      <c r="BS466" s="2"/>
      <c r="BT466" s="3"/>
      <c r="CF466" s="2"/>
    </row>
    <row r="467" spans="6:84" x14ac:dyDescent="0.25">
      <c r="F467" s="2"/>
      <c r="BS467" s="2"/>
      <c r="BT467" s="3"/>
      <c r="CF467" s="2"/>
    </row>
    <row r="468" spans="6:84" x14ac:dyDescent="0.25">
      <c r="F468" s="2"/>
      <c r="BS468" s="2"/>
      <c r="BT468" s="3"/>
      <c r="CF468" s="2"/>
    </row>
    <row r="469" spans="6:84" x14ac:dyDescent="0.25">
      <c r="F469" s="2"/>
      <c r="BS469" s="2"/>
      <c r="BT469" s="3"/>
      <c r="CF469" s="2"/>
    </row>
    <row r="470" spans="6:84" x14ac:dyDescent="0.25">
      <c r="F470" s="2"/>
      <c r="BS470" s="2"/>
      <c r="BT470" s="3"/>
      <c r="CF470" s="2"/>
    </row>
    <row r="471" spans="6:84" x14ac:dyDescent="0.25">
      <c r="F471" s="2"/>
      <c r="BS471" s="2"/>
      <c r="BT471" s="3"/>
      <c r="CF471" s="2"/>
    </row>
    <row r="472" spans="6:84" x14ac:dyDescent="0.25">
      <c r="F472" s="2"/>
      <c r="BS472" s="2"/>
      <c r="BT472" s="3"/>
      <c r="CF472" s="2"/>
    </row>
    <row r="473" spans="6:84" x14ac:dyDescent="0.25">
      <c r="F473" s="2"/>
      <c r="BS473" s="2"/>
      <c r="BT473" s="3"/>
      <c r="CF473" s="2"/>
    </row>
    <row r="474" spans="6:84" x14ac:dyDescent="0.25">
      <c r="F474" s="2"/>
      <c r="BS474" s="2"/>
      <c r="BT474" s="3"/>
      <c r="CF474" s="2"/>
    </row>
    <row r="475" spans="6:84" x14ac:dyDescent="0.25">
      <c r="F475" s="2"/>
      <c r="BS475" s="2"/>
      <c r="BT475" s="3"/>
      <c r="CF475" s="2"/>
    </row>
    <row r="476" spans="6:84" x14ac:dyDescent="0.25">
      <c r="F476" s="2"/>
      <c r="BS476" s="2"/>
      <c r="BT476" s="3"/>
      <c r="CF476" s="2"/>
    </row>
    <row r="477" spans="6:84" x14ac:dyDescent="0.25">
      <c r="F477" s="2"/>
      <c r="BS477" s="2"/>
      <c r="BT477" s="3"/>
      <c r="CF477" s="2"/>
    </row>
    <row r="478" spans="6:84" x14ac:dyDescent="0.25">
      <c r="F478" s="2"/>
      <c r="BS478" s="2"/>
      <c r="BT478" s="3"/>
      <c r="CF478" s="2"/>
    </row>
    <row r="479" spans="6:84" x14ac:dyDescent="0.25">
      <c r="F479" s="2"/>
      <c r="BS479" s="2"/>
      <c r="BT479" s="3"/>
      <c r="CF479" s="2"/>
    </row>
    <row r="480" spans="6:84" x14ac:dyDescent="0.25">
      <c r="F480" s="2"/>
      <c r="BS480" s="2"/>
      <c r="BT480" s="3"/>
      <c r="CF480" s="2"/>
    </row>
    <row r="481" spans="6:84" x14ac:dyDescent="0.25">
      <c r="F481" s="2"/>
      <c r="BS481" s="2"/>
      <c r="BT481" s="3"/>
      <c r="CF481" s="2"/>
    </row>
    <row r="482" spans="6:84" x14ac:dyDescent="0.25">
      <c r="F482" s="2"/>
      <c r="BS482" s="2"/>
      <c r="BT482" s="3"/>
      <c r="CF482" s="2"/>
    </row>
    <row r="483" spans="6:84" x14ac:dyDescent="0.25">
      <c r="F483" s="2"/>
      <c r="BS483" s="2"/>
      <c r="BT483" s="3"/>
      <c r="CF483" s="2"/>
    </row>
    <row r="484" spans="6:84" x14ac:dyDescent="0.25">
      <c r="F484" s="2"/>
      <c r="BS484" s="2"/>
      <c r="BT484" s="3"/>
      <c r="CF484" s="2"/>
    </row>
    <row r="485" spans="6:84" x14ac:dyDescent="0.25">
      <c r="F485" s="2"/>
      <c r="BS485" s="2"/>
      <c r="BT485" s="3"/>
      <c r="CF485" s="2"/>
    </row>
    <row r="486" spans="6:84" x14ac:dyDescent="0.25">
      <c r="F486" s="2"/>
      <c r="BS486" s="2"/>
      <c r="BT486" s="3"/>
      <c r="CF486" s="2"/>
    </row>
    <row r="487" spans="6:84" x14ac:dyDescent="0.25">
      <c r="F487" s="2"/>
      <c r="BS487" s="2"/>
      <c r="BT487" s="3"/>
      <c r="CF487" s="2"/>
    </row>
    <row r="488" spans="6:84" x14ac:dyDescent="0.25">
      <c r="F488" s="2"/>
      <c r="BS488" s="2"/>
      <c r="BT488" s="3"/>
      <c r="CF488" s="2"/>
    </row>
    <row r="489" spans="6:84" x14ac:dyDescent="0.25">
      <c r="F489" s="2"/>
      <c r="BS489" s="2"/>
      <c r="BT489" s="3"/>
      <c r="CF489" s="2"/>
    </row>
    <row r="490" spans="6:84" x14ac:dyDescent="0.25">
      <c r="F490" s="2"/>
      <c r="BS490" s="2"/>
      <c r="BT490" s="3"/>
      <c r="CF490" s="2"/>
    </row>
    <row r="491" spans="6:84" x14ac:dyDescent="0.25">
      <c r="F491" s="2"/>
      <c r="BS491" s="2"/>
      <c r="BT491" s="3"/>
      <c r="CF491" s="2"/>
    </row>
    <row r="492" spans="6:84" x14ac:dyDescent="0.25">
      <c r="F492" s="2"/>
      <c r="BS492" s="2"/>
      <c r="BT492" s="3"/>
      <c r="CF492" s="2"/>
    </row>
    <row r="493" spans="6:84" x14ac:dyDescent="0.25">
      <c r="F493" s="2"/>
      <c r="BS493" s="2"/>
      <c r="BT493" s="3"/>
      <c r="CF493" s="2"/>
    </row>
    <row r="494" spans="6:84" x14ac:dyDescent="0.25">
      <c r="F494" s="2"/>
      <c r="BS494" s="2"/>
      <c r="BT494" s="3"/>
      <c r="CF494" s="2"/>
    </row>
    <row r="495" spans="6:84" x14ac:dyDescent="0.25">
      <c r="F495" s="2"/>
      <c r="BS495" s="2"/>
      <c r="BT495" s="3"/>
      <c r="CF495" s="2"/>
    </row>
    <row r="496" spans="6:84" x14ac:dyDescent="0.25">
      <c r="F496" s="2"/>
      <c r="BS496" s="2"/>
      <c r="BT496" s="3"/>
      <c r="CF496" s="2"/>
    </row>
    <row r="497" spans="6:84" x14ac:dyDescent="0.25">
      <c r="F497" s="2"/>
      <c r="BS497" s="2"/>
      <c r="BT497" s="3"/>
      <c r="CF497" s="2"/>
    </row>
    <row r="498" spans="6:84" x14ac:dyDescent="0.25">
      <c r="F498" s="2"/>
      <c r="BS498" s="2"/>
      <c r="BT498" s="3"/>
      <c r="CF498" s="2"/>
    </row>
    <row r="499" spans="6:84" x14ac:dyDescent="0.25">
      <c r="F499" s="2"/>
      <c r="BS499" s="2"/>
      <c r="BT499" s="3"/>
      <c r="CF499" s="2"/>
    </row>
    <row r="500" spans="6:84" x14ac:dyDescent="0.25">
      <c r="F500" s="2"/>
      <c r="BS500" s="2"/>
      <c r="BT500" s="3"/>
      <c r="CF500" s="2"/>
    </row>
    <row r="501" spans="6:84" x14ac:dyDescent="0.25">
      <c r="F501" s="2"/>
      <c r="BS501" s="2"/>
      <c r="BT501" s="3"/>
      <c r="CF501" s="2"/>
    </row>
    <row r="502" spans="6:84" x14ac:dyDescent="0.25">
      <c r="F502" s="2"/>
      <c r="BS502" s="2"/>
      <c r="BT502" s="3"/>
      <c r="CF502" s="2"/>
    </row>
    <row r="503" spans="6:84" x14ac:dyDescent="0.25">
      <c r="F503" s="2"/>
      <c r="BS503" s="2"/>
      <c r="BT503" s="3"/>
      <c r="CF503" s="2"/>
    </row>
    <row r="504" spans="6:84" x14ac:dyDescent="0.25">
      <c r="F504" s="2"/>
      <c r="BS504" s="2"/>
      <c r="BT504" s="3"/>
      <c r="CF504" s="2"/>
    </row>
    <row r="505" spans="6:84" x14ac:dyDescent="0.25">
      <c r="F505" s="2"/>
      <c r="BS505" s="2"/>
      <c r="BT505" s="3"/>
      <c r="CF505" s="2"/>
    </row>
    <row r="506" spans="6:84" x14ac:dyDescent="0.25">
      <c r="F506" s="2"/>
      <c r="BS506" s="2"/>
      <c r="BT506" s="3"/>
      <c r="CF506" s="2"/>
    </row>
    <row r="507" spans="6:84" x14ac:dyDescent="0.25">
      <c r="F507" s="2"/>
      <c r="BS507" s="2"/>
      <c r="BT507" s="3"/>
      <c r="CF507" s="2"/>
    </row>
    <row r="508" spans="6:84" x14ac:dyDescent="0.25">
      <c r="F508" s="2"/>
    </row>
    <row r="509" spans="6:84" x14ac:dyDescent="0.25">
      <c r="F509" s="2"/>
      <c r="BS509" s="2"/>
      <c r="BT509" s="3"/>
      <c r="CF509" s="2"/>
    </row>
    <row r="510" spans="6:84" x14ac:dyDescent="0.25">
      <c r="F510" s="2"/>
      <c r="BS510" s="2"/>
      <c r="BT510" s="3"/>
      <c r="CF510" s="2"/>
    </row>
    <row r="511" spans="6:84" x14ac:dyDescent="0.25">
      <c r="F511" s="2"/>
      <c r="BS511" s="2"/>
      <c r="BT511" s="3"/>
      <c r="CF511" s="2"/>
    </row>
    <row r="512" spans="6:84" x14ac:dyDescent="0.25">
      <c r="F512" s="2"/>
      <c r="BS512" s="2"/>
      <c r="BT512" s="3"/>
      <c r="CF512" s="2"/>
    </row>
    <row r="513" spans="6:84" x14ac:dyDescent="0.25">
      <c r="F513" s="2"/>
      <c r="BS513" s="2"/>
      <c r="BT513" s="3"/>
      <c r="CF513" s="2"/>
    </row>
    <row r="514" spans="6:84" x14ac:dyDescent="0.25">
      <c r="F514" s="2"/>
      <c r="BS514" s="2"/>
      <c r="BT514" s="3"/>
      <c r="CF514" s="2"/>
    </row>
    <row r="515" spans="6:84" x14ac:dyDescent="0.25">
      <c r="F515" s="2"/>
      <c r="BS515" s="2"/>
      <c r="BT515" s="3"/>
      <c r="CF515" s="2"/>
    </row>
    <row r="516" spans="6:84" x14ac:dyDescent="0.25">
      <c r="F516" s="2"/>
      <c r="BS516" s="2"/>
      <c r="BT516" s="3"/>
      <c r="CF516" s="2"/>
    </row>
    <row r="517" spans="6:84" x14ac:dyDescent="0.25">
      <c r="F517" s="2"/>
      <c r="BS517" s="2"/>
      <c r="BT517" s="3"/>
      <c r="CF517" s="2"/>
    </row>
    <row r="518" spans="6:84" x14ac:dyDescent="0.25">
      <c r="F518" s="2"/>
      <c r="BS518" s="2"/>
      <c r="BT518" s="3"/>
      <c r="CF518" s="2"/>
    </row>
    <row r="519" spans="6:84" x14ac:dyDescent="0.25">
      <c r="F519" s="2"/>
      <c r="BS519" s="2"/>
      <c r="BT519" s="3"/>
      <c r="CF519" s="2"/>
    </row>
    <row r="520" spans="6:84" x14ac:dyDescent="0.25">
      <c r="F520" s="2"/>
      <c r="BS520" s="2"/>
      <c r="BT520" s="3"/>
      <c r="CF520" s="2"/>
    </row>
    <row r="521" spans="6:84" x14ac:dyDescent="0.25">
      <c r="F521" s="2"/>
      <c r="BS521" s="2"/>
      <c r="BT521" s="3"/>
      <c r="CF521" s="2"/>
    </row>
    <row r="522" spans="6:84" x14ac:dyDescent="0.25">
      <c r="F522" s="2"/>
      <c r="BS522" s="2"/>
      <c r="BT522" s="3"/>
      <c r="CF522" s="2"/>
    </row>
    <row r="523" spans="6:84" x14ac:dyDescent="0.25">
      <c r="F523" s="2"/>
      <c r="BS523" s="2"/>
      <c r="BT523" s="3"/>
      <c r="CF523" s="2"/>
    </row>
    <row r="524" spans="6:84" x14ac:dyDescent="0.25">
      <c r="F524" s="2"/>
      <c r="BS524" s="2"/>
      <c r="BT524" s="3"/>
      <c r="CF524" s="2"/>
    </row>
    <row r="525" spans="6:84" x14ac:dyDescent="0.25">
      <c r="F525" s="2"/>
      <c r="BS525" s="2"/>
      <c r="BT525" s="3"/>
      <c r="CF525" s="2"/>
    </row>
    <row r="526" spans="6:84" x14ac:dyDescent="0.25">
      <c r="F526" s="2"/>
      <c r="BS526" s="2"/>
      <c r="BT526" s="3"/>
      <c r="CF526" s="2"/>
    </row>
    <row r="527" spans="6:84" x14ac:dyDescent="0.25">
      <c r="F527" s="2"/>
      <c r="BS527" s="2"/>
      <c r="BT527" s="3"/>
      <c r="CF527" s="2"/>
    </row>
    <row r="528" spans="6:84" x14ac:dyDescent="0.25">
      <c r="F528" s="2"/>
      <c r="BS528" s="2"/>
      <c r="BT528" s="3"/>
      <c r="CF528" s="2"/>
    </row>
    <row r="529" spans="6:84" x14ac:dyDescent="0.25">
      <c r="F529" s="2"/>
      <c r="BS529" s="2"/>
      <c r="BT529" s="3"/>
      <c r="CF529" s="2"/>
    </row>
    <row r="530" spans="6:84" x14ac:dyDescent="0.25">
      <c r="F530" s="2"/>
      <c r="BS530" s="2"/>
      <c r="BT530" s="3"/>
      <c r="CF530" s="2"/>
    </row>
    <row r="531" spans="6:84" x14ac:dyDescent="0.25">
      <c r="F531" s="2"/>
      <c r="BS531" s="2"/>
      <c r="BT531" s="3"/>
      <c r="CF531" s="2"/>
    </row>
    <row r="532" spans="6:84" x14ac:dyDescent="0.25">
      <c r="F532" s="2"/>
      <c r="BS532" s="2"/>
      <c r="BT532" s="3"/>
      <c r="CF532" s="2"/>
    </row>
    <row r="533" spans="6:84" x14ac:dyDescent="0.25">
      <c r="F533" s="2"/>
      <c r="BS533" s="2"/>
      <c r="BT533" s="3"/>
      <c r="CF533" s="2"/>
    </row>
    <row r="534" spans="6:84" x14ac:dyDescent="0.25">
      <c r="F534" s="2"/>
      <c r="BS534" s="2"/>
      <c r="BT534" s="3"/>
      <c r="CF534" s="2"/>
    </row>
    <row r="535" spans="6:84" x14ac:dyDescent="0.25">
      <c r="F535" s="2"/>
      <c r="BS535" s="2"/>
      <c r="BT535" s="3"/>
      <c r="CF535" s="2"/>
    </row>
    <row r="536" spans="6:84" x14ac:dyDescent="0.25">
      <c r="F536" s="2"/>
      <c r="BS536" s="2"/>
      <c r="BT536" s="3"/>
      <c r="CF536" s="2"/>
    </row>
    <row r="537" spans="6:84" x14ac:dyDescent="0.25">
      <c r="F537" s="2"/>
      <c r="BS537" s="2"/>
      <c r="BT537" s="3"/>
      <c r="CF537" s="2"/>
    </row>
    <row r="538" spans="6:84" x14ac:dyDescent="0.25">
      <c r="F538" s="2"/>
      <c r="BS538" s="2"/>
      <c r="BT538" s="3"/>
      <c r="CF538" s="2"/>
    </row>
    <row r="539" spans="6:84" x14ac:dyDescent="0.25">
      <c r="F539" s="2"/>
      <c r="BS539" s="2"/>
      <c r="BT539" s="3"/>
      <c r="CF539" s="2"/>
    </row>
    <row r="540" spans="6:84" x14ac:dyDescent="0.25">
      <c r="F540" s="2"/>
      <c r="BS540" s="2"/>
      <c r="BT540" s="3"/>
      <c r="CF540" s="2"/>
    </row>
    <row r="541" spans="6:84" x14ac:dyDescent="0.25">
      <c r="F541" s="2"/>
      <c r="BS541" s="2"/>
      <c r="BT541" s="3"/>
      <c r="CF541" s="2"/>
    </row>
    <row r="542" spans="6:84" x14ac:dyDescent="0.25">
      <c r="F542" s="2"/>
      <c r="BS542" s="2"/>
      <c r="BT542" s="3"/>
      <c r="CF542" s="2"/>
    </row>
    <row r="543" spans="6:84" x14ac:dyDescent="0.25">
      <c r="F543" s="2"/>
      <c r="BS543" s="2"/>
      <c r="BT543" s="3"/>
      <c r="CF543" s="2"/>
    </row>
    <row r="544" spans="6:84" x14ac:dyDescent="0.25">
      <c r="F544" s="2"/>
      <c r="BS544" s="2"/>
      <c r="BT544" s="3"/>
      <c r="CF544" s="2"/>
    </row>
    <row r="545" spans="6:84" x14ac:dyDescent="0.25">
      <c r="F545" s="2"/>
      <c r="BS545" s="2"/>
      <c r="BT545" s="3"/>
      <c r="CF545" s="2"/>
    </row>
    <row r="546" spans="6:84" x14ac:dyDescent="0.25">
      <c r="F546" s="2"/>
      <c r="BS546" s="2"/>
      <c r="BT546" s="3"/>
      <c r="CF546" s="2"/>
    </row>
    <row r="547" spans="6:84" x14ac:dyDescent="0.25">
      <c r="F547" s="2"/>
      <c r="BS547" s="2"/>
      <c r="BT547" s="3"/>
      <c r="CF547" s="2"/>
    </row>
    <row r="548" spans="6:84" x14ac:dyDescent="0.25">
      <c r="F548" s="2"/>
      <c r="BS548" s="2"/>
      <c r="BT548" s="3"/>
      <c r="CF548" s="2"/>
    </row>
    <row r="549" spans="6:84" x14ac:dyDescent="0.25">
      <c r="F549" s="2"/>
      <c r="BS549" s="2"/>
      <c r="BT549" s="3"/>
      <c r="CF549" s="2"/>
    </row>
    <row r="550" spans="6:84" x14ac:dyDescent="0.25">
      <c r="F550" s="2"/>
      <c r="BS550" s="2"/>
      <c r="BT550" s="3"/>
      <c r="CF550" s="2"/>
    </row>
    <row r="551" spans="6:84" x14ac:dyDescent="0.25">
      <c r="F551" s="2"/>
      <c r="BS551" s="2"/>
      <c r="BT551" s="3"/>
      <c r="CF551" s="2"/>
    </row>
    <row r="552" spans="6:84" x14ac:dyDescent="0.25">
      <c r="F552" s="2"/>
      <c r="BS552" s="2"/>
      <c r="BT552" s="3"/>
      <c r="CF552" s="2"/>
    </row>
    <row r="553" spans="6:84" x14ac:dyDescent="0.25">
      <c r="F553" s="2"/>
      <c r="BS553" s="2"/>
      <c r="BT553" s="3"/>
      <c r="CF553" s="2"/>
    </row>
    <row r="554" spans="6:84" x14ac:dyDescent="0.25">
      <c r="F554" s="2"/>
      <c r="BS554" s="2"/>
      <c r="BT554" s="3"/>
      <c r="CF554" s="2"/>
    </row>
    <row r="555" spans="6:84" x14ac:dyDescent="0.25">
      <c r="F555" s="2"/>
      <c r="BS555" s="2"/>
      <c r="BT555" s="3"/>
      <c r="CF555" s="2"/>
    </row>
    <row r="556" spans="6:84" x14ac:dyDescent="0.25">
      <c r="F556" s="2"/>
      <c r="BS556" s="2"/>
      <c r="BT556" s="3"/>
      <c r="CF556" s="2"/>
    </row>
    <row r="557" spans="6:84" x14ac:dyDescent="0.25">
      <c r="F557" s="2"/>
      <c r="BS557" s="2"/>
      <c r="BT557" s="3"/>
      <c r="CF557" s="2"/>
    </row>
    <row r="558" spans="6:84" x14ac:dyDescent="0.25">
      <c r="F558" s="2"/>
      <c r="BS558" s="2"/>
      <c r="BT558" s="3"/>
      <c r="CF558" s="2"/>
    </row>
    <row r="559" spans="6:84" x14ac:dyDescent="0.25">
      <c r="F559" s="2"/>
      <c r="BS559" s="2"/>
      <c r="BT559" s="3"/>
      <c r="CF559" s="2"/>
    </row>
    <row r="560" spans="6:84" x14ac:dyDescent="0.25">
      <c r="F560" s="2"/>
      <c r="BS560" s="2"/>
      <c r="BT560" s="3"/>
      <c r="CF560" s="2"/>
    </row>
    <row r="561" spans="6:84" x14ac:dyDescent="0.25">
      <c r="F561" s="2"/>
      <c r="BS561" s="2"/>
      <c r="BT561" s="3"/>
      <c r="CF561" s="2"/>
    </row>
    <row r="562" spans="6:84" x14ac:dyDescent="0.25">
      <c r="F562" s="2"/>
      <c r="BS562" s="2"/>
      <c r="BT562" s="3"/>
      <c r="CF562" s="2"/>
    </row>
    <row r="563" spans="6:84" x14ac:dyDescent="0.25">
      <c r="F563" s="2"/>
      <c r="BS563" s="2"/>
      <c r="BT563" s="3"/>
      <c r="CF563" s="2"/>
    </row>
    <row r="564" spans="6:84" x14ac:dyDescent="0.25">
      <c r="F564" s="2"/>
      <c r="BS564" s="2"/>
      <c r="BT564" s="3"/>
      <c r="CF564" s="2"/>
    </row>
    <row r="565" spans="6:84" x14ac:dyDescent="0.25">
      <c r="F565" s="2"/>
      <c r="BS565" s="2"/>
      <c r="BT565" s="3"/>
      <c r="CF565" s="2"/>
    </row>
    <row r="566" spans="6:84" x14ac:dyDescent="0.25">
      <c r="F566" s="2"/>
      <c r="BS566" s="2"/>
      <c r="BT566" s="3"/>
      <c r="CF566" s="2"/>
    </row>
    <row r="567" spans="6:84" x14ac:dyDescent="0.25">
      <c r="F567" s="2"/>
      <c r="BS567" s="2"/>
      <c r="BT567" s="3"/>
      <c r="CF567" s="2"/>
    </row>
    <row r="568" spans="6:84" x14ac:dyDescent="0.25">
      <c r="F568" s="2"/>
      <c r="BS568" s="2"/>
      <c r="BT568" s="3"/>
      <c r="CF568" s="2"/>
    </row>
    <row r="569" spans="6:84" x14ac:dyDescent="0.25">
      <c r="F569" s="2"/>
      <c r="BS569" s="2"/>
      <c r="BT569" s="3"/>
      <c r="CF569" s="2"/>
    </row>
    <row r="570" spans="6:84" x14ac:dyDescent="0.25">
      <c r="F570" s="2"/>
      <c r="BS570" s="2"/>
      <c r="BT570" s="3"/>
      <c r="CF570" s="2"/>
    </row>
    <row r="571" spans="6:84" x14ac:dyDescent="0.25">
      <c r="F571" s="2"/>
      <c r="BS571" s="2"/>
      <c r="BT571" s="3"/>
      <c r="CF571" s="2"/>
    </row>
    <row r="572" spans="6:84" x14ac:dyDescent="0.25">
      <c r="F572" s="2"/>
      <c r="BS572" s="2"/>
      <c r="BT572" s="3"/>
      <c r="CF572" s="2"/>
    </row>
    <row r="573" spans="6:84" x14ac:dyDescent="0.25">
      <c r="F573" s="2"/>
      <c r="BS573" s="2"/>
      <c r="BT573" s="3"/>
      <c r="CF573" s="2"/>
    </row>
    <row r="574" spans="6:84" x14ac:dyDescent="0.25">
      <c r="F574" s="2"/>
      <c r="BS574" s="2"/>
      <c r="BT574" s="3"/>
      <c r="CF574" s="2"/>
    </row>
    <row r="575" spans="6:84" x14ac:dyDescent="0.25">
      <c r="F575" s="2"/>
      <c r="BS575" s="2"/>
      <c r="BT575" s="3"/>
      <c r="CF575" s="2"/>
    </row>
    <row r="576" spans="6:84" x14ac:dyDescent="0.25">
      <c r="F576" s="2"/>
      <c r="BS576" s="2"/>
      <c r="BT576" s="3"/>
      <c r="CF576" s="2"/>
    </row>
    <row r="577" spans="6:84" x14ac:dyDescent="0.25">
      <c r="F577" s="2"/>
      <c r="BS577" s="2"/>
      <c r="BT577" s="3"/>
      <c r="CF577" s="2"/>
    </row>
    <row r="578" spans="6:84" x14ac:dyDescent="0.25">
      <c r="F578" s="2"/>
      <c r="BS578" s="2"/>
      <c r="BT578" s="3"/>
      <c r="CF578" s="2"/>
    </row>
    <row r="579" spans="6:84" x14ac:dyDescent="0.25">
      <c r="F579" s="2"/>
      <c r="BS579" s="2"/>
      <c r="BT579" s="3"/>
      <c r="CF579" s="2"/>
    </row>
    <row r="580" spans="6:84" x14ac:dyDescent="0.25">
      <c r="F580" s="2"/>
      <c r="BS580" s="2"/>
      <c r="BT580" s="3"/>
      <c r="CF580" s="2"/>
    </row>
    <row r="581" spans="6:84" x14ac:dyDescent="0.25">
      <c r="F581" s="2"/>
      <c r="BS581" s="2"/>
      <c r="BT581" s="3"/>
      <c r="CF581" s="2"/>
    </row>
    <row r="582" spans="6:84" x14ac:dyDescent="0.25">
      <c r="F582" s="2"/>
      <c r="BS582" s="2"/>
      <c r="BT582" s="3"/>
      <c r="CF582" s="2"/>
    </row>
    <row r="583" spans="6:84" x14ac:dyDescent="0.25">
      <c r="F583" s="2"/>
      <c r="BS583" s="2"/>
      <c r="BT583" s="3"/>
      <c r="CF583" s="2"/>
    </row>
    <row r="584" spans="6:84" x14ac:dyDescent="0.25">
      <c r="F584" s="2"/>
      <c r="BS584" s="2"/>
      <c r="BT584" s="3"/>
      <c r="CF584" s="2"/>
    </row>
    <row r="585" spans="6:84" x14ac:dyDescent="0.25">
      <c r="F585" s="2"/>
      <c r="BS585" s="2"/>
      <c r="BT585" s="3"/>
      <c r="CF585" s="2"/>
    </row>
    <row r="586" spans="6:84" x14ac:dyDescent="0.25">
      <c r="F586" s="2"/>
    </row>
    <row r="587" spans="6:84" x14ac:dyDescent="0.25">
      <c r="F587" s="2"/>
      <c r="BS587" s="2"/>
      <c r="BT587" s="3"/>
      <c r="CF587" s="2"/>
    </row>
    <row r="588" spans="6:84" x14ac:dyDescent="0.25">
      <c r="F588" s="2"/>
      <c r="BS588" s="2"/>
      <c r="BT588" s="3"/>
      <c r="CF588" s="2"/>
    </row>
    <row r="589" spans="6:84" x14ac:dyDescent="0.25">
      <c r="F589" s="2"/>
      <c r="BS589" s="2"/>
      <c r="BT589" s="3"/>
      <c r="CF589" s="2"/>
    </row>
    <row r="590" spans="6:84" x14ac:dyDescent="0.25">
      <c r="F590" s="2"/>
      <c r="BS590" s="2"/>
      <c r="BT590" s="3"/>
      <c r="CF590" s="2"/>
    </row>
    <row r="591" spans="6:84" x14ac:dyDescent="0.25">
      <c r="F591" s="2"/>
      <c r="BS591" s="2"/>
      <c r="BT591" s="3"/>
      <c r="CF591" s="2"/>
    </row>
    <row r="592" spans="6:84" x14ac:dyDescent="0.25">
      <c r="F592" s="2"/>
      <c r="BS592" s="2"/>
      <c r="BT592" s="3"/>
      <c r="CF592" s="2"/>
    </row>
    <row r="593" spans="6:84" x14ac:dyDescent="0.25">
      <c r="F593" s="2"/>
      <c r="BS593" s="2"/>
      <c r="BT593" s="3"/>
      <c r="CF593" s="2"/>
    </row>
    <row r="594" spans="6:84" x14ac:dyDescent="0.25">
      <c r="F594" s="2"/>
      <c r="BS594" s="2"/>
      <c r="BT594" s="3"/>
      <c r="CF594" s="2"/>
    </row>
    <row r="595" spans="6:84" x14ac:dyDescent="0.25">
      <c r="F595" s="2"/>
      <c r="BS595" s="2"/>
      <c r="BT595" s="3"/>
      <c r="CF595" s="2"/>
    </row>
    <row r="596" spans="6:84" x14ac:dyDescent="0.25">
      <c r="F596" s="2"/>
      <c r="BS596" s="2"/>
      <c r="BT596" s="3"/>
      <c r="CF596" s="2"/>
    </row>
    <row r="597" spans="6:84" x14ac:dyDescent="0.25">
      <c r="F597" s="2"/>
      <c r="BS597" s="2"/>
      <c r="BT597" s="3"/>
      <c r="CF597" s="2"/>
    </row>
    <row r="598" spans="6:84" x14ac:dyDescent="0.25">
      <c r="F598" s="2"/>
      <c r="BS598" s="2"/>
      <c r="BT598" s="3"/>
      <c r="CF598" s="2"/>
    </row>
    <row r="599" spans="6:84" x14ac:dyDescent="0.25">
      <c r="F599" s="2"/>
      <c r="BS599" s="2"/>
      <c r="BT599" s="3"/>
      <c r="CF599" s="2"/>
    </row>
    <row r="600" spans="6:84" x14ac:dyDescent="0.25">
      <c r="F600" s="2"/>
      <c r="BS600" s="2"/>
      <c r="BT600" s="3"/>
      <c r="CF600" s="2"/>
    </row>
    <row r="601" spans="6:84" x14ac:dyDescent="0.25">
      <c r="F601" s="2"/>
      <c r="BS601" s="2"/>
      <c r="BT601" s="3"/>
      <c r="CF601" s="2"/>
    </row>
    <row r="602" spans="6:84" x14ac:dyDescent="0.25">
      <c r="F602" s="2"/>
    </row>
    <row r="603" spans="6:84" x14ac:dyDescent="0.25">
      <c r="F603" s="2"/>
    </row>
    <row r="604" spans="6:84" x14ac:dyDescent="0.25">
      <c r="F604" s="2"/>
      <c r="BS604" s="2"/>
      <c r="BT604" s="3"/>
      <c r="CF604" s="2"/>
    </row>
    <row r="605" spans="6:84" x14ac:dyDescent="0.25">
      <c r="F605" s="2"/>
      <c r="BS605" s="2"/>
      <c r="BT605" s="3"/>
    </row>
    <row r="606" spans="6:84" x14ac:dyDescent="0.25">
      <c r="F606" s="2"/>
      <c r="BS606" s="2"/>
      <c r="BT606" s="3"/>
      <c r="CF606" s="2"/>
    </row>
    <row r="607" spans="6:84" x14ac:dyDescent="0.25">
      <c r="F607" s="2"/>
      <c r="BS607" s="2"/>
      <c r="BT607" s="3"/>
      <c r="CF607" s="2"/>
    </row>
    <row r="608" spans="6:84" x14ac:dyDescent="0.25">
      <c r="F608" s="2"/>
      <c r="BS608" s="2"/>
      <c r="BT608" s="3"/>
      <c r="CF608" s="2"/>
    </row>
    <row r="609" spans="6:84" x14ac:dyDescent="0.25">
      <c r="F609" s="2"/>
      <c r="BS609" s="2"/>
      <c r="BT609" s="3"/>
    </row>
    <row r="610" spans="6:84" x14ac:dyDescent="0.25">
      <c r="F610" s="2"/>
      <c r="BS610" s="2"/>
      <c r="BT610" s="3"/>
    </row>
    <row r="611" spans="6:84" x14ac:dyDescent="0.25">
      <c r="F611" s="2"/>
      <c r="BS611" s="2"/>
      <c r="BT611" s="3"/>
      <c r="CF611" s="2"/>
    </row>
    <row r="612" spans="6:84" x14ac:dyDescent="0.25">
      <c r="F612" s="2"/>
      <c r="BS612" s="2"/>
      <c r="BT612" s="3"/>
      <c r="CF612" s="2"/>
    </row>
    <row r="613" spans="6:84" x14ac:dyDescent="0.25">
      <c r="F613" s="2"/>
      <c r="BS613" s="2"/>
      <c r="BT613" s="3"/>
      <c r="CF613" s="2"/>
    </row>
    <row r="614" spans="6:84" x14ac:dyDescent="0.25">
      <c r="F614" s="2"/>
      <c r="BS614" s="2"/>
      <c r="BT614" s="3"/>
      <c r="CF614" s="2"/>
    </row>
    <row r="615" spans="6:84" x14ac:dyDescent="0.25">
      <c r="F615" s="2"/>
      <c r="BS615" s="2"/>
      <c r="BT615" s="3"/>
      <c r="CF615" s="2"/>
    </row>
    <row r="616" spans="6:84" x14ac:dyDescent="0.25">
      <c r="F616" s="2"/>
      <c r="BS616" s="2"/>
      <c r="BT616" s="3"/>
      <c r="CF616" s="2"/>
    </row>
    <row r="617" spans="6:84" x14ac:dyDescent="0.25">
      <c r="F617" s="2"/>
      <c r="BS617" s="2"/>
      <c r="BT617" s="3"/>
      <c r="CF617" s="2"/>
    </row>
    <row r="618" spans="6:84" x14ac:dyDescent="0.25">
      <c r="F618" s="2"/>
      <c r="BS618" s="2"/>
      <c r="BT618" s="3"/>
      <c r="CF618" s="2"/>
    </row>
    <row r="619" spans="6:84" x14ac:dyDescent="0.25">
      <c r="F619" s="2"/>
      <c r="BS619" s="2"/>
      <c r="BT619" s="3"/>
      <c r="CF619" s="2"/>
    </row>
    <row r="620" spans="6:84" x14ac:dyDescent="0.25">
      <c r="F620" s="2"/>
      <c r="BS620" s="2"/>
      <c r="BT620" s="3"/>
      <c r="CF620" s="2"/>
    </row>
    <row r="621" spans="6:84" x14ac:dyDescent="0.25">
      <c r="F621" s="2"/>
      <c r="BS621" s="2"/>
      <c r="BT621" s="3"/>
      <c r="CF621" s="2"/>
    </row>
    <row r="622" spans="6:84" x14ac:dyDescent="0.25">
      <c r="F622" s="2"/>
      <c r="BS622" s="2"/>
      <c r="BT622" s="3"/>
    </row>
    <row r="623" spans="6:84" x14ac:dyDescent="0.25">
      <c r="F623" s="2"/>
      <c r="BS623" s="2"/>
      <c r="BT623" s="3"/>
      <c r="CF623" s="2"/>
    </row>
    <row r="624" spans="6:84" x14ac:dyDescent="0.25">
      <c r="F624" s="2"/>
      <c r="BS624" s="2"/>
      <c r="BT624" s="3"/>
      <c r="CF624" s="2"/>
    </row>
    <row r="625" spans="6:84" x14ac:dyDescent="0.25">
      <c r="F625" s="2"/>
      <c r="BS625" s="2"/>
      <c r="BT625" s="3"/>
    </row>
    <row r="626" spans="6:84" x14ac:dyDescent="0.25">
      <c r="F626" s="2"/>
      <c r="BS626" s="2"/>
      <c r="BT626" s="3"/>
    </row>
    <row r="627" spans="6:84" x14ac:dyDescent="0.25">
      <c r="F627" s="2"/>
    </row>
    <row r="628" spans="6:84" x14ac:dyDescent="0.25">
      <c r="F628" s="2"/>
      <c r="BS628" s="2"/>
      <c r="BT628" s="3"/>
      <c r="CF628" s="2"/>
    </row>
    <row r="629" spans="6:84" x14ac:dyDescent="0.25">
      <c r="F629" s="2"/>
      <c r="BS629" s="2"/>
      <c r="BT629" s="3"/>
      <c r="CF629" s="2"/>
    </row>
    <row r="630" spans="6:84" x14ac:dyDescent="0.25">
      <c r="F630" s="2"/>
      <c r="BS630" s="2"/>
      <c r="BT630" s="3"/>
      <c r="CF630" s="2"/>
    </row>
    <row r="631" spans="6:84" x14ac:dyDescent="0.25">
      <c r="F631" s="2"/>
      <c r="BS631" s="2"/>
      <c r="BT631" s="3"/>
      <c r="CF631" s="2"/>
    </row>
    <row r="632" spans="6:84" x14ac:dyDescent="0.25">
      <c r="F632" s="2"/>
      <c r="BS632" s="2"/>
      <c r="BT632" s="3"/>
      <c r="CF632" s="2"/>
    </row>
    <row r="633" spans="6:84" x14ac:dyDescent="0.25">
      <c r="F633" s="2"/>
    </row>
    <row r="634" spans="6:84" x14ac:dyDescent="0.25">
      <c r="F634" s="2"/>
      <c r="BS634" s="2"/>
      <c r="BT634" s="3"/>
      <c r="CF634" s="2"/>
    </row>
    <row r="635" spans="6:84" x14ac:dyDescent="0.25">
      <c r="F635" s="2"/>
    </row>
    <row r="636" spans="6:84" x14ac:dyDescent="0.25">
      <c r="F636" s="2"/>
      <c r="BS636" s="2"/>
      <c r="BT636" s="3"/>
      <c r="CF636" s="2"/>
    </row>
    <row r="637" spans="6:84" x14ac:dyDescent="0.25">
      <c r="F637" s="2"/>
      <c r="BS637" s="2"/>
      <c r="BT637" s="3"/>
    </row>
    <row r="638" spans="6:84" x14ac:dyDescent="0.25">
      <c r="F638" s="2"/>
    </row>
    <row r="639" spans="6:84" x14ac:dyDescent="0.25">
      <c r="F639" s="2"/>
      <c r="BS639" s="2"/>
      <c r="BT639" s="3"/>
    </row>
    <row r="640" spans="6:84" x14ac:dyDescent="0.25">
      <c r="F640" s="2"/>
      <c r="BS640" s="2"/>
      <c r="BT640" s="3"/>
    </row>
    <row r="641" spans="6:84" x14ac:dyDescent="0.25">
      <c r="F641" s="2"/>
    </row>
    <row r="642" spans="6:84" x14ac:dyDescent="0.25">
      <c r="F642" s="2"/>
      <c r="BS642" s="2"/>
      <c r="BT642" s="3"/>
    </row>
    <row r="643" spans="6:84" x14ac:dyDescent="0.25">
      <c r="F643" s="2"/>
    </row>
    <row r="647" spans="6:84" x14ac:dyDescent="0.25">
      <c r="F647" s="2"/>
      <c r="BS647" s="2"/>
      <c r="BT647" s="3"/>
      <c r="CF647" s="2"/>
    </row>
    <row r="648" spans="6:84" x14ac:dyDescent="0.25">
      <c r="F648" s="2"/>
      <c r="BS648" s="2"/>
      <c r="BT648" s="3"/>
      <c r="CF648" s="2"/>
    </row>
    <row r="649" spans="6:84" x14ac:dyDescent="0.25">
      <c r="F649" s="2"/>
      <c r="BS649" s="2"/>
      <c r="BT649" s="3"/>
      <c r="CF649" s="2"/>
    </row>
    <row r="650" spans="6:84" x14ac:dyDescent="0.25">
      <c r="F650" s="2"/>
      <c r="BS650" s="2"/>
      <c r="BT650" s="3"/>
      <c r="CF650" s="2"/>
    </row>
    <row r="651" spans="6:84" x14ac:dyDescent="0.25">
      <c r="F651" s="2"/>
      <c r="BS651" s="2"/>
      <c r="BT651" s="3"/>
      <c r="CF651" s="2"/>
    </row>
    <row r="652" spans="6:84" x14ac:dyDescent="0.25">
      <c r="F652" s="2"/>
      <c r="BS652" s="2"/>
      <c r="BT652" s="3"/>
      <c r="CF652" s="2"/>
    </row>
    <row r="653" spans="6:84" x14ac:dyDescent="0.25">
      <c r="F653" s="2"/>
      <c r="BS653" s="2"/>
      <c r="BT653" s="3"/>
      <c r="CF653" s="2"/>
    </row>
    <row r="654" spans="6:84" x14ac:dyDescent="0.25">
      <c r="F654" s="2"/>
      <c r="BS654" s="2"/>
      <c r="BT654" s="3"/>
      <c r="CF654" s="2"/>
    </row>
    <row r="655" spans="6:84" x14ac:dyDescent="0.25">
      <c r="F655" s="2"/>
      <c r="BS655" s="2"/>
      <c r="BT655" s="3"/>
    </row>
    <row r="659" spans="6:84" x14ac:dyDescent="0.25">
      <c r="F659" s="2"/>
      <c r="BS659" s="2"/>
      <c r="BT659" s="3"/>
      <c r="CF659" s="2"/>
    </row>
    <row r="660" spans="6:84" x14ac:dyDescent="0.25">
      <c r="F660" s="2"/>
      <c r="BS660" s="2"/>
      <c r="BT660" s="3"/>
      <c r="CF660" s="2"/>
    </row>
    <row r="661" spans="6:84" x14ac:dyDescent="0.25">
      <c r="F661" s="2"/>
      <c r="BS661" s="2"/>
      <c r="BT661" s="3"/>
      <c r="CF661" s="2"/>
    </row>
    <row r="662" spans="6:84" x14ac:dyDescent="0.25">
      <c r="F662" s="2"/>
      <c r="BS662" s="2"/>
      <c r="BT662" s="3"/>
      <c r="CF662" s="2"/>
    </row>
    <row r="663" spans="6:84" x14ac:dyDescent="0.25">
      <c r="F663" s="2"/>
      <c r="BS663" s="2"/>
      <c r="BT663" s="3"/>
      <c r="CF663" s="2"/>
    </row>
    <row r="664" spans="6:84" x14ac:dyDescent="0.25">
      <c r="F664" s="2"/>
      <c r="BS664" s="2"/>
      <c r="BT664" s="3"/>
      <c r="CF664" s="2"/>
    </row>
    <row r="665" spans="6:84" x14ac:dyDescent="0.25">
      <c r="F665" s="2"/>
      <c r="BS665" s="2"/>
      <c r="BT665" s="3"/>
      <c r="CF665" s="2"/>
    </row>
    <row r="666" spans="6:84" x14ac:dyDescent="0.25">
      <c r="F666" s="2"/>
      <c r="BS666" s="2"/>
      <c r="BT666" s="3"/>
      <c r="CF666" s="2"/>
    </row>
    <row r="667" spans="6:84" x14ac:dyDescent="0.25">
      <c r="F667" s="2"/>
      <c r="BS667" s="2"/>
      <c r="BT667" s="3"/>
      <c r="CF667" s="2"/>
    </row>
    <row r="668" spans="6:84" x14ac:dyDescent="0.25">
      <c r="F668" s="2"/>
      <c r="BS668" s="2"/>
      <c r="BT668" s="3"/>
      <c r="CF668" s="2"/>
    </row>
    <row r="669" spans="6:84" x14ac:dyDescent="0.25">
      <c r="F669" s="2"/>
      <c r="BS669" s="2"/>
      <c r="BT669" s="3"/>
      <c r="CF669" s="2"/>
    </row>
    <row r="670" spans="6:84" x14ac:dyDescent="0.25">
      <c r="F670" s="2"/>
      <c r="BS670" s="2"/>
      <c r="BT670" s="3"/>
      <c r="CF670" s="2"/>
    </row>
    <row r="671" spans="6:84" x14ac:dyDescent="0.25">
      <c r="F671" s="2"/>
      <c r="BS671" s="2"/>
      <c r="BT671" s="3"/>
      <c r="CF671" s="2"/>
    </row>
    <row r="672" spans="6:84" x14ac:dyDescent="0.25">
      <c r="F672" s="2"/>
      <c r="BS672" s="2"/>
      <c r="BT672" s="3"/>
      <c r="CF672" s="2"/>
    </row>
    <row r="673" spans="6:84" x14ac:dyDescent="0.25">
      <c r="F673" s="2"/>
      <c r="BS673" s="2"/>
      <c r="BT673" s="3"/>
      <c r="CF673" s="2"/>
    </row>
    <row r="674" spans="6:84" x14ac:dyDescent="0.25">
      <c r="F674" s="2"/>
      <c r="BS674" s="2"/>
      <c r="BT674" s="3"/>
      <c r="CF674" s="2"/>
    </row>
    <row r="675" spans="6:84" x14ac:dyDescent="0.25">
      <c r="F675" s="2"/>
      <c r="BS675" s="2"/>
      <c r="BT675" s="3"/>
      <c r="CF675" s="2"/>
    </row>
    <row r="676" spans="6:84" x14ac:dyDescent="0.25">
      <c r="F676" s="2"/>
      <c r="BS676" s="2"/>
      <c r="BT676" s="3"/>
      <c r="CF676" s="2"/>
    </row>
    <row r="677" spans="6:84" x14ac:dyDescent="0.25">
      <c r="F677" s="2"/>
      <c r="BS677" s="2"/>
      <c r="BT677" s="3"/>
      <c r="CF677" s="2"/>
    </row>
    <row r="678" spans="6:84" x14ac:dyDescent="0.25">
      <c r="F678" s="2"/>
      <c r="BS678" s="2"/>
      <c r="BT678" s="3"/>
      <c r="CF678" s="2"/>
    </row>
    <row r="679" spans="6:84" x14ac:dyDescent="0.25">
      <c r="F679" s="2"/>
      <c r="BS679" s="2"/>
      <c r="BT679" s="3"/>
      <c r="CF679" s="2"/>
    </row>
    <row r="680" spans="6:84" x14ac:dyDescent="0.25">
      <c r="F680" s="2"/>
      <c r="BS680" s="2"/>
      <c r="BT680" s="3"/>
      <c r="CF680" s="2"/>
    </row>
    <row r="681" spans="6:84" x14ac:dyDescent="0.25">
      <c r="F681" s="2"/>
      <c r="BS681" s="2"/>
      <c r="BT681" s="3"/>
      <c r="CF681" s="2"/>
    </row>
    <row r="682" spans="6:84" x14ac:dyDescent="0.25">
      <c r="F682" s="2"/>
      <c r="BS682" s="2"/>
      <c r="BT682" s="3"/>
      <c r="CF682" s="2"/>
    </row>
    <row r="683" spans="6:84" x14ac:dyDescent="0.25">
      <c r="F683" s="2"/>
      <c r="BS683" s="2"/>
      <c r="BT683" s="3"/>
      <c r="CF683" s="2"/>
    </row>
    <row r="684" spans="6:84" x14ac:dyDescent="0.25">
      <c r="F684" s="2"/>
      <c r="BS684" s="2"/>
      <c r="BT684" s="3"/>
      <c r="CF684" s="2"/>
    </row>
    <row r="685" spans="6:84" x14ac:dyDescent="0.25">
      <c r="F685" s="2"/>
      <c r="BS685" s="2"/>
      <c r="BT685" s="3"/>
      <c r="CF685" s="2"/>
    </row>
    <row r="686" spans="6:84" x14ac:dyDescent="0.25">
      <c r="F686" s="2"/>
      <c r="BS686" s="2"/>
      <c r="BT686" s="3"/>
      <c r="CF686" s="2"/>
    </row>
    <row r="687" spans="6:84" x14ac:dyDescent="0.25">
      <c r="F687" s="2"/>
      <c r="BS687" s="2"/>
      <c r="BT687" s="3"/>
      <c r="CF687" s="2"/>
    </row>
    <row r="688" spans="6:84" x14ac:dyDescent="0.25">
      <c r="F688" s="2"/>
      <c r="BS688" s="2"/>
      <c r="BT688" s="3"/>
      <c r="CF688" s="2"/>
    </row>
    <row r="689" spans="6:84" x14ac:dyDescent="0.25">
      <c r="F689" s="2"/>
      <c r="BS689" s="2"/>
      <c r="BT689" s="3"/>
      <c r="CF689" s="2"/>
    </row>
    <row r="690" spans="6:84" x14ac:dyDescent="0.25">
      <c r="F690" s="2"/>
      <c r="BS690" s="2"/>
      <c r="BT690" s="3"/>
      <c r="CF690" s="2"/>
    </row>
    <row r="691" spans="6:84" x14ac:dyDescent="0.25">
      <c r="F691" s="2"/>
      <c r="BS691" s="2"/>
      <c r="BT691" s="3"/>
      <c r="CF691" s="2"/>
    </row>
    <row r="692" spans="6:84" x14ac:dyDescent="0.25">
      <c r="F692" s="2"/>
      <c r="BS692" s="2"/>
      <c r="BT692" s="3"/>
      <c r="CF692" s="2"/>
    </row>
    <row r="693" spans="6:84" x14ac:dyDescent="0.25">
      <c r="F693" s="2"/>
      <c r="BS693" s="2"/>
      <c r="BT693" s="3"/>
      <c r="CF693" s="2"/>
    </row>
    <row r="694" spans="6:84" x14ac:dyDescent="0.25">
      <c r="F694" s="2"/>
      <c r="BS694" s="2"/>
      <c r="BT694" s="3"/>
      <c r="CF694" s="2"/>
    </row>
    <row r="695" spans="6:84" x14ac:dyDescent="0.25">
      <c r="F695" s="2"/>
      <c r="BS695" s="2"/>
      <c r="BT695" s="3"/>
      <c r="CF695" s="2"/>
    </row>
    <row r="696" spans="6:84" x14ac:dyDescent="0.25">
      <c r="F696" s="2"/>
      <c r="BS696" s="2"/>
      <c r="BT696" s="3"/>
      <c r="CF696" s="2"/>
    </row>
    <row r="697" spans="6:84" x14ac:dyDescent="0.25">
      <c r="F697" s="2"/>
      <c r="BS697" s="2"/>
      <c r="BT697" s="3"/>
      <c r="CF697" s="2"/>
    </row>
    <row r="698" spans="6:84" x14ac:dyDescent="0.25">
      <c r="F698" s="2"/>
      <c r="BS698" s="2"/>
      <c r="BT698" s="3"/>
      <c r="CF698" s="2"/>
    </row>
    <row r="699" spans="6:84" x14ac:dyDescent="0.25">
      <c r="F699" s="2"/>
      <c r="BS699" s="2"/>
      <c r="BT699" s="3"/>
      <c r="CF699" s="2"/>
    </row>
    <row r="700" spans="6:84" x14ac:dyDescent="0.25">
      <c r="F700" s="2"/>
      <c r="BS700" s="2"/>
      <c r="BT700" s="3"/>
      <c r="CF700" s="2"/>
    </row>
    <row r="701" spans="6:84" x14ac:dyDescent="0.25">
      <c r="F701" s="2"/>
      <c r="BS701" s="2"/>
      <c r="BT701" s="3"/>
      <c r="CF701" s="2"/>
    </row>
    <row r="702" spans="6:84" x14ac:dyDescent="0.25">
      <c r="F702" s="2"/>
      <c r="BS702" s="2"/>
      <c r="BT702" s="3"/>
      <c r="CF702" s="2"/>
    </row>
    <row r="703" spans="6:84" x14ac:dyDescent="0.25">
      <c r="F703" s="2"/>
    </row>
    <row r="704" spans="6:84" x14ac:dyDescent="0.25">
      <c r="F704" s="2"/>
      <c r="BS704" s="2"/>
      <c r="BT704" s="3"/>
      <c r="CF704" s="2"/>
    </row>
    <row r="705" spans="6:84" x14ac:dyDescent="0.25">
      <c r="F705" s="2"/>
      <c r="BS705" s="2"/>
      <c r="BT705" s="3"/>
      <c r="CF705" s="2"/>
    </row>
    <row r="706" spans="6:84" x14ac:dyDescent="0.25">
      <c r="F706" s="2"/>
      <c r="BS706" s="2"/>
      <c r="BT706" s="3"/>
      <c r="CF706" s="2"/>
    </row>
    <row r="707" spans="6:84" x14ac:dyDescent="0.25">
      <c r="F707" s="2"/>
      <c r="BS707" s="2"/>
      <c r="BT707" s="3"/>
      <c r="CF707" s="2"/>
    </row>
    <row r="708" spans="6:84" x14ac:dyDescent="0.25">
      <c r="F708" s="2"/>
      <c r="BS708" s="2"/>
      <c r="BT708" s="3"/>
      <c r="CF708" s="2"/>
    </row>
    <row r="709" spans="6:84" x14ac:dyDescent="0.25">
      <c r="F709" s="2"/>
      <c r="BS709" s="2"/>
      <c r="BT709" s="3"/>
      <c r="CF709" s="2"/>
    </row>
    <row r="710" spans="6:84" x14ac:dyDescent="0.25">
      <c r="F710" s="2"/>
      <c r="BS710" s="2"/>
      <c r="BT710" s="3"/>
      <c r="CF710" s="2"/>
    </row>
    <row r="711" spans="6:84" x14ac:dyDescent="0.25">
      <c r="F711" s="2"/>
      <c r="BS711" s="2"/>
      <c r="BT711" s="3"/>
      <c r="CF711" s="2"/>
    </row>
    <row r="712" spans="6:84" x14ac:dyDescent="0.25">
      <c r="F712" s="2"/>
      <c r="BS712" s="2"/>
      <c r="BT712" s="3"/>
      <c r="CF712" s="2"/>
    </row>
    <row r="713" spans="6:84" x14ac:dyDescent="0.25">
      <c r="F713" s="2"/>
      <c r="BS713" s="2"/>
      <c r="BT713" s="3"/>
      <c r="CF713" s="2"/>
    </row>
    <row r="714" spans="6:84" x14ac:dyDescent="0.25">
      <c r="F714" s="2"/>
      <c r="BS714" s="2"/>
      <c r="BT714" s="3"/>
      <c r="CF714" s="2"/>
    </row>
    <row r="715" spans="6:84" x14ac:dyDescent="0.25">
      <c r="F715" s="2"/>
      <c r="BS715" s="2"/>
      <c r="BT715" s="3"/>
      <c r="CF715" s="2"/>
    </row>
    <row r="716" spans="6:84" x14ac:dyDescent="0.25">
      <c r="F716" s="2"/>
      <c r="BS716" s="2"/>
      <c r="BT716" s="3"/>
      <c r="CF716" s="2"/>
    </row>
    <row r="717" spans="6:84" x14ac:dyDescent="0.25">
      <c r="F717" s="2"/>
      <c r="BS717" s="2"/>
      <c r="BT717" s="3"/>
      <c r="CF717" s="2"/>
    </row>
    <row r="718" spans="6:84" x14ac:dyDescent="0.25">
      <c r="F718" s="2"/>
      <c r="BS718" s="2"/>
      <c r="BT718" s="3"/>
      <c r="CF718" s="2"/>
    </row>
    <row r="719" spans="6:84" x14ac:dyDescent="0.25">
      <c r="F719" s="2"/>
      <c r="BS719" s="2"/>
      <c r="BT719" s="3"/>
      <c r="CF719" s="2"/>
    </row>
    <row r="720" spans="6:84" x14ac:dyDescent="0.25">
      <c r="F720" s="2"/>
      <c r="BS720" s="2"/>
      <c r="BT720" s="3"/>
      <c r="CF720" s="2"/>
    </row>
    <row r="721" spans="6:84" x14ac:dyDescent="0.25">
      <c r="F721" s="2"/>
      <c r="BS721" s="2"/>
      <c r="BT721" s="3"/>
      <c r="CF721" s="2"/>
    </row>
    <row r="722" spans="6:84" x14ac:dyDescent="0.25">
      <c r="F722" s="2"/>
      <c r="BS722" s="2"/>
      <c r="BT722" s="3"/>
      <c r="CF722" s="2"/>
    </row>
    <row r="723" spans="6:84" x14ac:dyDescent="0.25">
      <c r="F723" s="2"/>
      <c r="BS723" s="2"/>
      <c r="BT723" s="3"/>
      <c r="CF723" s="2"/>
    </row>
    <row r="724" spans="6:84" x14ac:dyDescent="0.25">
      <c r="F724" s="2"/>
      <c r="BS724" s="2"/>
      <c r="BT724" s="3"/>
      <c r="CF724" s="2"/>
    </row>
    <row r="725" spans="6:84" x14ac:dyDescent="0.25">
      <c r="F725" s="2"/>
      <c r="BS725" s="2"/>
      <c r="BT725" s="3"/>
      <c r="CF725" s="2"/>
    </row>
    <row r="726" spans="6:84" x14ac:dyDescent="0.25">
      <c r="F726" s="2"/>
      <c r="BS726" s="2"/>
      <c r="BT726" s="3"/>
      <c r="CF726" s="2"/>
    </row>
    <row r="727" spans="6:84" x14ac:dyDescent="0.25">
      <c r="F727" s="2"/>
      <c r="BS727" s="2"/>
      <c r="BT727" s="3"/>
      <c r="CF727" s="2"/>
    </row>
    <row r="728" spans="6:84" x14ac:dyDescent="0.25">
      <c r="F728" s="2"/>
      <c r="BS728" s="2"/>
      <c r="BT728" s="3"/>
      <c r="CF728" s="2"/>
    </row>
    <row r="729" spans="6:84" x14ac:dyDescent="0.25">
      <c r="F729" s="2"/>
      <c r="BS729" s="2"/>
      <c r="BT729" s="3"/>
      <c r="CF729" s="2"/>
    </row>
    <row r="730" spans="6:84" x14ac:dyDescent="0.25">
      <c r="F730" s="2"/>
      <c r="BS730" s="2"/>
      <c r="BT730" s="3"/>
      <c r="CF730" s="2"/>
    </row>
    <row r="731" spans="6:84" x14ac:dyDescent="0.25">
      <c r="F731" s="2"/>
      <c r="BS731" s="2"/>
      <c r="BT731" s="3"/>
      <c r="CF731" s="2"/>
    </row>
    <row r="732" spans="6:84" x14ac:dyDescent="0.25">
      <c r="F732" s="2"/>
      <c r="BS732" s="2"/>
      <c r="BT732" s="3"/>
      <c r="CF732" s="2"/>
    </row>
    <row r="733" spans="6:84" x14ac:dyDescent="0.25">
      <c r="F733" s="2"/>
      <c r="BS733" s="2"/>
      <c r="BT733" s="3"/>
      <c r="CF733" s="2"/>
    </row>
    <row r="734" spans="6:84" x14ac:dyDescent="0.25">
      <c r="F734" s="2"/>
      <c r="BS734" s="2"/>
      <c r="BT734" s="3"/>
      <c r="CF734" s="2"/>
    </row>
    <row r="735" spans="6:84" x14ac:dyDescent="0.25">
      <c r="F735" s="2"/>
      <c r="BS735" s="2"/>
      <c r="BT735" s="3"/>
      <c r="CF735" s="2"/>
    </row>
    <row r="736" spans="6:84" x14ac:dyDescent="0.25">
      <c r="F736" s="2"/>
      <c r="BS736" s="2"/>
      <c r="BT736" s="3"/>
      <c r="CF736" s="2"/>
    </row>
    <row r="737" spans="6:84" x14ac:dyDescent="0.25">
      <c r="F737" s="2"/>
      <c r="BS737" s="2"/>
      <c r="BT737" s="3"/>
      <c r="CF737" s="2"/>
    </row>
    <row r="738" spans="6:84" x14ac:dyDescent="0.25">
      <c r="F738" s="2"/>
      <c r="BS738" s="2"/>
      <c r="BT738" s="3"/>
    </row>
    <row r="739" spans="6:84" x14ac:dyDescent="0.25">
      <c r="F739" s="2"/>
      <c r="BS739" s="2"/>
      <c r="BT739" s="3"/>
    </row>
    <row r="740" spans="6:84" x14ac:dyDescent="0.25">
      <c r="F740" s="2"/>
      <c r="BS740" s="2"/>
      <c r="BT740" s="3"/>
      <c r="CF740" s="2"/>
    </row>
    <row r="741" spans="6:84" x14ac:dyDescent="0.25">
      <c r="F741" s="2"/>
      <c r="BS741" s="2"/>
      <c r="BT741" s="3"/>
      <c r="CF741" s="2"/>
    </row>
    <row r="742" spans="6:84" x14ac:dyDescent="0.25">
      <c r="F742" s="2"/>
      <c r="BS742" s="2"/>
      <c r="BT742" s="3"/>
    </row>
    <row r="743" spans="6:84" x14ac:dyDescent="0.25">
      <c r="F743" s="2"/>
    </row>
    <row r="744" spans="6:84" x14ac:dyDescent="0.25">
      <c r="F744" s="2"/>
      <c r="BS744" s="2"/>
      <c r="BT744" s="3"/>
      <c r="CF744" s="2"/>
    </row>
    <row r="745" spans="6:84" x14ac:dyDescent="0.25">
      <c r="F745" s="2"/>
      <c r="BS745" s="2"/>
      <c r="BT745" s="3"/>
      <c r="CF745" s="2"/>
    </row>
    <row r="746" spans="6:84" x14ac:dyDescent="0.25">
      <c r="F746" s="2"/>
      <c r="BS746" s="2"/>
      <c r="BT746" s="3"/>
      <c r="CF746" s="2"/>
    </row>
    <row r="747" spans="6:84" x14ac:dyDescent="0.25">
      <c r="F747" s="2"/>
      <c r="BS747" s="2"/>
      <c r="BT747" s="3"/>
    </row>
    <row r="748" spans="6:84" x14ac:dyDescent="0.25">
      <c r="F748" s="2"/>
      <c r="BS748" s="2"/>
      <c r="BT748" s="3"/>
    </row>
    <row r="749" spans="6:84" x14ac:dyDescent="0.25">
      <c r="F749" s="2"/>
      <c r="BS749" s="2"/>
      <c r="BT749" s="3"/>
      <c r="CF749" s="2"/>
    </row>
    <row r="750" spans="6:84" x14ac:dyDescent="0.25">
      <c r="F750" s="2"/>
      <c r="BS750" s="2"/>
      <c r="BT750" s="3"/>
      <c r="CF750" s="2"/>
    </row>
    <row r="751" spans="6:84" x14ac:dyDescent="0.25">
      <c r="F751" s="2"/>
      <c r="BS751" s="2"/>
      <c r="BT751" s="3"/>
    </row>
    <row r="752" spans="6:84" x14ac:dyDescent="0.25">
      <c r="F752" s="2"/>
      <c r="BS752" s="2"/>
      <c r="BT752" s="3"/>
    </row>
    <row r="753" spans="6:72" x14ac:dyDescent="0.25">
      <c r="F753" s="2"/>
      <c r="BS753" s="2"/>
      <c r="BT753" s="3"/>
    </row>
    <row r="754" spans="6:72" x14ac:dyDescent="0.25">
      <c r="F754" s="2"/>
      <c r="BS754" s="2"/>
      <c r="BT754" s="3"/>
    </row>
    <row r="755" spans="6:72" x14ac:dyDescent="0.25">
      <c r="F755" s="2"/>
    </row>
    <row r="756" spans="6:72" x14ac:dyDescent="0.25">
      <c r="F756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J17988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2021-02-27T19:36:42Z</dcterms:created>
  <dcterms:modified xsi:type="dcterms:W3CDTF">2021-02-27T20:04:33Z</dcterms:modified>
</cp:coreProperties>
</file>