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0" sheetId="1" r:id="rId1"/>
  </sheets>
  <calcPr calcId="125725"/>
</workbook>
</file>

<file path=xl/calcChain.xml><?xml version="1.0" encoding="utf-8"?>
<calcChain xmlns="http://schemas.openxmlformats.org/spreadsheetml/2006/main">
  <c r="P33" i="1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<sst xmlns="http://schemas.openxmlformats.org/spreadsheetml/2006/main" count="719" uniqueCount="207">
  <si>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</si>
  <si>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</si>
  <si>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</si>
  <si>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</si>
  <si>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</si>
  <si>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</si>
  <si>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</si>
  <si>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</si>
  <si>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</si>
  <si>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</si>
  <si>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</si>
  <si>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</si>
  <si>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</si>
  <si>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</si>
  <si>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</si>
  <si>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</si>
  <si>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</si>
  <si>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</si>
  <si>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</si>
  <si>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</si>
  <si>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</si>
  <si>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</si>
  <si>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</si>
  <si>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</si>
  <si>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</si>
  <si>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</si>
  <si>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</si>
  <si>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</si>
  <si>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</si>
  <si>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</si>
  <si>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</si>
  <si>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</si>
  <si>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</si>
  <si>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</si>
  <si>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</si>
  <si>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</si>
  <si>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</si>
  <si>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</si>
  <si>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</si>
  <si>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</si>
  <si>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</si>
  <si>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</si>
  <si>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</si>
  <si>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</si>
  <si>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</si>
  <si>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</si>
  <si>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</si>
  <si>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</si>
  <si>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</si>
  <si>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</si>
  <si>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</si>
  <si>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</si>
  <si>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</si>
  <si>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</si>
  <si>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</si>
  <si>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</si>
  <si>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</si>
  <si>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</si>
  <si>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</si>
  <si>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</si>
  <si>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</si>
  <si>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</si>
  <si>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</si>
  <si>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</si>
  <si>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</si>
  <si>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</si>
  <si>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</si>
  <si>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</si>
  <si>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</si>
  <si>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</si>
  <si>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</si>
  <si>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</si>
  <si>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</si>
  <si>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</si>
  <si>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</si>
  <si>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EAST</t>
  </si>
  <si>
    <t>EAST LONDON</t>
  </si>
  <si>
    <t xml:space="preserve">DEBBIE SLABBERTY                   </t>
  </si>
  <si>
    <t xml:space="preserve">                                   </t>
  </si>
  <si>
    <t>DURBA</t>
  </si>
  <si>
    <t>DURBAN</t>
  </si>
  <si>
    <t xml:space="preserve">B AND L STERIPACK                  </t>
  </si>
  <si>
    <t>RD</t>
  </si>
  <si>
    <t>phumy</t>
  </si>
  <si>
    <t>yes</t>
  </si>
  <si>
    <t>POD received from cell 0792438310 M</t>
  </si>
  <si>
    <t>PARCEL</t>
  </si>
  <si>
    <t>RDD</t>
  </si>
  <si>
    <t>no</t>
  </si>
  <si>
    <t xml:space="preserve">B   L  STERTPAK DOIV PRIONTEX      </t>
  </si>
  <si>
    <t xml:space="preserve">ST DOMINICS PHARMACY               </t>
  </si>
  <si>
    <t>THERESA WHITTAL</t>
  </si>
  <si>
    <t>SUGIE DHUNPERSAD</t>
  </si>
  <si>
    <t>Joseph</t>
  </si>
  <si>
    <t>POD received from cell 0619762165 M</t>
  </si>
  <si>
    <t>RD1</t>
  </si>
  <si>
    <t>J17990</t>
  </si>
  <si>
    <t xml:space="preserve">ST DOMISTICS PHARMACY              </t>
  </si>
  <si>
    <t>ON1</t>
  </si>
  <si>
    <t>THERESA W</t>
  </si>
  <si>
    <t>SUGIE ABBU</t>
  </si>
  <si>
    <t>joseph</t>
  </si>
  <si>
    <t>POD received from cell 0834172191 M</t>
  </si>
  <si>
    <t>JOHAN</t>
  </si>
  <si>
    <t>JOHANNESBURG</t>
  </si>
  <si>
    <t xml:space="preserve">CORPORATE PARK NORTH               </t>
  </si>
  <si>
    <t>jerry</t>
  </si>
  <si>
    <t>POD received from cell 0833616148 M</t>
  </si>
  <si>
    <t>rdd</t>
  </si>
  <si>
    <t>EMPAN</t>
  </si>
  <si>
    <t>EMPANGENI</t>
  </si>
  <si>
    <t xml:space="preserve">LIFE EMPANGENI PRIVATE HOSPITAL    </t>
  </si>
  <si>
    <t>UMHLA</t>
  </si>
  <si>
    <t>UMHLANGA ROCKS</t>
  </si>
  <si>
    <t xml:space="preserve">B &amp; L Steripack                    </t>
  </si>
  <si>
    <t>Sherwin Dhunpershad</t>
  </si>
  <si>
    <t>Senamile Mbatha</t>
  </si>
  <si>
    <t>thembie</t>
  </si>
  <si>
    <t>POD received from cell 0744435413 M</t>
  </si>
  <si>
    <t>BOX</t>
  </si>
  <si>
    <t>RDR</t>
  </si>
  <si>
    <t xml:space="preserve">DEBBIE SLATTERY                    </t>
  </si>
  <si>
    <t>Phumy</t>
  </si>
  <si>
    <t>Appointment required</t>
  </si>
  <si>
    <t>ssh</t>
  </si>
  <si>
    <t>POD received from cell 0832372623 M</t>
  </si>
  <si>
    <t>JOSEPH</t>
  </si>
  <si>
    <t xml:space="preserve">seun                          </t>
  </si>
  <si>
    <t xml:space="preserve">                                        </t>
  </si>
  <si>
    <t xml:space="preserve">DEBBIE BATTERY                     </t>
  </si>
  <si>
    <t>DEBBIE</t>
  </si>
  <si>
    <t>PATRICIA</t>
  </si>
  <si>
    <t>POD received from cell 0845733114 M</t>
  </si>
  <si>
    <t xml:space="preserve">EMPANGENI PVT HOSP                 </t>
  </si>
  <si>
    <t>rose</t>
  </si>
  <si>
    <t>POD received from cell 072193266 M</t>
  </si>
  <si>
    <t xml:space="preserve">B AN DL STERIPACK                  </t>
  </si>
  <si>
    <t>WISEMAN</t>
  </si>
  <si>
    <t>kat</t>
  </si>
  <si>
    <t xml:space="preserve">ST DOMINICS HOSPITAL               </t>
  </si>
  <si>
    <t>Shaun</t>
  </si>
  <si>
    <t>POD received from cell 0835478757 M</t>
  </si>
  <si>
    <t xml:space="preserve">DEBBIE LATTERY                     </t>
  </si>
  <si>
    <t xml:space="preserve">B L STERIPACK                      </t>
  </si>
  <si>
    <t>SUGIE</t>
  </si>
  <si>
    <t>SHUIN</t>
  </si>
  <si>
    <t>CAPET</t>
  </si>
  <si>
    <t>CAPE TOWN</t>
  </si>
  <si>
    <t xml:space="preserve">PRIONTEX                           </t>
  </si>
  <si>
    <t xml:space="preserve">PRIONTEX B   L                     </t>
  </si>
  <si>
    <t>MAGS PILLAY</t>
  </si>
  <si>
    <t>MARCELLE GORDON</t>
  </si>
  <si>
    <t>HP GOWNS</t>
  </si>
  <si>
    <t>RD2</t>
  </si>
  <si>
    <t>preto</t>
  </si>
  <si>
    <t>PRETORIA</t>
  </si>
  <si>
    <t xml:space="preserve">DR P SPIES                         </t>
  </si>
  <si>
    <t>DE</t>
  </si>
  <si>
    <t>charlene</t>
  </si>
  <si>
    <t>capet</t>
  </si>
  <si>
    <t xml:space="preserve">TAH CENTRAL SUPPORT UPSTAIRS       </t>
  </si>
  <si>
    <t>VANESSA</t>
  </si>
  <si>
    <t>Bennita</t>
  </si>
  <si>
    <t>POD received from cell 0618394832 M</t>
  </si>
  <si>
    <t xml:space="preserve">ST DOMINIQUES PHARMACY             </t>
  </si>
  <si>
    <t>shawn</t>
  </si>
  <si>
    <t xml:space="preserve">ISPINE                             </t>
  </si>
  <si>
    <t>rocila</t>
  </si>
  <si>
    <t>POD received from cell 0733622001 M</t>
  </si>
  <si>
    <t xml:space="preserve">LESLEY VAN ROOYEN                  </t>
  </si>
  <si>
    <t>illage</t>
  </si>
  <si>
    <t>Late linehaul</t>
  </si>
  <si>
    <t>kfh</t>
  </si>
  <si>
    <t>duthy</t>
  </si>
  <si>
    <t xml:space="preserve">ST DOMINIC PHARMACY                </t>
  </si>
  <si>
    <t>THERESA</t>
  </si>
  <si>
    <t>POD received from cell 0736644806 M</t>
  </si>
  <si>
    <t xml:space="preserve">PRIOTEX CAPE TOWN                  </t>
  </si>
  <si>
    <t>JULIE</t>
  </si>
  <si>
    <t>Marcelle</t>
  </si>
  <si>
    <t>POD received from cell 0833164881 M</t>
  </si>
  <si>
    <t xml:space="preserve">BEACON BAY PHARMACY                </t>
  </si>
  <si>
    <t>S RUITERS</t>
  </si>
  <si>
    <t>Siphokazi</t>
  </si>
  <si>
    <t>PORT4</t>
  </si>
  <si>
    <t>PORT SHEPSTONE</t>
  </si>
  <si>
    <t xml:space="preserve">PORT SHEPSTONE HOSPITAL            </t>
  </si>
  <si>
    <t>r s mbesa</t>
  </si>
  <si>
    <t>POD received from cell 0658647001 M</t>
  </si>
  <si>
    <t xml:space="preserve">BEACON BAY  PHARMACY               </t>
  </si>
  <si>
    <t xml:space="preserve">B   L STERIPACK                    </t>
  </si>
  <si>
    <t>SUGIE ADDU</t>
  </si>
  <si>
    <t>DEBBIE SLATTERY</t>
  </si>
  <si>
    <t>SHERWIN</t>
  </si>
  <si>
    <t xml:space="preserve">ALLIES DENTAL                      </t>
  </si>
  <si>
    <t>NADIA</t>
  </si>
  <si>
    <t>Nazeem</t>
  </si>
  <si>
    <t>S. DHUNPERSAD</t>
  </si>
  <si>
    <t>PRETO</t>
  </si>
  <si>
    <t xml:space="preserve">P V T                              </t>
  </si>
  <si>
    <t>JANSE VAN RENSBURG</t>
  </si>
  <si>
    <t>esther</t>
  </si>
  <si>
    <t xml:space="preserve">BRAVCON BAY PHARMACY               </t>
  </si>
  <si>
    <t>S RUTER</t>
  </si>
  <si>
    <t>S DHUNPERSAD</t>
  </si>
  <si>
    <t>?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</si>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</sst>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5"/>
  <sheetViews>
    <sheetView tabSelected="1" topLeftCell="A10" workbookViewId="0">
      <selection activeCell="D31" sqref="D31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"009939150055"</f>
        <v>009939150055</v>
      </c>
      <c r="F2" s="3">
        <v>43851</v>
      </c>
      <c r="G2">
        <v>202007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43.16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27</v>
      </c>
      <c r="BJ2">
        <v>60.8</v>
      </c>
      <c r="BK2">
        <v>61</v>
      </c>
      <c r="BL2" s="4">
        <v>258.68</v>
      </c>
      <c r="BM2" s="4">
        <v>38.799999999999997</v>
      </c>
      <c r="BN2" s="4">
        <v>297.48</v>
      </c>
      <c r="BO2" s="4">
        <v>297.48</v>
      </c>
      <c r="BS2" s="3">
        <v>43852</v>
      </c>
      <c r="BT2" s="5">
        <v>0.60416666666666663</v>
      </c>
      <c r="BU2" t="s">
        <v>83</v>
      </c>
      <c r="BV2" t="s">
        <v>84</v>
      </c>
      <c r="BY2">
        <v>101250</v>
      </c>
      <c r="CA2" t="s">
        <v>85</v>
      </c>
      <c r="CC2" t="s">
        <v>80</v>
      </c>
      <c r="CD2">
        <v>4000</v>
      </c>
      <c r="CE2" t="s">
        <v>86</v>
      </c>
      <c r="CF2" s="3">
        <v>43854</v>
      </c>
      <c r="CI2">
        <v>1</v>
      </c>
      <c r="CJ2">
        <v>1</v>
      </c>
      <c r="CK2" t="s">
        <v>87</v>
      </c>
      <c r="CL2" t="s">
        <v>88</v>
      </c>
    </row>
    <row r="3" spans="1:92">
      <c r="A3" t="s">
        <v>72</v>
      </c>
      <c r="B3" t="s">
        <v>73</v>
      </c>
      <c r="C3" t="s">
        <v>74</v>
      </c>
      <c r="E3" t="str">
        <f>"009939501604"</f>
        <v>009939501604</v>
      </c>
      <c r="F3" s="3">
        <v>43851</v>
      </c>
      <c r="G3">
        <v>202007</v>
      </c>
      <c r="H3" t="s">
        <v>79</v>
      </c>
      <c r="I3" t="s">
        <v>80</v>
      </c>
      <c r="J3" t="s">
        <v>89</v>
      </c>
      <c r="K3" t="s">
        <v>78</v>
      </c>
      <c r="L3" t="s">
        <v>75</v>
      </c>
      <c r="M3" t="s">
        <v>76</v>
      </c>
      <c r="N3" t="s">
        <v>90</v>
      </c>
      <c r="O3" t="s">
        <v>82</v>
      </c>
      <c r="P3" t="str">
        <f>"S DHUNPERSAD                  "</f>
        <v xml:space="preserve">S DHUNPERSAD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15.12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15.5</v>
      </c>
      <c r="BJ3">
        <v>20.3</v>
      </c>
      <c r="BK3">
        <v>21</v>
      </c>
      <c r="BL3" s="4">
        <v>93.88</v>
      </c>
      <c r="BM3" s="4">
        <v>14.08</v>
      </c>
      <c r="BN3" s="4">
        <v>107.96</v>
      </c>
      <c r="BO3" s="4">
        <v>107.96</v>
      </c>
      <c r="BQ3" t="s">
        <v>91</v>
      </c>
      <c r="BR3" t="s">
        <v>92</v>
      </c>
      <c r="BS3" s="3">
        <v>43852</v>
      </c>
      <c r="BT3" s="5">
        <v>0.47569444444444442</v>
      </c>
      <c r="BU3" t="s">
        <v>93</v>
      </c>
      <c r="BV3" t="s">
        <v>84</v>
      </c>
      <c r="BY3">
        <v>101250</v>
      </c>
      <c r="CA3" t="s">
        <v>94</v>
      </c>
      <c r="CC3" t="s">
        <v>76</v>
      </c>
      <c r="CD3">
        <v>5200</v>
      </c>
      <c r="CE3" t="s">
        <v>86</v>
      </c>
      <c r="CF3" s="3">
        <v>43858</v>
      </c>
      <c r="CI3">
        <v>2</v>
      </c>
      <c r="CJ3">
        <v>1</v>
      </c>
      <c r="CK3" t="s">
        <v>95</v>
      </c>
      <c r="CL3" t="s">
        <v>88</v>
      </c>
    </row>
    <row r="4" spans="1:92">
      <c r="A4" t="s">
        <v>96</v>
      </c>
      <c r="B4" t="s">
        <v>73</v>
      </c>
      <c r="C4" t="s">
        <v>74</v>
      </c>
      <c r="E4" t="str">
        <f>"009939501619"</f>
        <v>009939501619</v>
      </c>
      <c r="F4" s="3">
        <v>43832</v>
      </c>
      <c r="G4">
        <v>202007</v>
      </c>
      <c r="H4" t="s">
        <v>79</v>
      </c>
      <c r="I4" t="s">
        <v>80</v>
      </c>
      <c r="J4" t="s">
        <v>89</v>
      </c>
      <c r="K4" t="s">
        <v>78</v>
      </c>
      <c r="L4" t="s">
        <v>75</v>
      </c>
      <c r="M4" t="s">
        <v>76</v>
      </c>
      <c r="N4" t="s">
        <v>97</v>
      </c>
      <c r="O4" t="s">
        <v>98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261.61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30</v>
      </c>
      <c r="BJ4">
        <v>60.8</v>
      </c>
      <c r="BK4">
        <v>61</v>
      </c>
      <c r="BL4" s="4">
        <v>1537.76</v>
      </c>
      <c r="BM4" s="4">
        <v>230.66</v>
      </c>
      <c r="BN4" s="4">
        <v>1768.42</v>
      </c>
      <c r="BO4" s="4">
        <v>1768.42</v>
      </c>
      <c r="BQ4" t="s">
        <v>99</v>
      </c>
      <c r="BR4" t="s">
        <v>100</v>
      </c>
      <c r="BS4" s="3">
        <v>43833</v>
      </c>
      <c r="BT4" s="5">
        <v>0.42430555555555555</v>
      </c>
      <c r="BU4" t="s">
        <v>101</v>
      </c>
      <c r="BV4" t="s">
        <v>84</v>
      </c>
      <c r="BY4">
        <v>101250</v>
      </c>
      <c r="BZ4" t="s">
        <v>27</v>
      </c>
      <c r="CA4" t="s">
        <v>102</v>
      </c>
      <c r="CC4" t="s">
        <v>76</v>
      </c>
      <c r="CD4">
        <v>5200</v>
      </c>
      <c r="CE4" t="s">
        <v>86</v>
      </c>
      <c r="CF4" s="3">
        <v>43839</v>
      </c>
      <c r="CI4">
        <v>1</v>
      </c>
      <c r="CJ4">
        <v>1</v>
      </c>
      <c r="CK4">
        <v>21</v>
      </c>
      <c r="CL4" t="s">
        <v>88</v>
      </c>
    </row>
    <row r="5" spans="1:92">
      <c r="A5" t="s">
        <v>72</v>
      </c>
      <c r="B5" t="s">
        <v>73</v>
      </c>
      <c r="C5" t="s">
        <v>74</v>
      </c>
      <c r="E5" t="str">
        <f>"009939501618"</f>
        <v>009939501618</v>
      </c>
      <c r="F5" s="3">
        <v>43836</v>
      </c>
      <c r="G5">
        <v>202007</v>
      </c>
      <c r="H5" t="s">
        <v>79</v>
      </c>
      <c r="I5" t="s">
        <v>80</v>
      </c>
      <c r="J5" t="s">
        <v>89</v>
      </c>
      <c r="K5" t="s">
        <v>78</v>
      </c>
      <c r="L5" t="s">
        <v>103</v>
      </c>
      <c r="M5" t="s">
        <v>104</v>
      </c>
      <c r="N5" t="s">
        <v>105</v>
      </c>
      <c r="O5" t="s">
        <v>82</v>
      </c>
      <c r="P5" t="str">
        <f>"SUGIE ABBUI                   "</f>
        <v xml:space="preserve">SUGIE ABBUI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16.09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</v>
      </c>
      <c r="BJ5">
        <v>7.1</v>
      </c>
      <c r="BK5">
        <v>7</v>
      </c>
      <c r="BL5" s="4">
        <v>99.59</v>
      </c>
      <c r="BM5" s="4">
        <v>14.94</v>
      </c>
      <c r="BN5" s="4">
        <v>114.53</v>
      </c>
      <c r="BO5" s="4">
        <v>114.53</v>
      </c>
      <c r="BR5" t="s">
        <v>100</v>
      </c>
      <c r="BS5" s="3">
        <v>43837</v>
      </c>
      <c r="BT5" s="5">
        <v>0.33333333333333331</v>
      </c>
      <c r="BU5" t="s">
        <v>106</v>
      </c>
      <c r="BV5" t="s">
        <v>84</v>
      </c>
      <c r="BY5">
        <v>35340</v>
      </c>
      <c r="CA5" t="s">
        <v>107</v>
      </c>
      <c r="CC5" t="s">
        <v>104</v>
      </c>
      <c r="CD5">
        <v>2000</v>
      </c>
      <c r="CE5" t="s">
        <v>86</v>
      </c>
      <c r="CF5" s="3">
        <v>43838</v>
      </c>
      <c r="CI5">
        <v>1</v>
      </c>
      <c r="CJ5">
        <v>1</v>
      </c>
      <c r="CK5" t="s">
        <v>108</v>
      </c>
      <c r="CL5" t="s">
        <v>88</v>
      </c>
    </row>
    <row r="6" spans="1:92">
      <c r="A6" t="s">
        <v>96</v>
      </c>
      <c r="B6" t="s">
        <v>73</v>
      </c>
      <c r="C6" t="s">
        <v>74</v>
      </c>
      <c r="E6" t="str">
        <f>"080002510604"</f>
        <v>080002510604</v>
      </c>
      <c r="F6" s="3">
        <v>43817</v>
      </c>
      <c r="G6">
        <v>202007</v>
      </c>
      <c r="H6" t="s">
        <v>109</v>
      </c>
      <c r="I6" t="s">
        <v>110</v>
      </c>
      <c r="J6" t="s">
        <v>111</v>
      </c>
      <c r="K6" t="s">
        <v>78</v>
      </c>
      <c r="L6" t="s">
        <v>112</v>
      </c>
      <c r="M6" t="s">
        <v>113</v>
      </c>
      <c r="N6" t="s">
        <v>114</v>
      </c>
      <c r="O6" t="s">
        <v>82</v>
      </c>
      <c r="P6" t="str">
        <f>"collect at CSSD Department    "</f>
        <v xml:space="preserve">collect at CSSD Department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18.41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12.6</v>
      </c>
      <c r="BJ6">
        <v>22.5</v>
      </c>
      <c r="BK6">
        <v>23</v>
      </c>
      <c r="BL6" s="4">
        <v>113.21</v>
      </c>
      <c r="BM6" s="4">
        <v>16.98</v>
      </c>
      <c r="BN6" s="4">
        <v>130.19</v>
      </c>
      <c r="BO6" s="4">
        <v>130.19</v>
      </c>
      <c r="BQ6" t="s">
        <v>115</v>
      </c>
      <c r="BR6" t="s">
        <v>116</v>
      </c>
      <c r="BS6" s="3">
        <v>43838</v>
      </c>
      <c r="BT6" s="5">
        <v>0.34791666666666665</v>
      </c>
      <c r="BU6" t="s">
        <v>117</v>
      </c>
      <c r="BV6" t="s">
        <v>84</v>
      </c>
      <c r="BY6">
        <v>112659</v>
      </c>
      <c r="CA6" t="s">
        <v>118</v>
      </c>
      <c r="CC6" t="s">
        <v>113</v>
      </c>
      <c r="CD6">
        <v>4300</v>
      </c>
      <c r="CE6" t="s">
        <v>119</v>
      </c>
      <c r="CF6" s="3">
        <v>43839</v>
      </c>
      <c r="CI6">
        <v>1</v>
      </c>
      <c r="CJ6">
        <v>1</v>
      </c>
      <c r="CK6" t="s">
        <v>120</v>
      </c>
      <c r="CL6" t="s">
        <v>88</v>
      </c>
    </row>
    <row r="7" spans="1:92">
      <c r="A7" t="s">
        <v>96</v>
      </c>
      <c r="B7" t="s">
        <v>73</v>
      </c>
      <c r="C7" t="s">
        <v>74</v>
      </c>
      <c r="E7" t="str">
        <f>"009939150018"</f>
        <v>009939150018</v>
      </c>
      <c r="F7" s="3">
        <v>43837</v>
      </c>
      <c r="G7">
        <v>202007</v>
      </c>
      <c r="H7" t="s">
        <v>75</v>
      </c>
      <c r="I7" t="s">
        <v>76</v>
      </c>
      <c r="J7" t="s">
        <v>121</v>
      </c>
      <c r="K7" t="s">
        <v>78</v>
      </c>
      <c r="L7" t="s">
        <v>79</v>
      </c>
      <c r="M7" t="s">
        <v>80</v>
      </c>
      <c r="N7" t="s">
        <v>81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43.16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3</v>
      </c>
      <c r="BI7">
        <v>24</v>
      </c>
      <c r="BJ7">
        <v>60.8</v>
      </c>
      <c r="BK7">
        <v>61</v>
      </c>
      <c r="BL7" s="4">
        <v>258.68</v>
      </c>
      <c r="BM7" s="4">
        <v>38.799999999999997</v>
      </c>
      <c r="BN7" s="4">
        <v>297.48</v>
      </c>
      <c r="BO7" s="4">
        <v>297.48</v>
      </c>
      <c r="BS7" s="3">
        <v>43839</v>
      </c>
      <c r="BT7" s="5">
        <v>0.55069444444444449</v>
      </c>
      <c r="BU7" t="s">
        <v>122</v>
      </c>
      <c r="BV7" t="s">
        <v>88</v>
      </c>
      <c r="BW7" t="s">
        <v>123</v>
      </c>
      <c r="BX7" t="s">
        <v>124</v>
      </c>
      <c r="BY7">
        <v>101250</v>
      </c>
      <c r="CA7" t="s">
        <v>125</v>
      </c>
      <c r="CC7" t="s">
        <v>80</v>
      </c>
      <c r="CD7">
        <v>4001</v>
      </c>
      <c r="CE7" t="s">
        <v>86</v>
      </c>
      <c r="CF7" s="3">
        <v>43840</v>
      </c>
      <c r="CI7">
        <v>1</v>
      </c>
      <c r="CJ7">
        <v>2</v>
      </c>
      <c r="CK7" t="s">
        <v>87</v>
      </c>
      <c r="CL7" t="s">
        <v>88</v>
      </c>
    </row>
    <row r="8" spans="1:92">
      <c r="A8" t="s">
        <v>72</v>
      </c>
      <c r="B8" t="s">
        <v>73</v>
      </c>
      <c r="C8" t="s">
        <v>74</v>
      </c>
      <c r="E8" t="str">
        <f>"009939501617"</f>
        <v>009939501617</v>
      </c>
      <c r="F8" s="3">
        <v>43837</v>
      </c>
      <c r="G8">
        <v>202007</v>
      </c>
      <c r="H8" t="s">
        <v>79</v>
      </c>
      <c r="I8" t="s">
        <v>80</v>
      </c>
      <c r="J8" t="s">
        <v>89</v>
      </c>
      <c r="K8" t="s">
        <v>78</v>
      </c>
      <c r="L8" t="s">
        <v>75</v>
      </c>
      <c r="M8" t="s">
        <v>76</v>
      </c>
      <c r="N8" t="s">
        <v>90</v>
      </c>
      <c r="O8" t="s">
        <v>82</v>
      </c>
      <c r="P8" t="str">
        <f>"S DHUNPERSAD                  "</f>
        <v xml:space="preserve">S DHUNPERSAD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25.29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20</v>
      </c>
      <c r="BJ8">
        <v>40.5</v>
      </c>
      <c r="BK8">
        <v>41</v>
      </c>
      <c r="BL8" s="4">
        <v>153.65</v>
      </c>
      <c r="BM8" s="4">
        <v>23.05</v>
      </c>
      <c r="BN8" s="4">
        <v>176.7</v>
      </c>
      <c r="BO8" s="4">
        <v>176.7</v>
      </c>
      <c r="BQ8" t="s">
        <v>91</v>
      </c>
      <c r="BR8" t="s">
        <v>100</v>
      </c>
      <c r="BS8" s="3">
        <v>43838</v>
      </c>
      <c r="BT8" s="5">
        <v>0.51874999999999993</v>
      </c>
      <c r="BU8" t="s">
        <v>126</v>
      </c>
      <c r="BV8" t="s">
        <v>84</v>
      </c>
      <c r="BY8">
        <v>101250</v>
      </c>
      <c r="CC8" t="s">
        <v>76</v>
      </c>
      <c r="CD8">
        <v>5200</v>
      </c>
      <c r="CE8" t="s">
        <v>86</v>
      </c>
      <c r="CF8" s="3">
        <v>43840</v>
      </c>
      <c r="CI8">
        <v>2</v>
      </c>
      <c r="CJ8">
        <v>1</v>
      </c>
      <c r="CK8" t="s">
        <v>95</v>
      </c>
      <c r="CL8" t="s">
        <v>88</v>
      </c>
    </row>
    <row r="9" spans="1:92">
      <c r="A9" t="s">
        <v>72</v>
      </c>
      <c r="B9" t="s">
        <v>73</v>
      </c>
      <c r="C9" t="s">
        <v>74</v>
      </c>
      <c r="E9" t="str">
        <f>"009939501616"</f>
        <v>009939501616</v>
      </c>
      <c r="F9" s="3">
        <v>43838</v>
      </c>
      <c r="G9">
        <v>202007</v>
      </c>
      <c r="H9" t="s">
        <v>79</v>
      </c>
      <c r="I9" t="s">
        <v>80</v>
      </c>
      <c r="J9" t="s">
        <v>89</v>
      </c>
      <c r="K9" t="s">
        <v>78</v>
      </c>
      <c r="L9" t="s">
        <v>75</v>
      </c>
      <c r="M9" t="s">
        <v>76</v>
      </c>
      <c r="N9" t="s">
        <v>90</v>
      </c>
      <c r="O9" t="s">
        <v>82</v>
      </c>
      <c r="P9" t="str">
        <f>"SUGIE ABBUI                   "</f>
        <v xml:space="preserve">SUGIE ABBUI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12.58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13</v>
      </c>
      <c r="BJ9">
        <v>16</v>
      </c>
      <c r="BK9">
        <v>16</v>
      </c>
      <c r="BL9" s="4">
        <v>78.94</v>
      </c>
      <c r="BM9" s="4">
        <v>11.84</v>
      </c>
      <c r="BN9" s="4">
        <v>90.78</v>
      </c>
      <c r="BO9" s="4">
        <v>90.78</v>
      </c>
      <c r="BR9" t="s">
        <v>100</v>
      </c>
      <c r="BS9" s="3">
        <v>43840</v>
      </c>
      <c r="BT9" s="5">
        <v>0.3298611111111111</v>
      </c>
      <c r="BU9" t="s">
        <v>127</v>
      </c>
      <c r="BV9" t="s">
        <v>84</v>
      </c>
      <c r="BY9">
        <v>80000</v>
      </c>
      <c r="CA9" t="s">
        <v>128</v>
      </c>
      <c r="CC9" t="s">
        <v>76</v>
      </c>
      <c r="CD9">
        <v>5213</v>
      </c>
      <c r="CE9" t="s">
        <v>86</v>
      </c>
      <c r="CF9" s="3">
        <v>43842</v>
      </c>
      <c r="CI9">
        <v>2</v>
      </c>
      <c r="CJ9">
        <v>2</v>
      </c>
      <c r="CK9" t="s">
        <v>95</v>
      </c>
      <c r="CL9" t="s">
        <v>88</v>
      </c>
    </row>
    <row r="10" spans="1:92">
      <c r="A10" t="s">
        <v>72</v>
      </c>
      <c r="B10" t="s">
        <v>73</v>
      </c>
      <c r="C10" t="s">
        <v>74</v>
      </c>
      <c r="E10" t="str">
        <f>"009939501611"</f>
        <v>009939501611</v>
      </c>
      <c r="F10" s="3">
        <v>43839</v>
      </c>
      <c r="G10">
        <v>202007</v>
      </c>
      <c r="H10" t="s">
        <v>79</v>
      </c>
      <c r="I10" t="s">
        <v>80</v>
      </c>
      <c r="J10" t="s">
        <v>89</v>
      </c>
      <c r="K10" t="s">
        <v>78</v>
      </c>
      <c r="L10" t="s">
        <v>75</v>
      </c>
      <c r="M10" t="s">
        <v>76</v>
      </c>
      <c r="N10" t="s">
        <v>129</v>
      </c>
      <c r="O10" t="s">
        <v>82</v>
      </c>
      <c r="P10" t="str">
        <f>"S DHUNPERSAD                  "</f>
        <v xml:space="preserve">S DHUNPERSAD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15.12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15.1</v>
      </c>
      <c r="BJ10">
        <v>20.5</v>
      </c>
      <c r="BK10">
        <v>21</v>
      </c>
      <c r="BL10" s="4">
        <v>93.88</v>
      </c>
      <c r="BM10" s="4">
        <v>14.08</v>
      </c>
      <c r="BN10" s="4">
        <v>107.96</v>
      </c>
      <c r="BO10" s="4">
        <v>107.96</v>
      </c>
      <c r="BQ10" t="s">
        <v>130</v>
      </c>
      <c r="BR10" t="s">
        <v>100</v>
      </c>
      <c r="BS10" s="3">
        <v>43843</v>
      </c>
      <c r="BT10" s="5">
        <v>0.43402777777777773</v>
      </c>
      <c r="BU10" t="s">
        <v>131</v>
      </c>
      <c r="BV10" t="s">
        <v>84</v>
      </c>
      <c r="BY10">
        <v>102450</v>
      </c>
      <c r="CA10" t="s">
        <v>132</v>
      </c>
      <c r="CC10" t="s">
        <v>76</v>
      </c>
      <c r="CD10">
        <v>5200</v>
      </c>
      <c r="CE10" t="s">
        <v>86</v>
      </c>
      <c r="CF10" s="3">
        <v>43845</v>
      </c>
      <c r="CI10">
        <v>2</v>
      </c>
      <c r="CJ10">
        <v>2</v>
      </c>
      <c r="CK10" t="s">
        <v>95</v>
      </c>
      <c r="CL10" t="s">
        <v>88</v>
      </c>
    </row>
    <row r="11" spans="1:92">
      <c r="A11" t="s">
        <v>72</v>
      </c>
      <c r="B11" t="s">
        <v>73</v>
      </c>
      <c r="C11" t="s">
        <v>74</v>
      </c>
      <c r="E11" t="str">
        <f>"009939501613"</f>
        <v>009939501613</v>
      </c>
      <c r="F11" s="3">
        <v>43839</v>
      </c>
      <c r="G11">
        <v>202007</v>
      </c>
      <c r="H11" t="s">
        <v>79</v>
      </c>
      <c r="I11" t="s">
        <v>80</v>
      </c>
      <c r="J11" t="s">
        <v>89</v>
      </c>
      <c r="K11" t="s">
        <v>78</v>
      </c>
      <c r="L11" t="s">
        <v>109</v>
      </c>
      <c r="M11" t="s">
        <v>110</v>
      </c>
      <c r="N11" t="s">
        <v>133</v>
      </c>
      <c r="O11" t="s">
        <v>82</v>
      </c>
      <c r="P11" t="str">
        <f>"SUGIE ABBUI                   "</f>
        <v xml:space="preserve">SUGIE ABBUI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17.489999999999998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15</v>
      </c>
      <c r="BJ11">
        <v>20.7</v>
      </c>
      <c r="BK11">
        <v>21</v>
      </c>
      <c r="BL11" s="4">
        <v>107.83</v>
      </c>
      <c r="BM11" s="4">
        <v>16.170000000000002</v>
      </c>
      <c r="BN11" s="4">
        <v>124</v>
      </c>
      <c r="BO11" s="4">
        <v>124</v>
      </c>
      <c r="BR11" t="s">
        <v>100</v>
      </c>
      <c r="BS11" s="3">
        <v>43840</v>
      </c>
      <c r="BT11" s="5">
        <v>0.56458333333333333</v>
      </c>
      <c r="BU11" t="s">
        <v>134</v>
      </c>
      <c r="BV11" t="s">
        <v>84</v>
      </c>
      <c r="BY11">
        <v>103500</v>
      </c>
      <c r="CA11" t="s">
        <v>135</v>
      </c>
      <c r="CC11" t="s">
        <v>110</v>
      </c>
      <c r="CD11">
        <v>3880</v>
      </c>
      <c r="CE11" t="s">
        <v>86</v>
      </c>
      <c r="CF11" s="3">
        <v>43844</v>
      </c>
      <c r="CI11">
        <v>1</v>
      </c>
      <c r="CJ11">
        <v>1</v>
      </c>
      <c r="CK11" t="s">
        <v>120</v>
      </c>
      <c r="CL11" t="s">
        <v>88</v>
      </c>
    </row>
    <row r="12" spans="1:92">
      <c r="A12" t="s">
        <v>72</v>
      </c>
      <c r="B12" t="s">
        <v>73</v>
      </c>
      <c r="C12" t="s">
        <v>74</v>
      </c>
      <c r="E12" t="str">
        <f>"009939150019"</f>
        <v>009939150019</v>
      </c>
      <c r="F12" s="3">
        <v>43843</v>
      </c>
      <c r="G12">
        <v>202007</v>
      </c>
      <c r="H12" t="s">
        <v>75</v>
      </c>
      <c r="I12" t="s">
        <v>76</v>
      </c>
      <c r="J12" t="s">
        <v>121</v>
      </c>
      <c r="K12" t="s">
        <v>78</v>
      </c>
      <c r="L12" t="s">
        <v>79</v>
      </c>
      <c r="M12" t="s">
        <v>80</v>
      </c>
      <c r="N12" t="s">
        <v>136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16.09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3</v>
      </c>
      <c r="BJ12">
        <v>4.2</v>
      </c>
      <c r="BK12">
        <v>5</v>
      </c>
      <c r="BL12" s="4">
        <v>99.59</v>
      </c>
      <c r="BM12" s="4">
        <v>14.94</v>
      </c>
      <c r="BN12" s="4">
        <v>114.53</v>
      </c>
      <c r="BO12" s="4">
        <v>114.53</v>
      </c>
      <c r="BS12" s="3">
        <v>43845</v>
      </c>
      <c r="BT12" s="5">
        <v>0.63055555555555554</v>
      </c>
      <c r="BU12" t="s">
        <v>137</v>
      </c>
      <c r="BV12" t="s">
        <v>88</v>
      </c>
      <c r="BW12" t="s">
        <v>123</v>
      </c>
      <c r="BX12" t="s">
        <v>138</v>
      </c>
      <c r="BY12">
        <v>20868</v>
      </c>
      <c r="CC12" t="s">
        <v>80</v>
      </c>
      <c r="CD12">
        <v>4000</v>
      </c>
      <c r="CE12" t="s">
        <v>86</v>
      </c>
      <c r="CF12" s="3">
        <v>43847</v>
      </c>
      <c r="CI12">
        <v>1</v>
      </c>
      <c r="CJ12">
        <v>2</v>
      </c>
      <c r="CK12" t="s">
        <v>87</v>
      </c>
      <c r="CL12" t="s">
        <v>88</v>
      </c>
    </row>
    <row r="13" spans="1:92">
      <c r="A13" t="s">
        <v>96</v>
      </c>
      <c r="B13" t="s">
        <v>73</v>
      </c>
      <c r="C13" t="s">
        <v>74</v>
      </c>
      <c r="E13" t="str">
        <f>"009939501610"</f>
        <v>009939501610</v>
      </c>
      <c r="F13" s="3">
        <v>43845</v>
      </c>
      <c r="G13">
        <v>202007</v>
      </c>
      <c r="H13" t="s">
        <v>79</v>
      </c>
      <c r="I13" t="s">
        <v>80</v>
      </c>
      <c r="J13" t="s">
        <v>89</v>
      </c>
      <c r="K13" t="s">
        <v>78</v>
      </c>
      <c r="L13" t="s">
        <v>75</v>
      </c>
      <c r="M13" t="s">
        <v>76</v>
      </c>
      <c r="N13" t="s">
        <v>139</v>
      </c>
      <c r="O13" t="s">
        <v>82</v>
      </c>
      <c r="P13" t="str">
        <f>"SUGIE ABBUI                   "</f>
        <v xml:space="preserve">SUGIE ABBUI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16.14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18.7</v>
      </c>
      <c r="BJ13">
        <v>22.5</v>
      </c>
      <c r="BK13">
        <v>23</v>
      </c>
      <c r="BL13" s="4">
        <v>99.86</v>
      </c>
      <c r="BM13" s="4">
        <v>14.98</v>
      </c>
      <c r="BN13" s="4">
        <v>114.84</v>
      </c>
      <c r="BO13" s="4">
        <v>114.84</v>
      </c>
      <c r="BQ13" t="s">
        <v>91</v>
      </c>
      <c r="BR13" t="s">
        <v>100</v>
      </c>
      <c r="BS13" s="3">
        <v>43846</v>
      </c>
      <c r="BT13" s="5">
        <v>0.42638888888888887</v>
      </c>
      <c r="BU13" t="s">
        <v>140</v>
      </c>
      <c r="BV13" t="s">
        <v>84</v>
      </c>
      <c r="BY13">
        <v>112500</v>
      </c>
      <c r="CA13" t="s">
        <v>141</v>
      </c>
      <c r="CC13" t="s">
        <v>76</v>
      </c>
      <c r="CD13">
        <v>5200</v>
      </c>
      <c r="CE13" t="s">
        <v>86</v>
      </c>
      <c r="CF13" s="3">
        <v>43851</v>
      </c>
      <c r="CI13">
        <v>2</v>
      </c>
      <c r="CJ13">
        <v>1</v>
      </c>
      <c r="CK13" t="s">
        <v>95</v>
      </c>
      <c r="CL13" t="s">
        <v>88</v>
      </c>
    </row>
    <row r="14" spans="1:92">
      <c r="A14" t="s">
        <v>72</v>
      </c>
      <c r="B14" t="s">
        <v>73</v>
      </c>
      <c r="C14" t="s">
        <v>74</v>
      </c>
      <c r="E14" t="str">
        <f>"009939150020"</f>
        <v>009939150020</v>
      </c>
      <c r="F14" s="3">
        <v>43846</v>
      </c>
      <c r="G14">
        <v>202007</v>
      </c>
      <c r="H14" t="s">
        <v>75</v>
      </c>
      <c r="I14" t="s">
        <v>76</v>
      </c>
      <c r="J14" t="s">
        <v>142</v>
      </c>
      <c r="K14" t="s">
        <v>78</v>
      </c>
      <c r="L14" t="s">
        <v>79</v>
      </c>
      <c r="M14" t="s">
        <v>80</v>
      </c>
      <c r="N14" t="s">
        <v>143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46.69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3</v>
      </c>
      <c r="BI14">
        <v>30</v>
      </c>
      <c r="BJ14">
        <v>66.8</v>
      </c>
      <c r="BK14">
        <v>67</v>
      </c>
      <c r="BL14" s="4">
        <v>279.43</v>
      </c>
      <c r="BM14" s="4">
        <v>41.91</v>
      </c>
      <c r="BN14" s="4">
        <v>321.33999999999997</v>
      </c>
      <c r="BO14" s="4">
        <v>321.33999999999997</v>
      </c>
      <c r="BQ14" t="s">
        <v>144</v>
      </c>
      <c r="BR14" t="s">
        <v>130</v>
      </c>
      <c r="BS14" s="3">
        <v>43847</v>
      </c>
      <c r="BT14" s="5">
        <v>0.58333333333333337</v>
      </c>
      <c r="BU14" t="s">
        <v>145</v>
      </c>
      <c r="BV14" t="s">
        <v>84</v>
      </c>
      <c r="BY14">
        <v>111375</v>
      </c>
      <c r="CC14" t="s">
        <v>80</v>
      </c>
      <c r="CD14">
        <v>4000</v>
      </c>
      <c r="CE14" t="s">
        <v>86</v>
      </c>
      <c r="CF14" s="3">
        <v>43851</v>
      </c>
      <c r="CI14">
        <v>1</v>
      </c>
      <c r="CJ14">
        <v>1</v>
      </c>
      <c r="CK14" t="s">
        <v>87</v>
      </c>
      <c r="CL14" t="s">
        <v>88</v>
      </c>
    </row>
    <row r="15" spans="1:92">
      <c r="A15" t="s">
        <v>96</v>
      </c>
      <c r="B15" t="s">
        <v>73</v>
      </c>
      <c r="C15" t="s">
        <v>74</v>
      </c>
      <c r="E15" t="str">
        <f>"009939592639"</f>
        <v>009939592639</v>
      </c>
      <c r="F15" s="3">
        <v>43847</v>
      </c>
      <c r="G15">
        <v>202007</v>
      </c>
      <c r="H15" t="s">
        <v>146</v>
      </c>
      <c r="I15" t="s">
        <v>147</v>
      </c>
      <c r="J15" t="s">
        <v>148</v>
      </c>
      <c r="K15" t="s">
        <v>78</v>
      </c>
      <c r="L15" t="s">
        <v>112</v>
      </c>
      <c r="M15" t="s">
        <v>113</v>
      </c>
      <c r="N15" t="s">
        <v>149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17.57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9.3000000000000007</v>
      </c>
      <c r="BJ15">
        <v>5.3</v>
      </c>
      <c r="BK15">
        <v>10</v>
      </c>
      <c r="BL15" s="4">
        <v>108.28</v>
      </c>
      <c r="BM15" s="4">
        <v>16.239999999999998</v>
      </c>
      <c r="BN15" s="4">
        <v>124.52</v>
      </c>
      <c r="BO15" s="4">
        <v>124.52</v>
      </c>
      <c r="BQ15" t="s">
        <v>150</v>
      </c>
      <c r="BR15" t="s">
        <v>151</v>
      </c>
      <c r="BS15" s="3">
        <v>43850</v>
      </c>
      <c r="BT15" s="5">
        <v>0.60416666666666663</v>
      </c>
      <c r="BU15" t="s">
        <v>83</v>
      </c>
      <c r="BV15" t="s">
        <v>84</v>
      </c>
      <c r="BY15">
        <v>26581.1</v>
      </c>
      <c r="CA15" t="s">
        <v>85</v>
      </c>
      <c r="CC15" t="s">
        <v>113</v>
      </c>
      <c r="CD15">
        <v>4300</v>
      </c>
      <c r="CE15" t="s">
        <v>152</v>
      </c>
      <c r="CF15" s="3">
        <v>43852</v>
      </c>
      <c r="CI15">
        <v>2</v>
      </c>
      <c r="CJ15">
        <v>1</v>
      </c>
      <c r="CK15" t="s">
        <v>153</v>
      </c>
      <c r="CL15" t="s">
        <v>88</v>
      </c>
    </row>
    <row r="16" spans="1:92">
      <c r="A16" t="s">
        <v>96</v>
      </c>
      <c r="B16" t="s">
        <v>73</v>
      </c>
      <c r="C16" t="s">
        <v>74</v>
      </c>
      <c r="E16" t="str">
        <f>"009939501606"</f>
        <v>009939501606</v>
      </c>
      <c r="F16" s="3">
        <v>43847</v>
      </c>
      <c r="G16">
        <v>202007</v>
      </c>
      <c r="H16" t="s">
        <v>79</v>
      </c>
      <c r="I16" t="s">
        <v>80</v>
      </c>
      <c r="J16" t="s">
        <v>89</v>
      </c>
      <c r="K16" t="s">
        <v>78</v>
      </c>
      <c r="L16" t="s">
        <v>154</v>
      </c>
      <c r="M16" t="s">
        <v>155</v>
      </c>
      <c r="N16" t="s">
        <v>156</v>
      </c>
      <c r="O16" t="s">
        <v>82</v>
      </c>
      <c r="P16" t="str">
        <f>"SUGIE ABBUI                   "</f>
        <v xml:space="preserve">SUGIE ABBUI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12.07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 s="4">
        <v>75.95</v>
      </c>
      <c r="BM16" s="4">
        <v>11.39</v>
      </c>
      <c r="BN16" s="4">
        <v>87.34</v>
      </c>
      <c r="BO16" s="4">
        <v>87.34</v>
      </c>
      <c r="BQ16" t="s">
        <v>157</v>
      </c>
      <c r="BR16" t="s">
        <v>100</v>
      </c>
      <c r="BS16" s="3">
        <v>43850</v>
      </c>
      <c r="BT16" s="5">
        <v>0.44791666666666669</v>
      </c>
      <c r="BU16" t="s">
        <v>158</v>
      </c>
      <c r="BV16" t="s">
        <v>84</v>
      </c>
      <c r="BY16">
        <v>1200</v>
      </c>
      <c r="CC16" t="s">
        <v>155</v>
      </c>
      <c r="CD16">
        <v>41</v>
      </c>
      <c r="CE16" t="s">
        <v>86</v>
      </c>
      <c r="CF16" s="3">
        <v>43851</v>
      </c>
      <c r="CI16">
        <v>0</v>
      </c>
      <c r="CJ16">
        <v>0</v>
      </c>
      <c r="CK16" t="s">
        <v>95</v>
      </c>
      <c r="CL16" t="s">
        <v>88</v>
      </c>
    </row>
    <row r="17" spans="1:90">
      <c r="A17" t="s">
        <v>96</v>
      </c>
      <c r="B17" t="s">
        <v>73</v>
      </c>
      <c r="C17" t="s">
        <v>74</v>
      </c>
      <c r="E17" t="str">
        <f>"009939501607"</f>
        <v>009939501607</v>
      </c>
      <c r="F17" s="3">
        <v>43847</v>
      </c>
      <c r="G17">
        <v>202007</v>
      </c>
      <c r="H17" t="s">
        <v>112</v>
      </c>
      <c r="I17" t="s">
        <v>113</v>
      </c>
      <c r="J17" t="s">
        <v>89</v>
      </c>
      <c r="K17" t="s">
        <v>78</v>
      </c>
      <c r="L17" t="s">
        <v>159</v>
      </c>
      <c r="M17" t="s">
        <v>147</v>
      </c>
      <c r="N17" t="s">
        <v>160</v>
      </c>
      <c r="O17" t="s">
        <v>82</v>
      </c>
      <c r="P17" t="str">
        <f>"SUGIE ABBUI                   "</f>
        <v xml:space="preserve">SUGIE ABBUI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17.57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 s="4">
        <v>108.28</v>
      </c>
      <c r="BM17" s="4">
        <v>16.239999999999998</v>
      </c>
      <c r="BN17" s="4">
        <v>124.52</v>
      </c>
      <c r="BO17" s="4">
        <v>124.52</v>
      </c>
      <c r="BQ17" t="s">
        <v>161</v>
      </c>
      <c r="BR17" t="s">
        <v>144</v>
      </c>
      <c r="BS17" s="3">
        <v>43850</v>
      </c>
      <c r="BT17" s="5">
        <v>0.4458333333333333</v>
      </c>
      <c r="BU17" t="s">
        <v>162</v>
      </c>
      <c r="BV17" t="s">
        <v>84</v>
      </c>
      <c r="BY17">
        <v>1200</v>
      </c>
      <c r="CA17" t="s">
        <v>163</v>
      </c>
      <c r="CC17" t="s">
        <v>147</v>
      </c>
      <c r="CD17">
        <v>7551</v>
      </c>
      <c r="CE17" t="s">
        <v>86</v>
      </c>
      <c r="CF17" s="3">
        <v>43851</v>
      </c>
      <c r="CI17">
        <v>3</v>
      </c>
      <c r="CJ17">
        <v>1</v>
      </c>
      <c r="CK17" t="s">
        <v>153</v>
      </c>
      <c r="CL17" t="s">
        <v>88</v>
      </c>
    </row>
    <row r="18" spans="1:90">
      <c r="A18" t="s">
        <v>72</v>
      </c>
      <c r="B18" t="s">
        <v>73</v>
      </c>
      <c r="C18" t="s">
        <v>74</v>
      </c>
      <c r="E18" t="str">
        <f>"009939501605"</f>
        <v>009939501605</v>
      </c>
      <c r="F18" s="3">
        <v>43850</v>
      </c>
      <c r="G18">
        <v>202007</v>
      </c>
      <c r="H18" t="s">
        <v>79</v>
      </c>
      <c r="I18" t="s">
        <v>80</v>
      </c>
      <c r="J18" t="s">
        <v>89</v>
      </c>
      <c r="K18" t="s">
        <v>78</v>
      </c>
      <c r="L18" t="s">
        <v>75</v>
      </c>
      <c r="M18" t="s">
        <v>76</v>
      </c>
      <c r="N18" t="s">
        <v>164</v>
      </c>
      <c r="O18" t="s">
        <v>82</v>
      </c>
      <c r="P18" t="str">
        <f>"SUGIE ABBUI                   "</f>
        <v xml:space="preserve">SUGIE ABBUI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25.29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19.5</v>
      </c>
      <c r="BJ18">
        <v>40.5</v>
      </c>
      <c r="BK18">
        <v>41</v>
      </c>
      <c r="BL18" s="4">
        <v>153.65</v>
      </c>
      <c r="BM18" s="4">
        <v>23.05</v>
      </c>
      <c r="BN18" s="4">
        <v>176.7</v>
      </c>
      <c r="BO18" s="4">
        <v>176.7</v>
      </c>
      <c r="BQ18" t="s">
        <v>91</v>
      </c>
      <c r="BR18" t="s">
        <v>100</v>
      </c>
      <c r="BS18" s="3">
        <v>43851</v>
      </c>
      <c r="BT18" s="5">
        <v>0.47222222222222227</v>
      </c>
      <c r="BU18" t="s">
        <v>165</v>
      </c>
      <c r="BV18" t="s">
        <v>84</v>
      </c>
      <c r="BY18">
        <v>202500</v>
      </c>
      <c r="CA18" t="s">
        <v>102</v>
      </c>
      <c r="CC18" t="s">
        <v>76</v>
      </c>
      <c r="CD18">
        <v>5200</v>
      </c>
      <c r="CE18" t="s">
        <v>86</v>
      </c>
      <c r="CF18" s="3">
        <v>43853</v>
      </c>
      <c r="CI18">
        <v>2</v>
      </c>
      <c r="CJ18">
        <v>1</v>
      </c>
      <c r="CK18" t="s">
        <v>95</v>
      </c>
      <c r="CL18" t="s">
        <v>88</v>
      </c>
    </row>
    <row r="19" spans="1:90">
      <c r="A19" t="s">
        <v>72</v>
      </c>
      <c r="B19" t="s">
        <v>73</v>
      </c>
      <c r="C19" t="s">
        <v>74</v>
      </c>
      <c r="E19" t="str">
        <f>"009939501566"</f>
        <v>009939501566</v>
      </c>
      <c r="F19" s="3">
        <v>43853</v>
      </c>
      <c r="G19">
        <v>202007</v>
      </c>
      <c r="H19" t="s">
        <v>112</v>
      </c>
      <c r="I19" t="s">
        <v>113</v>
      </c>
      <c r="J19" t="s">
        <v>89</v>
      </c>
      <c r="K19" t="s">
        <v>78</v>
      </c>
      <c r="L19" t="s">
        <v>103</v>
      </c>
      <c r="M19" t="s">
        <v>104</v>
      </c>
      <c r="N19" t="s">
        <v>166</v>
      </c>
      <c r="O19" t="s">
        <v>82</v>
      </c>
      <c r="P19" t="str">
        <f>"SUGIE ABBUI                   "</f>
        <v xml:space="preserve">SUGIE ABBUI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16.09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1.7</v>
      </c>
      <c r="BK19">
        <v>2</v>
      </c>
      <c r="BL19" s="4">
        <v>99.59</v>
      </c>
      <c r="BM19" s="4">
        <v>14.94</v>
      </c>
      <c r="BN19" s="4">
        <v>114.53</v>
      </c>
      <c r="BO19" s="4">
        <v>114.53</v>
      </c>
      <c r="BR19" t="s">
        <v>100</v>
      </c>
      <c r="BS19" s="3">
        <v>43854</v>
      </c>
      <c r="BT19" s="5">
        <v>0.42986111111111108</v>
      </c>
      <c r="BU19" t="s">
        <v>167</v>
      </c>
      <c r="BV19" t="s">
        <v>84</v>
      </c>
      <c r="BY19">
        <v>8487.5</v>
      </c>
      <c r="CA19" t="s">
        <v>168</v>
      </c>
      <c r="CC19" t="s">
        <v>104</v>
      </c>
      <c r="CD19">
        <v>2000</v>
      </c>
      <c r="CE19" t="s">
        <v>86</v>
      </c>
      <c r="CF19" s="3">
        <v>43858</v>
      </c>
      <c r="CI19">
        <v>1</v>
      </c>
      <c r="CJ19">
        <v>1</v>
      </c>
      <c r="CK19" t="s">
        <v>108</v>
      </c>
      <c r="CL19" t="s">
        <v>88</v>
      </c>
    </row>
    <row r="20" spans="1:90">
      <c r="A20" t="s">
        <v>96</v>
      </c>
      <c r="B20" t="s">
        <v>73</v>
      </c>
      <c r="C20" t="s">
        <v>74</v>
      </c>
      <c r="E20" t="str">
        <f>"009939501568"</f>
        <v>009939501568</v>
      </c>
      <c r="F20" s="3">
        <v>43854</v>
      </c>
      <c r="G20">
        <v>202007</v>
      </c>
      <c r="H20" t="s">
        <v>112</v>
      </c>
      <c r="I20" t="s">
        <v>113</v>
      </c>
      <c r="J20" t="s">
        <v>89</v>
      </c>
      <c r="K20" t="s">
        <v>78</v>
      </c>
      <c r="L20" t="s">
        <v>103</v>
      </c>
      <c r="M20" t="s">
        <v>104</v>
      </c>
      <c r="N20" t="s">
        <v>169</v>
      </c>
      <c r="O20" t="s">
        <v>82</v>
      </c>
      <c r="P20" t="str">
        <f>"SUGIE ABBUI                   "</f>
        <v xml:space="preserve">SUGIE ABBUI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16.09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1.3</v>
      </c>
      <c r="BJ20">
        <v>0.2</v>
      </c>
      <c r="BK20">
        <v>1</v>
      </c>
      <c r="BL20" s="4">
        <v>99.59</v>
      </c>
      <c r="BM20" s="4">
        <v>14.94</v>
      </c>
      <c r="BN20" s="4">
        <v>114.53</v>
      </c>
      <c r="BO20" s="4">
        <v>114.53</v>
      </c>
      <c r="BR20" t="s">
        <v>100</v>
      </c>
      <c r="BS20" s="3">
        <v>43859</v>
      </c>
      <c r="BT20" s="5">
        <v>0.41666666666666669</v>
      </c>
      <c r="BU20" t="s">
        <v>170</v>
      </c>
      <c r="BV20" t="s">
        <v>88</v>
      </c>
      <c r="BW20" t="s">
        <v>171</v>
      </c>
      <c r="BX20" t="s">
        <v>172</v>
      </c>
      <c r="BY20">
        <v>8616.16</v>
      </c>
      <c r="CC20" t="s">
        <v>104</v>
      </c>
      <c r="CD20">
        <v>2000</v>
      </c>
      <c r="CE20" t="s">
        <v>86</v>
      </c>
      <c r="CF20" s="3">
        <v>43860</v>
      </c>
      <c r="CI20">
        <v>1</v>
      </c>
      <c r="CJ20">
        <v>3</v>
      </c>
      <c r="CK20" t="s">
        <v>108</v>
      </c>
      <c r="CL20" t="s">
        <v>88</v>
      </c>
    </row>
    <row r="21" spans="1:90">
      <c r="A21" t="s">
        <v>96</v>
      </c>
      <c r="B21" t="s">
        <v>73</v>
      </c>
      <c r="C21" t="s">
        <v>74</v>
      </c>
      <c r="E21" t="str">
        <f>"009939150054"</f>
        <v>009939150054</v>
      </c>
      <c r="F21" s="3">
        <v>43853</v>
      </c>
      <c r="G21">
        <v>202007</v>
      </c>
      <c r="H21" t="s">
        <v>75</v>
      </c>
      <c r="I21" t="s">
        <v>76</v>
      </c>
      <c r="J21" t="s">
        <v>121</v>
      </c>
      <c r="K21" t="s">
        <v>78</v>
      </c>
      <c r="L21" t="s">
        <v>79</v>
      </c>
      <c r="M21" t="s">
        <v>80</v>
      </c>
      <c r="N21" t="s">
        <v>143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31.39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12</v>
      </c>
      <c r="BJ21">
        <v>40.5</v>
      </c>
      <c r="BK21">
        <v>41</v>
      </c>
      <c r="BL21" s="4">
        <v>189.51</v>
      </c>
      <c r="BM21" s="4">
        <v>28.43</v>
      </c>
      <c r="BN21" s="4">
        <v>217.94</v>
      </c>
      <c r="BO21" s="4">
        <v>217.94</v>
      </c>
      <c r="BQ21" t="s">
        <v>144</v>
      </c>
      <c r="BR21" t="s">
        <v>130</v>
      </c>
      <c r="BS21" s="3">
        <v>43854</v>
      </c>
      <c r="BT21" s="5">
        <v>0.5</v>
      </c>
      <c r="BU21" t="s">
        <v>173</v>
      </c>
      <c r="BV21" t="s">
        <v>84</v>
      </c>
      <c r="BY21">
        <v>101250</v>
      </c>
      <c r="CC21" t="s">
        <v>80</v>
      </c>
      <c r="CD21">
        <v>4000</v>
      </c>
      <c r="CE21" t="s">
        <v>86</v>
      </c>
      <c r="CF21" s="3">
        <v>43854</v>
      </c>
      <c r="CI21">
        <v>1</v>
      </c>
      <c r="CJ21">
        <v>1</v>
      </c>
      <c r="CK21" t="s">
        <v>87</v>
      </c>
      <c r="CL21" t="s">
        <v>88</v>
      </c>
    </row>
    <row r="22" spans="1:90">
      <c r="A22" t="s">
        <v>96</v>
      </c>
      <c r="B22" t="s">
        <v>73</v>
      </c>
      <c r="C22" t="s">
        <v>74</v>
      </c>
      <c r="E22" t="str">
        <f>"009939501602"</f>
        <v>009939501602</v>
      </c>
      <c r="F22" s="3">
        <v>43852</v>
      </c>
      <c r="G22">
        <v>202007</v>
      </c>
      <c r="H22" t="s">
        <v>79</v>
      </c>
      <c r="I22" t="s">
        <v>80</v>
      </c>
      <c r="J22" t="s">
        <v>89</v>
      </c>
      <c r="K22" t="s">
        <v>78</v>
      </c>
      <c r="L22" t="s">
        <v>75</v>
      </c>
      <c r="M22" t="s">
        <v>76</v>
      </c>
      <c r="N22" t="s">
        <v>174</v>
      </c>
      <c r="O22" t="s">
        <v>82</v>
      </c>
      <c r="P22" t="str">
        <f>"SUGIE ABBUI                   "</f>
        <v xml:space="preserve">SUGIE ABBUI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12.07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 s="4">
        <v>75.95</v>
      </c>
      <c r="BM22" s="4">
        <v>11.39</v>
      </c>
      <c r="BN22" s="4">
        <v>87.34</v>
      </c>
      <c r="BO22" s="4">
        <v>87.34</v>
      </c>
      <c r="BQ22" t="s">
        <v>175</v>
      </c>
      <c r="BR22" t="s">
        <v>100</v>
      </c>
      <c r="BS22" s="3">
        <v>43853</v>
      </c>
      <c r="BT22" s="5">
        <v>0.58263888888888882</v>
      </c>
      <c r="BU22" t="s">
        <v>93</v>
      </c>
      <c r="BV22" t="s">
        <v>84</v>
      </c>
      <c r="BY22">
        <v>1200</v>
      </c>
      <c r="CA22" t="s">
        <v>176</v>
      </c>
      <c r="CC22" t="s">
        <v>76</v>
      </c>
      <c r="CD22">
        <v>5200</v>
      </c>
      <c r="CE22" t="s">
        <v>86</v>
      </c>
      <c r="CF22" s="3">
        <v>43858</v>
      </c>
      <c r="CI22">
        <v>2</v>
      </c>
      <c r="CJ22">
        <v>1</v>
      </c>
      <c r="CK22" t="s">
        <v>95</v>
      </c>
      <c r="CL22" t="s">
        <v>88</v>
      </c>
    </row>
    <row r="23" spans="1:90">
      <c r="A23" t="s">
        <v>96</v>
      </c>
      <c r="B23" t="s">
        <v>73</v>
      </c>
      <c r="C23" t="s">
        <v>74</v>
      </c>
      <c r="E23" t="str">
        <f>"009939501603"</f>
        <v>009939501603</v>
      </c>
      <c r="F23" s="3">
        <v>43852</v>
      </c>
      <c r="G23">
        <v>202007</v>
      </c>
      <c r="H23" t="s">
        <v>79</v>
      </c>
      <c r="I23" t="s">
        <v>80</v>
      </c>
      <c r="J23" t="s">
        <v>89</v>
      </c>
      <c r="K23" t="s">
        <v>78</v>
      </c>
      <c r="L23" t="s">
        <v>159</v>
      </c>
      <c r="M23" t="s">
        <v>147</v>
      </c>
      <c r="N23" t="s">
        <v>177</v>
      </c>
      <c r="O23" t="s">
        <v>82</v>
      </c>
      <c r="P23" t="str">
        <f>"SUGIE ABBUI                   "</f>
        <v xml:space="preserve">SUGIE ABBUI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17.57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 s="4">
        <v>108.28</v>
      </c>
      <c r="BM23" s="4">
        <v>16.239999999999998</v>
      </c>
      <c r="BN23" s="4">
        <v>124.52</v>
      </c>
      <c r="BO23" s="4">
        <v>124.52</v>
      </c>
      <c r="BQ23" t="s">
        <v>178</v>
      </c>
      <c r="BR23" t="s">
        <v>100</v>
      </c>
      <c r="BS23" s="3">
        <v>43854</v>
      </c>
      <c r="BT23" s="5">
        <v>0.53125</v>
      </c>
      <c r="BU23" t="s">
        <v>179</v>
      </c>
      <c r="BV23" t="s">
        <v>84</v>
      </c>
      <c r="BY23">
        <v>1200</v>
      </c>
      <c r="CA23" t="s">
        <v>180</v>
      </c>
      <c r="CC23" t="s">
        <v>147</v>
      </c>
      <c r="CD23">
        <v>8001</v>
      </c>
      <c r="CE23" t="s">
        <v>86</v>
      </c>
      <c r="CF23" s="3">
        <v>43859</v>
      </c>
      <c r="CI23">
        <v>3</v>
      </c>
      <c r="CJ23">
        <v>2</v>
      </c>
      <c r="CK23" t="s">
        <v>153</v>
      </c>
      <c r="CL23" t="s">
        <v>88</v>
      </c>
    </row>
    <row r="24" spans="1:90">
      <c r="A24" t="s">
        <v>96</v>
      </c>
      <c r="B24" t="s">
        <v>73</v>
      </c>
      <c r="C24" t="s">
        <v>74</v>
      </c>
      <c r="E24" t="str">
        <f>"009939501601"</f>
        <v>009939501601</v>
      </c>
      <c r="F24" s="3">
        <v>43852</v>
      </c>
      <c r="G24">
        <v>202007</v>
      </c>
      <c r="H24" t="s">
        <v>79</v>
      </c>
      <c r="I24" t="s">
        <v>80</v>
      </c>
      <c r="J24" t="s">
        <v>89</v>
      </c>
      <c r="K24" t="s">
        <v>78</v>
      </c>
      <c r="L24" t="s">
        <v>75</v>
      </c>
      <c r="M24" t="s">
        <v>76</v>
      </c>
      <c r="N24" t="s">
        <v>181</v>
      </c>
      <c r="O24" t="s">
        <v>82</v>
      </c>
      <c r="P24" t="str">
        <f>"SUGIE ABBUI                   "</f>
        <v xml:space="preserve">SUGIE ABBUI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15.12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19</v>
      </c>
      <c r="BJ24">
        <v>20.3</v>
      </c>
      <c r="BK24">
        <v>21</v>
      </c>
      <c r="BL24" s="4">
        <v>93.88</v>
      </c>
      <c r="BM24" s="4">
        <v>14.08</v>
      </c>
      <c r="BN24" s="4">
        <v>107.96</v>
      </c>
      <c r="BO24" s="4">
        <v>107.96</v>
      </c>
      <c r="BQ24" t="s">
        <v>182</v>
      </c>
      <c r="BR24" t="s">
        <v>100</v>
      </c>
      <c r="BS24" s="3">
        <v>43853</v>
      </c>
      <c r="BT24" s="5">
        <v>0.62222222222222223</v>
      </c>
      <c r="BU24" t="s">
        <v>183</v>
      </c>
      <c r="BV24" t="s">
        <v>84</v>
      </c>
      <c r="BY24">
        <v>101250</v>
      </c>
      <c r="CA24" t="s">
        <v>176</v>
      </c>
      <c r="CC24" t="s">
        <v>76</v>
      </c>
      <c r="CD24">
        <v>5205</v>
      </c>
      <c r="CE24" t="s">
        <v>86</v>
      </c>
      <c r="CF24" s="3">
        <v>43858</v>
      </c>
      <c r="CI24">
        <v>2</v>
      </c>
      <c r="CJ24">
        <v>1</v>
      </c>
      <c r="CK24" t="s">
        <v>95</v>
      </c>
      <c r="CL24" t="s">
        <v>88</v>
      </c>
    </row>
    <row r="25" spans="1:90">
      <c r="A25" t="s">
        <v>96</v>
      </c>
      <c r="B25" t="s">
        <v>73</v>
      </c>
      <c r="C25" t="s">
        <v>74</v>
      </c>
      <c r="E25" t="str">
        <f>"009939501600"</f>
        <v>009939501600</v>
      </c>
      <c r="F25" s="3">
        <v>43852</v>
      </c>
      <c r="G25">
        <v>202007</v>
      </c>
      <c r="H25" t="s">
        <v>79</v>
      </c>
      <c r="I25" t="s">
        <v>80</v>
      </c>
      <c r="J25" t="s">
        <v>89</v>
      </c>
      <c r="K25" t="s">
        <v>78</v>
      </c>
      <c r="L25" t="s">
        <v>184</v>
      </c>
      <c r="M25" t="s">
        <v>185</v>
      </c>
      <c r="N25" t="s">
        <v>186</v>
      </c>
      <c r="O25" t="s">
        <v>82</v>
      </c>
      <c r="P25" t="str">
        <f>"SUGIE ABBUI                   "</f>
        <v xml:space="preserve">SUGIE ABBUI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28.92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45.4</v>
      </c>
      <c r="BJ25">
        <v>39.200000000000003</v>
      </c>
      <c r="BK25">
        <v>46</v>
      </c>
      <c r="BL25" s="4">
        <v>175.01</v>
      </c>
      <c r="BM25" s="4">
        <v>26.25</v>
      </c>
      <c r="BN25" s="4">
        <v>201.26</v>
      </c>
      <c r="BO25" s="4">
        <v>201.26</v>
      </c>
      <c r="BR25" t="s">
        <v>100</v>
      </c>
      <c r="BS25" s="3">
        <v>43853</v>
      </c>
      <c r="BT25" s="5">
        <v>0.5625</v>
      </c>
      <c r="BU25" t="s">
        <v>187</v>
      </c>
      <c r="BV25" t="s">
        <v>84</v>
      </c>
      <c r="BY25">
        <v>98000</v>
      </c>
      <c r="CA25" t="s">
        <v>188</v>
      </c>
      <c r="CC25" t="s">
        <v>185</v>
      </c>
      <c r="CD25">
        <v>4240</v>
      </c>
      <c r="CE25" t="s">
        <v>86</v>
      </c>
      <c r="CF25" s="3">
        <v>43857</v>
      </c>
      <c r="CI25">
        <v>2</v>
      </c>
      <c r="CJ25">
        <v>1</v>
      </c>
      <c r="CK25" t="s">
        <v>120</v>
      </c>
      <c r="CL25" t="s">
        <v>88</v>
      </c>
    </row>
    <row r="26" spans="1:90">
      <c r="A26" t="s">
        <v>96</v>
      </c>
      <c r="B26" t="s">
        <v>73</v>
      </c>
      <c r="C26" t="s">
        <v>74</v>
      </c>
      <c r="E26" t="str">
        <f>"009939501567"</f>
        <v>009939501567</v>
      </c>
      <c r="F26" s="3">
        <v>43853</v>
      </c>
      <c r="G26">
        <v>202007</v>
      </c>
      <c r="H26" t="s">
        <v>112</v>
      </c>
      <c r="I26" t="s">
        <v>113</v>
      </c>
      <c r="J26" t="s">
        <v>89</v>
      </c>
      <c r="K26" t="s">
        <v>78</v>
      </c>
      <c r="L26" t="s">
        <v>75</v>
      </c>
      <c r="M26" t="s">
        <v>76</v>
      </c>
      <c r="N26" t="s">
        <v>189</v>
      </c>
      <c r="O26" t="s">
        <v>82</v>
      </c>
      <c r="P26" t="str">
        <f>".                             "</f>
        <v xml:space="preserve">.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15.12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9.1</v>
      </c>
      <c r="BJ26">
        <v>20.3</v>
      </c>
      <c r="BK26">
        <v>21</v>
      </c>
      <c r="BL26" s="4">
        <v>93.88</v>
      </c>
      <c r="BM26" s="4">
        <v>14.08</v>
      </c>
      <c r="BN26" s="4">
        <v>107.96</v>
      </c>
      <c r="BO26" s="4">
        <v>107.96</v>
      </c>
      <c r="BQ26" t="s">
        <v>182</v>
      </c>
      <c r="BR26" t="s">
        <v>92</v>
      </c>
      <c r="BS26" s="3">
        <v>43854</v>
      </c>
      <c r="BT26" s="5">
        <v>0.43402777777777773</v>
      </c>
      <c r="BU26" t="s">
        <v>183</v>
      </c>
      <c r="BV26" t="s">
        <v>84</v>
      </c>
      <c r="BY26">
        <v>101250</v>
      </c>
      <c r="CA26" t="s">
        <v>94</v>
      </c>
      <c r="CC26" t="s">
        <v>76</v>
      </c>
      <c r="CD26">
        <v>5205</v>
      </c>
      <c r="CE26" t="s">
        <v>86</v>
      </c>
      <c r="CF26" s="3">
        <v>43859</v>
      </c>
      <c r="CI26">
        <v>2</v>
      </c>
      <c r="CJ26">
        <v>1</v>
      </c>
      <c r="CK26" t="s">
        <v>95</v>
      </c>
      <c r="CL26" t="s">
        <v>88</v>
      </c>
    </row>
    <row r="27" spans="1:90">
      <c r="A27" t="s">
        <v>96</v>
      </c>
      <c r="B27" t="s">
        <v>73</v>
      </c>
      <c r="C27" t="s">
        <v>74</v>
      </c>
      <c r="E27" t="str">
        <f>"009939150053"</f>
        <v>009939150053</v>
      </c>
      <c r="F27" s="3">
        <v>43857</v>
      </c>
      <c r="G27">
        <v>202007</v>
      </c>
      <c r="H27" t="s">
        <v>75</v>
      </c>
      <c r="I27" t="s">
        <v>76</v>
      </c>
      <c r="J27" t="s">
        <v>121</v>
      </c>
      <c r="K27" t="s">
        <v>78</v>
      </c>
      <c r="L27" t="s">
        <v>79</v>
      </c>
      <c r="M27" t="s">
        <v>80</v>
      </c>
      <c r="N27" t="s">
        <v>190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20.21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10</v>
      </c>
      <c r="BJ27">
        <v>21.2</v>
      </c>
      <c r="BK27">
        <v>22</v>
      </c>
      <c r="BL27" s="4">
        <v>123.8</v>
      </c>
      <c r="BM27" s="4">
        <v>18.57</v>
      </c>
      <c r="BN27" s="4">
        <v>142.37</v>
      </c>
      <c r="BO27" s="4">
        <v>142.37</v>
      </c>
      <c r="BQ27" t="s">
        <v>191</v>
      </c>
      <c r="BR27" t="s">
        <v>192</v>
      </c>
      <c r="BS27" s="3">
        <v>43859</v>
      </c>
      <c r="BT27" s="5">
        <v>0.51736111111111105</v>
      </c>
      <c r="BU27" t="s">
        <v>193</v>
      </c>
      <c r="BV27" t="s">
        <v>88</v>
      </c>
      <c r="BW27" t="s">
        <v>123</v>
      </c>
      <c r="BX27" t="s">
        <v>138</v>
      </c>
      <c r="BY27">
        <v>105800</v>
      </c>
      <c r="CC27" t="s">
        <v>80</v>
      </c>
      <c r="CD27">
        <v>4000</v>
      </c>
      <c r="CE27" t="s">
        <v>86</v>
      </c>
      <c r="CF27" s="3">
        <v>43860</v>
      </c>
      <c r="CI27">
        <v>1</v>
      </c>
      <c r="CJ27">
        <v>2</v>
      </c>
      <c r="CK27" t="s">
        <v>87</v>
      </c>
      <c r="CL27" t="s">
        <v>88</v>
      </c>
    </row>
    <row r="28" spans="1:90">
      <c r="A28" t="s">
        <v>96</v>
      </c>
      <c r="B28" t="s">
        <v>73</v>
      </c>
      <c r="C28" t="s">
        <v>74</v>
      </c>
      <c r="E28" t="str">
        <f>"009939150052"</f>
        <v>009939150052</v>
      </c>
      <c r="F28" s="3">
        <v>43858</v>
      </c>
      <c r="G28">
        <v>202007</v>
      </c>
      <c r="H28" t="s">
        <v>75</v>
      </c>
      <c r="I28" t="s">
        <v>76</v>
      </c>
      <c r="J28" t="s">
        <v>121</v>
      </c>
      <c r="K28" t="s">
        <v>78</v>
      </c>
      <c r="L28" t="s">
        <v>79</v>
      </c>
      <c r="M28" t="s">
        <v>80</v>
      </c>
      <c r="N28" t="s">
        <v>143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19.62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8</v>
      </c>
      <c r="BJ28">
        <v>20.3</v>
      </c>
      <c r="BK28">
        <v>21</v>
      </c>
      <c r="BL28" s="4">
        <v>120.34</v>
      </c>
      <c r="BM28" s="4">
        <v>18.05</v>
      </c>
      <c r="BN28" s="4">
        <v>138.38999999999999</v>
      </c>
      <c r="BO28" s="4">
        <v>138.38999999999999</v>
      </c>
      <c r="BQ28" t="s">
        <v>144</v>
      </c>
      <c r="BR28" t="s">
        <v>130</v>
      </c>
      <c r="BS28" s="3">
        <v>43859</v>
      </c>
      <c r="BT28" s="5">
        <v>0.625</v>
      </c>
      <c r="BU28" t="s">
        <v>193</v>
      </c>
      <c r="BV28" t="s">
        <v>84</v>
      </c>
      <c r="BY28">
        <v>101250</v>
      </c>
      <c r="CC28" t="s">
        <v>80</v>
      </c>
      <c r="CD28">
        <v>4000</v>
      </c>
      <c r="CE28" t="s">
        <v>86</v>
      </c>
      <c r="CF28" s="3">
        <v>43860</v>
      </c>
      <c r="CI28">
        <v>1</v>
      </c>
      <c r="CJ28">
        <v>1</v>
      </c>
      <c r="CK28" t="s">
        <v>87</v>
      </c>
      <c r="CL28" t="s">
        <v>88</v>
      </c>
    </row>
    <row r="29" spans="1:90">
      <c r="A29" t="s">
        <v>72</v>
      </c>
      <c r="B29" t="s">
        <v>73</v>
      </c>
      <c r="C29" t="s">
        <v>74</v>
      </c>
      <c r="E29" t="str">
        <f>"009939501599"</f>
        <v>009939501599</v>
      </c>
      <c r="F29" s="3">
        <v>43859</v>
      </c>
      <c r="G29">
        <v>202007</v>
      </c>
      <c r="H29" t="s">
        <v>112</v>
      </c>
      <c r="I29" t="s">
        <v>113</v>
      </c>
      <c r="J29" t="s">
        <v>89</v>
      </c>
      <c r="K29" t="s">
        <v>78</v>
      </c>
      <c r="L29" t="s">
        <v>159</v>
      </c>
      <c r="M29" t="s">
        <v>147</v>
      </c>
      <c r="N29" t="s">
        <v>194</v>
      </c>
      <c r="O29" t="s">
        <v>82</v>
      </c>
      <c r="P29" t="str">
        <f>"SUGIE ABBUI                   "</f>
        <v xml:space="preserve">SUGIE ABBUI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17.57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 s="4">
        <v>108.28</v>
      </c>
      <c r="BM29" s="4">
        <v>16.239999999999998</v>
      </c>
      <c r="BN29" s="4">
        <v>124.52</v>
      </c>
      <c r="BO29" s="4">
        <v>124.52</v>
      </c>
      <c r="BQ29" t="s">
        <v>195</v>
      </c>
      <c r="BR29" t="s">
        <v>100</v>
      </c>
      <c r="BS29" s="3">
        <v>43860</v>
      </c>
      <c r="BT29" s="5">
        <v>0.6430555555555556</v>
      </c>
      <c r="BU29" t="s">
        <v>196</v>
      </c>
      <c r="BV29" t="s">
        <v>84</v>
      </c>
      <c r="BY29">
        <v>1200</v>
      </c>
      <c r="CA29" t="s">
        <v>180</v>
      </c>
      <c r="CC29" t="s">
        <v>147</v>
      </c>
      <c r="CD29">
        <v>8000</v>
      </c>
      <c r="CE29" t="s">
        <v>86</v>
      </c>
      <c r="CF29" s="3">
        <v>43860</v>
      </c>
      <c r="CI29">
        <v>3</v>
      </c>
      <c r="CJ29">
        <v>1</v>
      </c>
      <c r="CK29" t="s">
        <v>153</v>
      </c>
      <c r="CL29" t="s">
        <v>88</v>
      </c>
    </row>
    <row r="30" spans="1:90">
      <c r="A30" t="s">
        <v>96</v>
      </c>
      <c r="B30" t="s">
        <v>73</v>
      </c>
      <c r="C30" t="s">
        <v>74</v>
      </c>
      <c r="E30" t="str">
        <f>"009939501570"</f>
        <v>009939501570</v>
      </c>
      <c r="F30" s="3">
        <v>43860</v>
      </c>
      <c r="G30">
        <v>202007</v>
      </c>
      <c r="H30" t="s">
        <v>112</v>
      </c>
      <c r="I30" t="s">
        <v>113</v>
      </c>
      <c r="J30" t="s">
        <v>89</v>
      </c>
      <c r="K30" t="s">
        <v>78</v>
      </c>
      <c r="L30" t="s">
        <v>75</v>
      </c>
      <c r="M30" t="s">
        <v>76</v>
      </c>
      <c r="N30" t="s">
        <v>90</v>
      </c>
      <c r="O30" t="s">
        <v>98</v>
      </c>
      <c r="P30" t="str">
        <f>"S. DHUNPERSAD                 "</f>
        <v xml:space="preserve">S. DHUNPERSAD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317.36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74</v>
      </c>
      <c r="BJ30">
        <v>40.5</v>
      </c>
      <c r="BK30">
        <v>74</v>
      </c>
      <c r="BL30" s="4">
        <v>1865.47</v>
      </c>
      <c r="BM30" s="4">
        <v>279.82</v>
      </c>
      <c r="BN30" s="4">
        <v>2145.29</v>
      </c>
      <c r="BO30" s="4">
        <v>2145.29</v>
      </c>
      <c r="BQ30" t="s">
        <v>91</v>
      </c>
      <c r="BR30" t="s">
        <v>197</v>
      </c>
      <c r="BS30" s="3">
        <v>43861</v>
      </c>
      <c r="BT30" s="5">
        <v>0.43402777777777773</v>
      </c>
      <c r="BU30" t="s">
        <v>140</v>
      </c>
      <c r="BV30" t="s">
        <v>84</v>
      </c>
      <c r="BY30">
        <v>101250</v>
      </c>
      <c r="BZ30" t="s">
        <v>27</v>
      </c>
      <c r="CA30" t="s">
        <v>176</v>
      </c>
      <c r="CC30" t="s">
        <v>76</v>
      </c>
      <c r="CD30">
        <v>5200</v>
      </c>
      <c r="CE30" t="s">
        <v>86</v>
      </c>
      <c r="CF30" s="3">
        <v>43861</v>
      </c>
      <c r="CI30">
        <v>1</v>
      </c>
      <c r="CJ30">
        <v>1</v>
      </c>
      <c r="CK30">
        <v>21</v>
      </c>
      <c r="CL30" t="s">
        <v>88</v>
      </c>
    </row>
    <row r="31" spans="1:90">
      <c r="A31" t="s">
        <v>96</v>
      </c>
      <c r="B31" t="s">
        <v>73</v>
      </c>
      <c r="C31" t="s">
        <v>74</v>
      </c>
      <c r="E31" t="str">
        <f>"009939150051"</f>
        <v>009939150051</v>
      </c>
      <c r="F31" s="3">
        <v>43860</v>
      </c>
      <c r="G31">
        <v>202007</v>
      </c>
      <c r="H31" t="s">
        <v>75</v>
      </c>
      <c r="I31" t="s">
        <v>76</v>
      </c>
      <c r="J31" t="s">
        <v>121</v>
      </c>
      <c r="K31" t="s">
        <v>78</v>
      </c>
      <c r="L31" t="s">
        <v>79</v>
      </c>
      <c r="M31" t="s">
        <v>80</v>
      </c>
      <c r="N31" t="s">
        <v>190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19.62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10</v>
      </c>
      <c r="BJ31">
        <v>20.3</v>
      </c>
      <c r="BK31">
        <v>21</v>
      </c>
      <c r="BL31" s="4">
        <v>120.34</v>
      </c>
      <c r="BM31" s="4">
        <v>18.05</v>
      </c>
      <c r="BN31" s="4">
        <v>138.38999999999999</v>
      </c>
      <c r="BO31" s="4">
        <v>138.38999999999999</v>
      </c>
      <c r="BQ31" t="s">
        <v>191</v>
      </c>
      <c r="BR31" t="s">
        <v>192</v>
      </c>
      <c r="BS31" s="3">
        <v>43861</v>
      </c>
      <c r="BT31" s="5">
        <v>0.57291666666666663</v>
      </c>
      <c r="BU31" t="s">
        <v>83</v>
      </c>
      <c r="BV31" t="s">
        <v>84</v>
      </c>
      <c r="BY31">
        <v>101250</v>
      </c>
      <c r="CA31" t="s">
        <v>85</v>
      </c>
      <c r="CC31" t="s">
        <v>80</v>
      </c>
      <c r="CD31">
        <v>4000</v>
      </c>
      <c r="CE31" t="s">
        <v>86</v>
      </c>
      <c r="CF31" s="3">
        <v>43861</v>
      </c>
      <c r="CI31">
        <v>1</v>
      </c>
      <c r="CJ31">
        <v>1</v>
      </c>
      <c r="CK31" t="s">
        <v>87</v>
      </c>
      <c r="CL31" t="s">
        <v>88</v>
      </c>
    </row>
    <row r="32" spans="1:90">
      <c r="A32" t="s">
        <v>72</v>
      </c>
      <c r="B32" t="s">
        <v>73</v>
      </c>
      <c r="C32" t="s">
        <v>74</v>
      </c>
      <c r="E32" t="str">
        <f>"009939501598"</f>
        <v>009939501598</v>
      </c>
      <c r="F32" s="3">
        <v>43860</v>
      </c>
      <c r="G32">
        <v>202007</v>
      </c>
      <c r="H32" t="s">
        <v>112</v>
      </c>
      <c r="I32" t="s">
        <v>113</v>
      </c>
      <c r="J32" t="s">
        <v>89</v>
      </c>
      <c r="K32" t="s">
        <v>78</v>
      </c>
      <c r="L32" t="s">
        <v>198</v>
      </c>
      <c r="M32" t="s">
        <v>155</v>
      </c>
      <c r="N32" t="s">
        <v>199</v>
      </c>
      <c r="O32" t="s">
        <v>98</v>
      </c>
      <c r="P32" t="str">
        <f>"S DHUNPERSAD                  "</f>
        <v xml:space="preserve">S DHUNPERSAD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10.73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1.7</v>
      </c>
      <c r="BJ32">
        <v>2.1</v>
      </c>
      <c r="BK32">
        <v>2.5</v>
      </c>
      <c r="BL32" s="4">
        <v>63.06</v>
      </c>
      <c r="BM32" s="4">
        <v>9.4600000000000009</v>
      </c>
      <c r="BN32" s="4">
        <v>72.52</v>
      </c>
      <c r="BO32" s="4">
        <v>72.52</v>
      </c>
      <c r="BQ32" t="s">
        <v>200</v>
      </c>
      <c r="BR32" t="s">
        <v>100</v>
      </c>
      <c r="BS32" s="3">
        <v>43861</v>
      </c>
      <c r="BT32" s="5">
        <v>0.4201388888888889</v>
      </c>
      <c r="BU32" t="s">
        <v>201</v>
      </c>
      <c r="BV32" t="s">
        <v>84</v>
      </c>
      <c r="BY32">
        <v>10585.08</v>
      </c>
      <c r="BZ32" t="s">
        <v>27</v>
      </c>
      <c r="CC32" t="s">
        <v>155</v>
      </c>
      <c r="CD32">
        <v>1</v>
      </c>
      <c r="CE32" t="s">
        <v>86</v>
      </c>
      <c r="CF32" s="3">
        <v>43861</v>
      </c>
      <c r="CI32">
        <v>1</v>
      </c>
      <c r="CJ32">
        <v>1</v>
      </c>
      <c r="CK32">
        <v>21</v>
      </c>
      <c r="CL32" t="s">
        <v>88</v>
      </c>
    </row>
    <row r="33" spans="1:90">
      <c r="A33" t="s">
        <v>96</v>
      </c>
      <c r="B33" t="s">
        <v>73</v>
      </c>
      <c r="C33" t="s">
        <v>74</v>
      </c>
      <c r="E33" t="str">
        <f>"009939501572"</f>
        <v>009939501572</v>
      </c>
      <c r="F33" s="3">
        <v>43861</v>
      </c>
      <c r="G33">
        <v>202007</v>
      </c>
      <c r="H33" t="s">
        <v>112</v>
      </c>
      <c r="I33" t="s">
        <v>113</v>
      </c>
      <c r="J33" t="s">
        <v>89</v>
      </c>
      <c r="K33" t="s">
        <v>78</v>
      </c>
      <c r="L33" t="s">
        <v>75</v>
      </c>
      <c r="M33" t="s">
        <v>76</v>
      </c>
      <c r="N33" t="s">
        <v>202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17.149999999999999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9</v>
      </c>
      <c r="BJ33">
        <v>25</v>
      </c>
      <c r="BK33">
        <v>25</v>
      </c>
      <c r="BL33" s="4">
        <v>105.83</v>
      </c>
      <c r="BM33" s="4">
        <v>15.87</v>
      </c>
      <c r="BN33" s="4">
        <v>121.7</v>
      </c>
      <c r="BO33" s="4">
        <v>121.7</v>
      </c>
      <c r="BQ33" t="s">
        <v>203</v>
      </c>
      <c r="BR33" t="s">
        <v>204</v>
      </c>
      <c r="BS33" t="s">
        <v>205</v>
      </c>
      <c r="BY33">
        <v>125000</v>
      </c>
      <c r="CC33" t="s">
        <v>76</v>
      </c>
      <c r="CD33">
        <v>5200</v>
      </c>
      <c r="CE33" t="s">
        <v>86</v>
      </c>
      <c r="CI33">
        <v>2</v>
      </c>
      <c r="CJ33" t="s">
        <v>205</v>
      </c>
      <c r="CK33" t="s">
        <v>95</v>
      </c>
      <c r="CL33" t="s">
        <v>88</v>
      </c>
    </row>
    <row r="35" spans="1:90">
      <c r="E35" t="s">
        <v>206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1194.08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I35">
        <v>461.2</v>
      </c>
      <c r="BJ35">
        <v>721.9</v>
      </c>
      <c r="BK35">
        <v>781.5</v>
      </c>
      <c r="BL35" s="4">
        <v>7163.95</v>
      </c>
      <c r="BM35" s="4">
        <v>1074.56</v>
      </c>
      <c r="BN35" s="4">
        <v>8238.51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2020-02-03T06:23:56Z</dcterms:created>
  <dcterms:modified xsi:type="dcterms:W3CDTF">2020-02-03T06:24:15Z</dcterms:modified>
</cp:coreProperties>
</file>