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20115" windowHeight="7500"/>
  </bookViews>
  <sheets>
    <sheet name="J17990" sheetId="1" r:id="rId1"/>
  </sheets>
  <calcPr calcId="125725"/>
</workbook>
</file>

<file path=xl/calcChain.xml><?xml version="1.0" encoding="utf-8"?>
<calcChain xmlns="http://schemas.openxmlformats.org/spreadsheetml/2006/main">
  <c r="P30" i="1"/>
  <c r="E30"/>
  <c r="P29"/>
  <c r="E29"/>
  <c r="P28"/>
  <c r="E28"/>
  <c r="P27"/>
  <c r="E27"/>
  <c r="P26"/>
  <c r="E26"/>
  <c r="P25"/>
  <c r="E25"/>
  <c r="P24"/>
  <c r="E24"/>
  <c r="P23"/>
  <c r="E23"/>
  <c r="P22"/>
  <c r="E22"/>
  <c r="P21"/>
  <c r="E21"/>
  <c r="P20"/>
  <c r="E20"/>
  <c r="P19"/>
  <c r="E19"/>
  <c r="P18"/>
  <c r="E18"/>
  <c r="P17"/>
  <c r="E17"/>
  <c r="P16"/>
  <c r="E16"/>
  <c r="P15"/>
  <c r="E15"/>
  <c r="P14"/>
  <c r="E14"/>
  <c r="P13"/>
  <c r="E13"/>
  <c r="P12"/>
  <c r="E12"/>
  <c r="P11"/>
  <c r="E11"/>
  <c r="P10"/>
  <c r="E10"/>
  <c r="P9"/>
  <c r="E9"/>
  <c r="P8"/>
  <c r="E8"/>
  <c r="P7"/>
  <c r="E7"/>
  <c r="P6"/>
  <c r="E6"/>
  <c r="P5"/>
  <c r="E5"/>
  <c r="P4"/>
  <c r="E4"/>
  <c r="P3"/>
  <c r="E3"/>
  <c r="P2"/>
  <c r="E2"/>
</calcChain>
</file>

<file path=xl/sharedStrings.xml><?xml version="1.0" encoding="utf-8"?>
<sst xmlns="http://schemas.openxmlformats.org/spreadsheetml/2006/main" count="658" uniqueCount="211">
  <si>
    <t>Client</t>
  </si>
  <si>
    <t>Type</t>
  </si>
  <si>
    <t>Invoice no</t>
  </si>
  <si>
    <t>Wb No</t>
  </si>
  <si>
    <t>Period</t>
  </si>
  <si>
    <t>Start</t>
  </si>
  <si>
    <t>Sender</t>
  </si>
  <si>
    <t>Carrier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</si>
  <si>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</si>
  <si>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</si>
  <si>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</si>
  <si>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</si>
  <si>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</si>
  <si>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</si>
  <si>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</si>
  <si>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</si>
  <si>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</si>
  <si>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</si>
  <si>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</si>
  <si>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</si>
  <si>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</si>
  <si>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</si>
  <si>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</si>
  <si>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</si>
  <si>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</si>
  <si>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</si>
  <si>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</si>
  <si>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</si>
  <si>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</si>
  <si>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</si>
  <si>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</si>
  <si>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</si>
  <si>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Other Charges</t>
  </si>
  <si>
    <t>Tot KG</t>
  </si>
  <si>
    <t>Tot Vol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</si>
  <si>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</si>
  <si>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</si>
  <si>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</si>
  <si>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</si>
  <si>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</si>
  <si>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</si>
  <si>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</si>
  <si>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</si>
  <si>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</si>
  <si>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</si>
  <si>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</si>
  <si>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</si>
  <si>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</si>
  <si>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</si>
  <si>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</si>
  <si>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</si>
  <si>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</si>
  <si>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</si>
  <si>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</si>
  <si>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</si>
  <si>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</si>
  <si>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</si>
  <si>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</si>
  <si>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</si>
  <si>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</si>
  <si>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</si>
  <si>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j17990</t>
  </si>
  <si>
    <t>MOVE ANALYTICS CC -  B &amp; L  PRIONTE</t>
  </si>
  <si>
    <t>WAY</t>
  </si>
  <si>
    <t>DURBA</t>
  </si>
  <si>
    <t>DURBAN</t>
  </si>
  <si>
    <t xml:space="preserve">B   L  STERTPAK DOIV PRIONTEX      </t>
  </si>
  <si>
    <t xml:space="preserve">                                   </t>
  </si>
  <si>
    <t>capet</t>
  </si>
  <si>
    <t>CAPE TOWN</t>
  </si>
  <si>
    <t xml:space="preserve">PRIONTEX                           </t>
  </si>
  <si>
    <t>RD</t>
  </si>
  <si>
    <t>SEBASTIAN</t>
  </si>
  <si>
    <t>SUGIE ABBU</t>
  </si>
  <si>
    <t>MARCELLE</t>
  </si>
  <si>
    <t>yes</t>
  </si>
  <si>
    <t>POD received from cell 0833164881 M</t>
  </si>
  <si>
    <t>PARCEL</t>
  </si>
  <si>
    <t>RD2</t>
  </si>
  <si>
    <t>no</t>
  </si>
  <si>
    <t>EMPAN</t>
  </si>
  <si>
    <t>EMPANGENI</t>
  </si>
  <si>
    <t xml:space="preserve">EMPANGENI  PVT HOSP                </t>
  </si>
  <si>
    <t>SENAMILE</t>
  </si>
  <si>
    <t>mthethwa</t>
  </si>
  <si>
    <t>POD received from cell 0732843974 M</t>
  </si>
  <si>
    <t>RDR</t>
  </si>
  <si>
    <t>J17990</t>
  </si>
  <si>
    <t xml:space="preserve">LIFE EMPANGENI                     </t>
  </si>
  <si>
    <t xml:space="preserve">B AND L STERPACL                   </t>
  </si>
  <si>
    <t xml:space="preserve">anil                          </t>
  </si>
  <si>
    <t xml:space="preserve">POD received from cell 0744435413 M     </t>
  </si>
  <si>
    <t>B</t>
  </si>
  <si>
    <t>EAST</t>
  </si>
  <si>
    <t>EAST LONDON</t>
  </si>
  <si>
    <t xml:space="preserve">DEBBIE SLATTERY                    </t>
  </si>
  <si>
    <t>UMHLA</t>
  </si>
  <si>
    <t>UMHLANGA ROCKS</t>
  </si>
  <si>
    <t xml:space="preserve">B AND L STERIPAKC                  </t>
  </si>
  <si>
    <t>Seta</t>
  </si>
  <si>
    <t>POD received from cell 0718141551 M</t>
  </si>
  <si>
    <t>RDD</t>
  </si>
  <si>
    <t>KRUGE</t>
  </si>
  <si>
    <t>KRUGERSDORP</t>
  </si>
  <si>
    <t xml:space="preserve">NETCARE KRUGERSDORP HOSPITAL       </t>
  </si>
  <si>
    <t>NETCARE HOSPITAL</t>
  </si>
  <si>
    <t>?</t>
  </si>
  <si>
    <t>rdd</t>
  </si>
  <si>
    <t xml:space="preserve">ST.DOMINICS HOSPITAL               </t>
  </si>
  <si>
    <t>DONOVAN KLASSEN</t>
  </si>
  <si>
    <t>SHAUN</t>
  </si>
  <si>
    <t>Outlying delivery location</t>
  </si>
  <si>
    <t>sim</t>
  </si>
  <si>
    <t>RD1</t>
  </si>
  <si>
    <t xml:space="preserve">ST.DOMINCS HOSPITAL                </t>
  </si>
  <si>
    <t>DONAVAN KLASSEN</t>
  </si>
  <si>
    <t>Shaun</t>
  </si>
  <si>
    <t>POD received from cell 0736644806 M</t>
  </si>
  <si>
    <t xml:space="preserve">ST DOMINICS HOSPITAL               </t>
  </si>
  <si>
    <t>DONAVON KLASSEN</t>
  </si>
  <si>
    <t>donovan</t>
  </si>
  <si>
    <t>POD received from cell 0828088659 M</t>
  </si>
  <si>
    <t xml:space="preserve">DEBBIE                             </t>
  </si>
  <si>
    <t xml:space="preserve">B L STERIPARK                      </t>
  </si>
  <si>
    <t>SUGIE</t>
  </si>
  <si>
    <t>DEBBIE</t>
  </si>
  <si>
    <t>Sherkun</t>
  </si>
  <si>
    <t xml:space="preserve">ALLIED DENTAL                      </t>
  </si>
  <si>
    <t>NADIA KEOWN</t>
  </si>
  <si>
    <t>Y KEOWIN</t>
  </si>
  <si>
    <t xml:space="preserve">ST DOMINIQUES HOSP                 </t>
  </si>
  <si>
    <t>DONOVAN</t>
  </si>
  <si>
    <t>POD received from cell 0835478757 M</t>
  </si>
  <si>
    <t>DEBBIE SLATTERY</t>
  </si>
  <si>
    <t>POD received from cell 0845733114 M</t>
  </si>
  <si>
    <t>PORT4</t>
  </si>
  <si>
    <t>PORT SHEPSTONE</t>
  </si>
  <si>
    <t xml:space="preserve">PORT SHEPSTONE HOSPITAL            </t>
  </si>
  <si>
    <t>TONY</t>
  </si>
  <si>
    <t>p  mbotshua</t>
  </si>
  <si>
    <t>POD received from cell 0745473242 M</t>
  </si>
  <si>
    <t xml:space="preserve">B   L STERIPASCK                   </t>
  </si>
  <si>
    <t>38 MARSHALL DRIVE</t>
  </si>
  <si>
    <t>B   L STERIPASCK</t>
  </si>
  <si>
    <t>POD received from cell 0844941078 M</t>
  </si>
  <si>
    <t>preto</t>
  </si>
  <si>
    <t>PRETORIA</t>
  </si>
  <si>
    <t xml:space="preserve">BLUE WHITE MEDICAL BIZ AFRICA      </t>
  </si>
  <si>
    <t>ANRI</t>
  </si>
  <si>
    <t>HENRI</t>
  </si>
  <si>
    <t>JOHAN</t>
  </si>
  <si>
    <t>JOHANNESBURG</t>
  </si>
  <si>
    <t xml:space="preserve">PRIONTEX JHB                       </t>
  </si>
  <si>
    <t>NADEER</t>
  </si>
  <si>
    <t>reginal</t>
  </si>
  <si>
    <t xml:space="preserve">debbie slattery                    </t>
  </si>
  <si>
    <t xml:space="preserve">b l steripack                      </t>
  </si>
  <si>
    <t>sugie</t>
  </si>
  <si>
    <t>debbie</t>
  </si>
  <si>
    <t>Sue</t>
  </si>
  <si>
    <t xml:space="preserve">AHHIED DENTAL                      </t>
  </si>
  <si>
    <t>ILLEG</t>
  </si>
  <si>
    <t xml:space="preserve">BEACON  BAY HOSP                   </t>
  </si>
  <si>
    <t>SHERWIN  RUITERS</t>
  </si>
  <si>
    <t>mandisa</t>
  </si>
  <si>
    <t>CAPET</t>
  </si>
  <si>
    <t xml:space="preserve">PRIONTEX CAPE                      </t>
  </si>
  <si>
    <t>ON1</t>
  </si>
  <si>
    <t>TRICIA</t>
  </si>
  <si>
    <t>marcelle</t>
  </si>
  <si>
    <t>POD received from cell 0736814363 M</t>
  </si>
  <si>
    <t>PORT3</t>
  </si>
  <si>
    <t>PORT ELIZABETH</t>
  </si>
  <si>
    <t xml:space="preserve">NEODERM                            </t>
  </si>
  <si>
    <t>HAZEL</t>
  </si>
  <si>
    <t>malindi</t>
  </si>
  <si>
    <t>POD received from cell 0610951998 M</t>
  </si>
  <si>
    <t>RDX</t>
  </si>
  <si>
    <t xml:space="preserve">B   L STERIPACK                    </t>
  </si>
  <si>
    <t>sherwin</t>
  </si>
  <si>
    <t xml:space="preserve">B L STERIPAK                       </t>
  </si>
  <si>
    <t>Sherwin</t>
  </si>
  <si>
    <t xml:space="preserve">GREENSIDE AMNINAL                  </t>
  </si>
  <si>
    <t>DR VILJOEN</t>
  </si>
  <si>
    <t xml:space="preserve">Bernice pietersen             </t>
  </si>
  <si>
    <t xml:space="preserve">POD received from cell 0767121036 M     </t>
  </si>
  <si>
    <t xml:space="preserve">ST DOMINIQUE HOSP                  </t>
  </si>
  <si>
    <t>THERESA WHITTAL</t>
  </si>
  <si>
    <t xml:space="preserve">PRIONTEX CAPE TOWN                 </t>
  </si>
  <si>
    <t>SHAMIL BEGG</t>
  </si>
  <si>
    <t xml:space="preserve">B AND L STERIPACK                  </t>
  </si>
  <si>
    <t>POD received from cell 0792438310 M</t>
  </si>
  <si>
    <t xml:space="preserve">DEBIE SLATERY                      </t>
  </si>
  <si>
    <t xml:space="preserve">B L STERIOPACK                     </t>
  </si>
  <si>
    <t>DEBIE SLATTERY</t>
  </si>
  <si>
    <t>sherkim</t>
  </si>
  <si>
    <t xml:space="preserve">life empangeni                     </t>
  </si>
  <si>
    <t>sherwim</t>
  </si>
  <si>
    <t>POD received from cell 0744435413 M</t>
  </si>
  <si>
    <t>Account Total</t>
  </si>
  <si>
    <t>Acc No</t>
  </si>
  <si>
    <t>Date</t>
  </si>
  <si>
    <t>Start Town</t>
  </si>
  <si>
    <t>Dest</t>
  </si>
  <si>
    <t>OUT</t>
  </si>
  <si>
    <t>RTL</t>
  </si>
  <si>
    <t>Prcls</t>
  </si>
  <si>
    <t>Mass</t>
  </si>
  <si>
    <t>Amount</t>
  </si>
  <si>
    <t>Vat</t>
  </si>
  <si>
    <t>MA Info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</si>
</sst>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0" xfId="0" applyNumberFormat="1"/>
    <xf numFmtId="20" fontId="0" fillId="0" borderId="0" xfId="0" applyNumberFormat="1"/>
    <xf numFmtId="0" fontId="1" fillId="0" borderId="0" xfId="0" applyFont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2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N32"/>
  <sheetViews>
    <sheetView tabSelected="1" topLeftCell="A13" workbookViewId="0">
      <selection activeCell="E9" sqref="E9"/>
    </sheetView>
  </sheetViews>
  <sheetFormatPr defaultRowHeight="15"/>
  <cols>
    <col min="64" max="67" width="9.140625" style="5"/>
  </cols>
  <sheetData>
    <row r="1" spans="1:92" ht="45">
      <c r="A1" s="3" t="s">
        <v>200</v>
      </c>
      <c r="B1" s="3" t="s">
        <v>0</v>
      </c>
      <c r="C1" s="3" t="s">
        <v>1</v>
      </c>
      <c r="D1" s="3" t="s">
        <v>2</v>
      </c>
      <c r="E1" s="3" t="s">
        <v>3</v>
      </c>
      <c r="F1" s="3" t="s">
        <v>201</v>
      </c>
      <c r="G1" s="3" t="s">
        <v>4</v>
      </c>
      <c r="H1" s="3" t="s">
        <v>5</v>
      </c>
      <c r="I1" s="3" t="s">
        <v>202</v>
      </c>
      <c r="J1" s="3" t="s">
        <v>6</v>
      </c>
      <c r="K1" s="3" t="s">
        <v>7</v>
      </c>
      <c r="L1" s="3" t="s">
        <v>203</v>
      </c>
      <c r="M1" s="3" t="s">
        <v>8</v>
      </c>
      <c r="N1" s="3" t="s">
        <v>9</v>
      </c>
      <c r="O1" s="3" t="s">
        <v>10</v>
      </c>
      <c r="P1" s="3" t="s">
        <v>11</v>
      </c>
      <c r="Q1" s="3" t="s">
        <v>12</v>
      </c>
      <c r="R1" s="3" t="s">
        <v>13</v>
      </c>
      <c r="S1" s="3" t="s">
        <v>14</v>
      </c>
      <c r="T1" s="3" t="s">
        <v>13</v>
      </c>
      <c r="U1" s="3" t="s">
        <v>15</v>
      </c>
      <c r="V1" s="3" t="s">
        <v>13</v>
      </c>
      <c r="W1" s="3" t="s">
        <v>16</v>
      </c>
      <c r="X1" s="3" t="s">
        <v>13</v>
      </c>
      <c r="Y1" s="3" t="s">
        <v>17</v>
      </c>
      <c r="Z1" s="3" t="s">
        <v>13</v>
      </c>
      <c r="AA1" s="3" t="s">
        <v>18</v>
      </c>
      <c r="AB1" s="3" t="s">
        <v>13</v>
      </c>
      <c r="AC1" s="3" t="s">
        <v>19</v>
      </c>
      <c r="AD1" s="3" t="s">
        <v>13</v>
      </c>
      <c r="AE1" s="3" t="s">
        <v>20</v>
      </c>
      <c r="AF1" s="3" t="s">
        <v>13</v>
      </c>
      <c r="AG1" s="3" t="s">
        <v>21</v>
      </c>
      <c r="AH1" s="3" t="s">
        <v>13</v>
      </c>
      <c r="AI1" s="3" t="s">
        <v>22</v>
      </c>
      <c r="AJ1" s="3" t="s">
        <v>13</v>
      </c>
      <c r="AK1" s="3" t="s">
        <v>23</v>
      </c>
      <c r="AL1" s="3" t="s">
        <v>13</v>
      </c>
      <c r="AM1" s="3" t="s">
        <v>24</v>
      </c>
      <c r="AN1" s="3" t="s">
        <v>13</v>
      </c>
      <c r="AO1" s="3" t="s">
        <v>25</v>
      </c>
      <c r="AP1" s="3" t="s">
        <v>13</v>
      </c>
      <c r="AQ1" s="3" t="s">
        <v>26</v>
      </c>
      <c r="AR1" s="3" t="s">
        <v>13</v>
      </c>
      <c r="AS1" s="3" t="s">
        <v>27</v>
      </c>
      <c r="AT1" s="3" t="s">
        <v>13</v>
      </c>
      <c r="AU1" s="3" t="s">
        <v>28</v>
      </c>
      <c r="AV1" s="3" t="s">
        <v>13</v>
      </c>
      <c r="AW1" s="3" t="s">
        <v>29</v>
      </c>
      <c r="AX1" s="3" t="s">
        <v>13</v>
      </c>
      <c r="AY1" s="3" t="s">
        <v>30</v>
      </c>
      <c r="AZ1" s="3" t="s">
        <v>13</v>
      </c>
      <c r="BA1" s="3" t="s">
        <v>31</v>
      </c>
      <c r="BB1" s="3" t="s">
        <v>13</v>
      </c>
      <c r="BC1" s="3" t="s">
        <v>204</v>
      </c>
      <c r="BD1" s="3" t="s">
        <v>13</v>
      </c>
      <c r="BE1" s="3" t="s">
        <v>205</v>
      </c>
      <c r="BF1" s="3" t="s">
        <v>13</v>
      </c>
      <c r="BG1" s="3" t="s">
        <v>32</v>
      </c>
      <c r="BH1" s="3" t="s">
        <v>206</v>
      </c>
      <c r="BI1" s="3" t="s">
        <v>33</v>
      </c>
      <c r="BJ1" s="3" t="s">
        <v>34</v>
      </c>
      <c r="BK1" s="3" t="s">
        <v>207</v>
      </c>
      <c r="BL1" s="4" t="s">
        <v>208</v>
      </c>
      <c r="BM1" s="4" t="s">
        <v>209</v>
      </c>
      <c r="BN1" s="4" t="s">
        <v>35</v>
      </c>
      <c r="BO1" s="4" t="s">
        <v>36</v>
      </c>
      <c r="BP1" s="3" t="s">
        <v>37</v>
      </c>
      <c r="BQ1" s="3" t="s">
        <v>38</v>
      </c>
      <c r="BR1" s="3" t="s">
        <v>39</v>
      </c>
      <c r="BS1" s="3" t="s">
        <v>40</v>
      </c>
      <c r="BT1" s="3" t="s">
        <v>41</v>
      </c>
      <c r="BU1" s="3" t="s">
        <v>42</v>
      </c>
      <c r="BV1" s="3" t="s">
        <v>43</v>
      </c>
      <c r="BW1" s="3" t="s">
        <v>44</v>
      </c>
      <c r="BX1" s="3" t="s">
        <v>45</v>
      </c>
      <c r="BY1" s="3" t="s">
        <v>46</v>
      </c>
      <c r="BZ1" s="3" t="s">
        <v>47</v>
      </c>
      <c r="CA1" s="3" t="s">
        <v>48</v>
      </c>
      <c r="CB1" s="3" t="s">
        <v>49</v>
      </c>
      <c r="CC1" s="3" t="s">
        <v>50</v>
      </c>
      <c r="CD1" s="3" t="s">
        <v>51</v>
      </c>
      <c r="CE1" s="3" t="s">
        <v>52</v>
      </c>
      <c r="CF1" s="3" t="s">
        <v>53</v>
      </c>
      <c r="CG1" s="3" t="s">
        <v>54</v>
      </c>
      <c r="CH1" s="3" t="s">
        <v>55</v>
      </c>
      <c r="CI1" s="3" t="s">
        <v>56</v>
      </c>
      <c r="CJ1" s="3" t="s">
        <v>57</v>
      </c>
      <c r="CK1" s="3" t="s">
        <v>58</v>
      </c>
      <c r="CL1" s="3" t="s">
        <v>59</v>
      </c>
      <c r="CM1" s="3" t="s">
        <v>60</v>
      </c>
      <c r="CN1" s="3" t="s">
        <v>210</v>
      </c>
    </row>
    <row r="2" spans="1:92">
      <c r="A2" t="s">
        <v>61</v>
      </c>
      <c r="B2" t="s">
        <v>62</v>
      </c>
      <c r="C2" t="s">
        <v>63</v>
      </c>
      <c r="E2" t="str">
        <f>"029908383729"</f>
        <v>029908383729</v>
      </c>
      <c r="F2" s="1">
        <v>43682</v>
      </c>
      <c r="G2">
        <v>202002</v>
      </c>
      <c r="H2" t="s">
        <v>64</v>
      </c>
      <c r="I2" t="s">
        <v>65</v>
      </c>
      <c r="J2" t="s">
        <v>66</v>
      </c>
      <c r="K2" t="s">
        <v>67</v>
      </c>
      <c r="L2" t="s">
        <v>68</v>
      </c>
      <c r="M2" t="s">
        <v>69</v>
      </c>
      <c r="N2" t="s">
        <v>70</v>
      </c>
      <c r="O2" t="s">
        <v>71</v>
      </c>
      <c r="P2" t="str">
        <f>"SUGIE ABBUI                   "</f>
        <v xml:space="preserve">SUGIE ABBUI          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0</v>
      </c>
      <c r="AL2">
        <v>0</v>
      </c>
      <c r="AM2">
        <v>17.96</v>
      </c>
      <c r="AN2">
        <v>0</v>
      </c>
      <c r="AO2">
        <v>0</v>
      </c>
      <c r="AP2">
        <v>0</v>
      </c>
      <c r="AQ2">
        <v>0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1</v>
      </c>
      <c r="BI2">
        <v>8</v>
      </c>
      <c r="BJ2">
        <v>7.2</v>
      </c>
      <c r="BK2">
        <v>8</v>
      </c>
      <c r="BL2" s="5">
        <v>108.67</v>
      </c>
      <c r="BM2" s="5">
        <v>16.3</v>
      </c>
      <c r="BN2" s="5">
        <v>124.97</v>
      </c>
      <c r="BO2" s="5">
        <v>124.97</v>
      </c>
      <c r="BQ2" t="s">
        <v>72</v>
      </c>
      <c r="BR2" t="s">
        <v>73</v>
      </c>
      <c r="BS2" s="1">
        <v>43684</v>
      </c>
      <c r="BT2" s="2">
        <v>0.63472222222222219</v>
      </c>
      <c r="BU2" t="s">
        <v>74</v>
      </c>
      <c r="BV2" t="s">
        <v>75</v>
      </c>
      <c r="BY2">
        <v>36000</v>
      </c>
      <c r="CA2" t="s">
        <v>76</v>
      </c>
      <c r="CC2" t="s">
        <v>69</v>
      </c>
      <c r="CD2">
        <v>7800</v>
      </c>
      <c r="CE2" t="s">
        <v>77</v>
      </c>
      <c r="CF2" s="1">
        <v>43684</v>
      </c>
      <c r="CI2">
        <v>3</v>
      </c>
      <c r="CJ2">
        <v>2</v>
      </c>
      <c r="CK2" t="s">
        <v>78</v>
      </c>
      <c r="CL2" t="s">
        <v>79</v>
      </c>
    </row>
    <row r="3" spans="1:92">
      <c r="A3" t="s">
        <v>61</v>
      </c>
      <c r="B3" t="s">
        <v>62</v>
      </c>
      <c r="C3" t="s">
        <v>63</v>
      </c>
      <c r="E3" t="str">
        <f>"029908383728"</f>
        <v>029908383728</v>
      </c>
      <c r="F3" s="1">
        <v>43682</v>
      </c>
      <c r="G3">
        <v>202002</v>
      </c>
      <c r="H3" t="s">
        <v>64</v>
      </c>
      <c r="I3" t="s">
        <v>65</v>
      </c>
      <c r="J3" t="s">
        <v>66</v>
      </c>
      <c r="K3" t="s">
        <v>67</v>
      </c>
      <c r="L3" t="s">
        <v>80</v>
      </c>
      <c r="M3" t="s">
        <v>81</v>
      </c>
      <c r="N3" t="s">
        <v>82</v>
      </c>
      <c r="O3" t="s">
        <v>71</v>
      </c>
      <c r="P3" t="str">
        <f>"SUGIE ABBUI                   "</f>
        <v xml:space="preserve">SUGIE ABBUI          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17.89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1</v>
      </c>
      <c r="BI3">
        <v>20</v>
      </c>
      <c r="BJ3">
        <v>20.3</v>
      </c>
      <c r="BK3">
        <v>21</v>
      </c>
      <c r="BL3" s="5">
        <v>108.23</v>
      </c>
      <c r="BM3" s="5">
        <v>16.23</v>
      </c>
      <c r="BN3" s="5">
        <v>124.46</v>
      </c>
      <c r="BO3" s="5">
        <v>124.46</v>
      </c>
      <c r="BQ3" t="s">
        <v>83</v>
      </c>
      <c r="BR3" t="s">
        <v>73</v>
      </c>
      <c r="BS3" s="1">
        <v>43683</v>
      </c>
      <c r="BT3" s="2">
        <v>0.41666666666666669</v>
      </c>
      <c r="BU3" t="s">
        <v>84</v>
      </c>
      <c r="BV3" t="s">
        <v>75</v>
      </c>
      <c r="BY3">
        <v>101250</v>
      </c>
      <c r="CA3" t="s">
        <v>85</v>
      </c>
      <c r="CC3" t="s">
        <v>81</v>
      </c>
      <c r="CD3">
        <v>3880</v>
      </c>
      <c r="CE3" t="s">
        <v>77</v>
      </c>
      <c r="CF3" s="1">
        <v>43691</v>
      </c>
      <c r="CI3">
        <v>1</v>
      </c>
      <c r="CJ3">
        <v>1</v>
      </c>
      <c r="CK3" t="s">
        <v>86</v>
      </c>
      <c r="CL3" t="s">
        <v>79</v>
      </c>
    </row>
    <row r="4" spans="1:92">
      <c r="A4" t="s">
        <v>87</v>
      </c>
      <c r="B4" t="s">
        <v>62</v>
      </c>
      <c r="C4" t="s">
        <v>63</v>
      </c>
      <c r="E4" t="str">
        <f>"009939203787"</f>
        <v>009939203787</v>
      </c>
      <c r="F4" s="1">
        <v>43678</v>
      </c>
      <c r="G4">
        <v>202002</v>
      </c>
      <c r="H4" t="s">
        <v>80</v>
      </c>
      <c r="I4" t="s">
        <v>81</v>
      </c>
      <c r="J4" t="s">
        <v>88</v>
      </c>
      <c r="K4" t="s">
        <v>67</v>
      </c>
      <c r="L4" t="s">
        <v>64</v>
      </c>
      <c r="M4" t="s">
        <v>65</v>
      </c>
      <c r="N4" t="s">
        <v>89</v>
      </c>
      <c r="O4" t="s">
        <v>71</v>
      </c>
      <c r="P4" t="str">
        <f t="shared" ref="P4:P10" si="0">"                              "</f>
        <v xml:space="preserve">                     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15.08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1</v>
      </c>
      <c r="BI4">
        <v>9</v>
      </c>
      <c r="BJ4">
        <v>0.8</v>
      </c>
      <c r="BK4">
        <v>9</v>
      </c>
      <c r="BL4" s="5">
        <v>92.04</v>
      </c>
      <c r="BM4" s="5">
        <v>13.81</v>
      </c>
      <c r="BN4" s="5">
        <v>105.85</v>
      </c>
      <c r="BO4" s="5">
        <v>105.85</v>
      </c>
      <c r="BQ4">
        <v>38</v>
      </c>
      <c r="BS4" s="1">
        <v>43679</v>
      </c>
      <c r="BT4" s="2">
        <v>0.43055555555555558</v>
      </c>
      <c r="BU4" t="s">
        <v>90</v>
      </c>
      <c r="BV4" t="s">
        <v>75</v>
      </c>
      <c r="BY4">
        <v>3840</v>
      </c>
      <c r="CA4" t="s">
        <v>91</v>
      </c>
      <c r="CC4" t="s">
        <v>65</v>
      </c>
      <c r="CD4">
        <v>4000</v>
      </c>
      <c r="CE4" t="s">
        <v>92</v>
      </c>
      <c r="CF4" s="1">
        <v>43682</v>
      </c>
      <c r="CI4">
        <v>1</v>
      </c>
      <c r="CJ4">
        <v>1</v>
      </c>
      <c r="CK4" t="s">
        <v>86</v>
      </c>
      <c r="CL4" t="s">
        <v>79</v>
      </c>
    </row>
    <row r="5" spans="1:92">
      <c r="A5" t="s">
        <v>87</v>
      </c>
      <c r="B5" t="s">
        <v>62</v>
      </c>
      <c r="C5" t="s">
        <v>63</v>
      </c>
      <c r="E5" t="str">
        <f>"019911159515"</f>
        <v>019911159515</v>
      </c>
      <c r="F5" s="1">
        <v>43683</v>
      </c>
      <c r="G5">
        <v>202002</v>
      </c>
      <c r="H5" t="s">
        <v>93</v>
      </c>
      <c r="I5" t="s">
        <v>94</v>
      </c>
      <c r="J5" t="s">
        <v>95</v>
      </c>
      <c r="K5" t="s">
        <v>67</v>
      </c>
      <c r="L5" t="s">
        <v>96</v>
      </c>
      <c r="M5" t="s">
        <v>97</v>
      </c>
      <c r="N5" t="s">
        <v>98</v>
      </c>
      <c r="O5" t="s">
        <v>71</v>
      </c>
      <c r="P5" t="str">
        <f t="shared" si="0"/>
        <v xml:space="preserve">                     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56.16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4</v>
      </c>
      <c r="BI5">
        <v>24</v>
      </c>
      <c r="BJ5">
        <v>81</v>
      </c>
      <c r="BK5">
        <v>81</v>
      </c>
      <c r="BL5" s="5">
        <v>329.08</v>
      </c>
      <c r="BM5" s="5">
        <v>49.36</v>
      </c>
      <c r="BN5" s="5">
        <v>378.44</v>
      </c>
      <c r="BO5" s="5">
        <v>378.44</v>
      </c>
      <c r="BS5" s="1">
        <v>43684</v>
      </c>
      <c r="BT5" s="2">
        <v>0.8027777777777777</v>
      </c>
      <c r="BU5" t="s">
        <v>99</v>
      </c>
      <c r="BV5" t="s">
        <v>79</v>
      </c>
      <c r="BY5">
        <v>101250</v>
      </c>
      <c r="CA5" t="s">
        <v>100</v>
      </c>
      <c r="CC5" t="s">
        <v>97</v>
      </c>
      <c r="CD5">
        <v>4300</v>
      </c>
      <c r="CF5" s="1">
        <v>43691</v>
      </c>
      <c r="CI5">
        <v>1</v>
      </c>
      <c r="CJ5">
        <v>1</v>
      </c>
      <c r="CK5" t="s">
        <v>101</v>
      </c>
      <c r="CL5" t="s">
        <v>79</v>
      </c>
    </row>
    <row r="6" spans="1:92">
      <c r="A6" t="s">
        <v>87</v>
      </c>
      <c r="B6" t="s">
        <v>62</v>
      </c>
      <c r="C6" t="s">
        <v>63</v>
      </c>
      <c r="E6" t="str">
        <f>"029908383725"</f>
        <v>029908383725</v>
      </c>
      <c r="F6" s="1">
        <v>43684</v>
      </c>
      <c r="G6">
        <v>202002</v>
      </c>
      <c r="H6" t="s">
        <v>64</v>
      </c>
      <c r="I6" t="s">
        <v>65</v>
      </c>
      <c r="J6" t="s">
        <v>66</v>
      </c>
      <c r="K6" t="s">
        <v>67</v>
      </c>
      <c r="L6" t="s">
        <v>102</v>
      </c>
      <c r="M6" t="s">
        <v>103</v>
      </c>
      <c r="N6" t="s">
        <v>104</v>
      </c>
      <c r="O6" t="s">
        <v>71</v>
      </c>
      <c r="P6" t="str">
        <f t="shared" si="0"/>
        <v xml:space="preserve">                             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14.92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1</v>
      </c>
      <c r="BI6">
        <v>1.9</v>
      </c>
      <c r="BJ6">
        <v>4.2</v>
      </c>
      <c r="BK6">
        <v>5</v>
      </c>
      <c r="BL6" s="5">
        <v>98.42</v>
      </c>
      <c r="BM6" s="5">
        <v>14.76</v>
      </c>
      <c r="BN6" s="5">
        <v>113.18</v>
      </c>
      <c r="BO6" s="5">
        <v>113.18</v>
      </c>
      <c r="BQ6" t="s">
        <v>105</v>
      </c>
      <c r="BR6" t="s">
        <v>73</v>
      </c>
      <c r="BS6" t="s">
        <v>106</v>
      </c>
      <c r="BY6">
        <v>20886.97</v>
      </c>
      <c r="CC6" t="s">
        <v>103</v>
      </c>
      <c r="CD6">
        <v>1739</v>
      </c>
      <c r="CE6" t="s">
        <v>77</v>
      </c>
      <c r="CI6">
        <v>1</v>
      </c>
      <c r="CJ6" t="s">
        <v>106</v>
      </c>
      <c r="CK6" t="s">
        <v>107</v>
      </c>
      <c r="CL6" t="s">
        <v>79</v>
      </c>
    </row>
    <row r="7" spans="1:92">
      <c r="A7" t="s">
        <v>87</v>
      </c>
      <c r="B7" t="s">
        <v>62</v>
      </c>
      <c r="C7" t="s">
        <v>63</v>
      </c>
      <c r="E7" t="str">
        <f>"029908383726"</f>
        <v>029908383726</v>
      </c>
      <c r="F7" s="1">
        <v>43684</v>
      </c>
      <c r="G7">
        <v>202002</v>
      </c>
      <c r="H7" t="s">
        <v>64</v>
      </c>
      <c r="I7" t="s">
        <v>65</v>
      </c>
      <c r="J7" t="s">
        <v>66</v>
      </c>
      <c r="K7" t="s">
        <v>67</v>
      </c>
      <c r="L7" t="s">
        <v>93</v>
      </c>
      <c r="M7" t="s">
        <v>94</v>
      </c>
      <c r="N7" t="s">
        <v>108</v>
      </c>
      <c r="O7" t="s">
        <v>71</v>
      </c>
      <c r="P7" t="str">
        <f t="shared" si="0"/>
        <v xml:space="preserve">                              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14.01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1</v>
      </c>
      <c r="BI7">
        <v>6.6</v>
      </c>
      <c r="BJ7">
        <v>20.3</v>
      </c>
      <c r="BK7">
        <v>21</v>
      </c>
      <c r="BL7" s="5">
        <v>92.77</v>
      </c>
      <c r="BM7" s="5">
        <v>13.92</v>
      </c>
      <c r="BN7" s="5">
        <v>106.69</v>
      </c>
      <c r="BO7" s="5">
        <v>106.69</v>
      </c>
      <c r="BQ7" t="s">
        <v>109</v>
      </c>
      <c r="BR7" t="s">
        <v>73</v>
      </c>
      <c r="BS7" s="1">
        <v>43690</v>
      </c>
      <c r="BT7" s="2">
        <v>0.69791666666666663</v>
      </c>
      <c r="BU7" t="s">
        <v>110</v>
      </c>
      <c r="BV7" t="s">
        <v>79</v>
      </c>
      <c r="BW7" t="s">
        <v>111</v>
      </c>
      <c r="BX7" t="s">
        <v>112</v>
      </c>
      <c r="BY7">
        <v>101250</v>
      </c>
      <c r="CC7" t="s">
        <v>94</v>
      </c>
      <c r="CD7">
        <v>5200</v>
      </c>
      <c r="CF7" s="1">
        <v>43693</v>
      </c>
      <c r="CI7">
        <v>2</v>
      </c>
      <c r="CJ7">
        <v>4</v>
      </c>
      <c r="CK7" t="s">
        <v>113</v>
      </c>
      <c r="CL7" t="s">
        <v>79</v>
      </c>
    </row>
    <row r="8" spans="1:92">
      <c r="A8" t="s">
        <v>87</v>
      </c>
      <c r="B8" t="s">
        <v>62</v>
      </c>
      <c r="C8" t="s">
        <v>63</v>
      </c>
      <c r="E8" t="str">
        <f>"029908383724"</f>
        <v>029908383724</v>
      </c>
      <c r="F8" s="1">
        <v>43685</v>
      </c>
      <c r="G8">
        <v>202002</v>
      </c>
      <c r="H8" t="s">
        <v>64</v>
      </c>
      <c r="I8" t="s">
        <v>65</v>
      </c>
      <c r="J8" t="s">
        <v>66</v>
      </c>
      <c r="K8" t="s">
        <v>67</v>
      </c>
      <c r="L8" t="s">
        <v>93</v>
      </c>
      <c r="M8" t="s">
        <v>94</v>
      </c>
      <c r="N8" t="s">
        <v>114</v>
      </c>
      <c r="O8" t="s">
        <v>71</v>
      </c>
      <c r="P8" t="str">
        <f t="shared" si="0"/>
        <v xml:space="preserve">                              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11.19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1</v>
      </c>
      <c r="BI8">
        <v>1</v>
      </c>
      <c r="BJ8">
        <v>0.4</v>
      </c>
      <c r="BK8">
        <v>1</v>
      </c>
      <c r="BL8" s="5">
        <v>75.069999999999993</v>
      </c>
      <c r="BM8" s="5">
        <v>11.26</v>
      </c>
      <c r="BN8" s="5">
        <v>86.33</v>
      </c>
      <c r="BO8" s="5">
        <v>86.33</v>
      </c>
      <c r="BQ8" t="s">
        <v>115</v>
      </c>
      <c r="BR8" t="s">
        <v>73</v>
      </c>
      <c r="BS8" s="1">
        <v>43689</v>
      </c>
      <c r="BT8" s="2">
        <v>0.39444444444444443</v>
      </c>
      <c r="BU8" t="s">
        <v>116</v>
      </c>
      <c r="BV8" t="s">
        <v>75</v>
      </c>
      <c r="BY8">
        <v>1755</v>
      </c>
      <c r="CA8" t="s">
        <v>117</v>
      </c>
      <c r="CC8" t="s">
        <v>94</v>
      </c>
      <c r="CD8">
        <v>5200</v>
      </c>
      <c r="CE8" t="s">
        <v>77</v>
      </c>
      <c r="CF8" s="1">
        <v>43689</v>
      </c>
      <c r="CI8">
        <v>2</v>
      </c>
      <c r="CJ8">
        <v>2</v>
      </c>
      <c r="CK8" t="s">
        <v>113</v>
      </c>
      <c r="CL8" t="s">
        <v>79</v>
      </c>
    </row>
    <row r="9" spans="1:92">
      <c r="A9" t="s">
        <v>87</v>
      </c>
      <c r="B9" t="s">
        <v>62</v>
      </c>
      <c r="C9" t="s">
        <v>63</v>
      </c>
      <c r="E9" t="str">
        <f>"029908383731"</f>
        <v>029908383731</v>
      </c>
      <c r="F9" s="1">
        <v>43679</v>
      </c>
      <c r="G9">
        <v>202002</v>
      </c>
      <c r="H9" t="s">
        <v>64</v>
      </c>
      <c r="I9" t="s">
        <v>65</v>
      </c>
      <c r="J9" t="s">
        <v>66</v>
      </c>
      <c r="K9" t="s">
        <v>67</v>
      </c>
      <c r="L9" t="s">
        <v>93</v>
      </c>
      <c r="M9" t="s">
        <v>94</v>
      </c>
      <c r="N9" t="s">
        <v>118</v>
      </c>
      <c r="O9" t="s">
        <v>71</v>
      </c>
      <c r="P9" t="str">
        <f t="shared" si="0"/>
        <v xml:space="preserve">                              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36.25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3</v>
      </c>
      <c r="BI9">
        <v>59.3</v>
      </c>
      <c r="BJ9">
        <v>60.8</v>
      </c>
      <c r="BK9">
        <v>61</v>
      </c>
      <c r="BL9" s="5">
        <v>214.21</v>
      </c>
      <c r="BM9" s="5">
        <v>32.130000000000003</v>
      </c>
      <c r="BN9" s="5">
        <v>246.34</v>
      </c>
      <c r="BO9" s="5">
        <v>246.34</v>
      </c>
      <c r="BQ9" t="s">
        <v>119</v>
      </c>
      <c r="BR9" t="s">
        <v>73</v>
      </c>
      <c r="BS9" s="1">
        <v>43682</v>
      </c>
      <c r="BT9" s="2">
        <v>0.47569444444444442</v>
      </c>
      <c r="BU9" t="s">
        <v>120</v>
      </c>
      <c r="BV9" t="s">
        <v>75</v>
      </c>
      <c r="BY9">
        <v>202500</v>
      </c>
      <c r="CA9" t="s">
        <v>121</v>
      </c>
      <c r="CC9" t="s">
        <v>94</v>
      </c>
      <c r="CD9">
        <v>5200</v>
      </c>
      <c r="CE9" t="s">
        <v>77</v>
      </c>
      <c r="CF9" s="1">
        <v>43684</v>
      </c>
      <c r="CI9">
        <v>2</v>
      </c>
      <c r="CJ9">
        <v>1</v>
      </c>
      <c r="CK9" t="s">
        <v>113</v>
      </c>
      <c r="CL9" t="s">
        <v>79</v>
      </c>
    </row>
    <row r="10" spans="1:92">
      <c r="A10" t="s">
        <v>61</v>
      </c>
      <c r="B10" t="s">
        <v>62</v>
      </c>
      <c r="C10" t="s">
        <v>63</v>
      </c>
      <c r="E10" t="str">
        <f>"019911159516"</f>
        <v>019911159516</v>
      </c>
      <c r="F10" s="1">
        <v>43679</v>
      </c>
      <c r="G10">
        <v>202002</v>
      </c>
      <c r="H10" t="s">
        <v>93</v>
      </c>
      <c r="I10" t="s">
        <v>94</v>
      </c>
      <c r="J10" t="s">
        <v>122</v>
      </c>
      <c r="K10" t="s">
        <v>67</v>
      </c>
      <c r="L10" t="s">
        <v>96</v>
      </c>
      <c r="M10" t="s">
        <v>97</v>
      </c>
      <c r="N10" t="s">
        <v>123</v>
      </c>
      <c r="O10" t="s">
        <v>71</v>
      </c>
      <c r="P10" t="str">
        <f t="shared" si="0"/>
        <v xml:space="preserve">                              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20.059999999999999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1</v>
      </c>
      <c r="BI10">
        <v>9</v>
      </c>
      <c r="BJ10">
        <v>20.3</v>
      </c>
      <c r="BK10">
        <v>21</v>
      </c>
      <c r="BL10" s="5">
        <v>120.78</v>
      </c>
      <c r="BM10" s="5">
        <v>18.12</v>
      </c>
      <c r="BN10" s="5">
        <v>138.9</v>
      </c>
      <c r="BO10" s="5">
        <v>138.9</v>
      </c>
      <c r="BQ10" t="s">
        <v>124</v>
      </c>
      <c r="BR10" t="s">
        <v>125</v>
      </c>
      <c r="BS10" s="1">
        <v>43682</v>
      </c>
      <c r="BT10" s="2">
        <v>0.6</v>
      </c>
      <c r="BU10" t="s">
        <v>126</v>
      </c>
      <c r="BV10" t="s">
        <v>75</v>
      </c>
      <c r="BY10">
        <v>101250</v>
      </c>
      <c r="CA10" t="s">
        <v>100</v>
      </c>
      <c r="CC10" t="s">
        <v>97</v>
      </c>
      <c r="CD10">
        <v>4300</v>
      </c>
      <c r="CE10" t="s">
        <v>77</v>
      </c>
      <c r="CF10" s="1">
        <v>43684</v>
      </c>
      <c r="CI10">
        <v>1</v>
      </c>
      <c r="CJ10">
        <v>1</v>
      </c>
      <c r="CK10" t="s">
        <v>101</v>
      </c>
      <c r="CL10" t="s">
        <v>79</v>
      </c>
    </row>
    <row r="11" spans="1:92">
      <c r="A11" t="s">
        <v>61</v>
      </c>
      <c r="B11" t="s">
        <v>62</v>
      </c>
      <c r="C11" t="s">
        <v>63</v>
      </c>
      <c r="E11" t="str">
        <f>"029908383727"</f>
        <v>029908383727</v>
      </c>
      <c r="F11" s="1">
        <v>43682</v>
      </c>
      <c r="G11">
        <v>202002</v>
      </c>
      <c r="H11" t="s">
        <v>64</v>
      </c>
      <c r="I11" t="s">
        <v>65</v>
      </c>
      <c r="J11" t="s">
        <v>66</v>
      </c>
      <c r="K11" t="s">
        <v>67</v>
      </c>
      <c r="L11" t="s">
        <v>68</v>
      </c>
      <c r="M11" t="s">
        <v>69</v>
      </c>
      <c r="N11" t="s">
        <v>127</v>
      </c>
      <c r="O11" t="s">
        <v>71</v>
      </c>
      <c r="P11" t="str">
        <f>"SUGIE ABBUI                   "</f>
        <v xml:space="preserve">SUGIE ABBUI                   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17.96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1</v>
      </c>
      <c r="BI11">
        <v>1.2</v>
      </c>
      <c r="BJ11">
        <v>0.5</v>
      </c>
      <c r="BK11">
        <v>2</v>
      </c>
      <c r="BL11" s="5">
        <v>108.67</v>
      </c>
      <c r="BM11" s="5">
        <v>16.3</v>
      </c>
      <c r="BN11" s="5">
        <v>124.97</v>
      </c>
      <c r="BO11" s="5">
        <v>124.97</v>
      </c>
      <c r="BQ11" t="s">
        <v>128</v>
      </c>
      <c r="BR11" t="s">
        <v>73</v>
      </c>
      <c r="BS11" s="1">
        <v>43683</v>
      </c>
      <c r="BT11" s="2">
        <v>0.40138888888888885</v>
      </c>
      <c r="BU11" t="s">
        <v>129</v>
      </c>
      <c r="BV11" t="s">
        <v>75</v>
      </c>
      <c r="BY11">
        <v>2448</v>
      </c>
      <c r="CA11" t="s">
        <v>76</v>
      </c>
      <c r="CC11" t="s">
        <v>69</v>
      </c>
      <c r="CD11">
        <v>7888</v>
      </c>
      <c r="CE11" t="s">
        <v>77</v>
      </c>
      <c r="CF11" s="1">
        <v>43684</v>
      </c>
      <c r="CI11">
        <v>3</v>
      </c>
      <c r="CJ11">
        <v>1</v>
      </c>
      <c r="CK11" t="s">
        <v>78</v>
      </c>
      <c r="CL11" t="s">
        <v>79</v>
      </c>
    </row>
    <row r="12" spans="1:92">
      <c r="A12" t="s">
        <v>87</v>
      </c>
      <c r="B12" t="s">
        <v>62</v>
      </c>
      <c r="C12" t="s">
        <v>63</v>
      </c>
      <c r="E12" t="str">
        <f>"029908383719"</f>
        <v>029908383719</v>
      </c>
      <c r="F12" s="1">
        <v>43693</v>
      </c>
      <c r="G12">
        <v>202002</v>
      </c>
      <c r="H12" t="s">
        <v>64</v>
      </c>
      <c r="I12" t="s">
        <v>65</v>
      </c>
      <c r="J12" t="s">
        <v>66</v>
      </c>
      <c r="K12" t="s">
        <v>67</v>
      </c>
      <c r="L12" t="s">
        <v>93</v>
      </c>
      <c r="M12" t="s">
        <v>94</v>
      </c>
      <c r="N12" t="s">
        <v>130</v>
      </c>
      <c r="O12" t="s">
        <v>71</v>
      </c>
      <c r="P12" t="str">
        <f>"SUGIE ABBUI                   "</f>
        <v xml:space="preserve">SUGIE ABBUI                   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23.44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2</v>
      </c>
      <c r="BI12">
        <v>30</v>
      </c>
      <c r="BJ12">
        <v>40.5</v>
      </c>
      <c r="BK12">
        <v>41</v>
      </c>
      <c r="BL12" s="5">
        <v>151.80000000000001</v>
      </c>
      <c r="BM12" s="5">
        <v>22.77</v>
      </c>
      <c r="BN12" s="5">
        <v>174.57</v>
      </c>
      <c r="BO12" s="5">
        <v>174.57</v>
      </c>
      <c r="BQ12" t="s">
        <v>109</v>
      </c>
      <c r="BR12" t="s">
        <v>73</v>
      </c>
      <c r="BS12" s="1">
        <v>43696</v>
      </c>
      <c r="BT12" s="2">
        <v>0.53055555555555556</v>
      </c>
      <c r="BU12" t="s">
        <v>131</v>
      </c>
      <c r="BV12" t="s">
        <v>75</v>
      </c>
      <c r="BY12">
        <v>101250</v>
      </c>
      <c r="CA12" t="s">
        <v>132</v>
      </c>
      <c r="CC12" t="s">
        <v>94</v>
      </c>
      <c r="CD12">
        <v>5200</v>
      </c>
      <c r="CE12" t="s">
        <v>77</v>
      </c>
      <c r="CF12" s="1">
        <v>43698</v>
      </c>
      <c r="CI12">
        <v>2</v>
      </c>
      <c r="CJ12">
        <v>1</v>
      </c>
      <c r="CK12" t="s">
        <v>113</v>
      </c>
      <c r="CL12" t="s">
        <v>79</v>
      </c>
    </row>
    <row r="13" spans="1:92">
      <c r="A13" t="s">
        <v>87</v>
      </c>
      <c r="B13" t="s">
        <v>62</v>
      </c>
      <c r="C13" t="s">
        <v>63</v>
      </c>
      <c r="E13" t="str">
        <f>"029908383663"</f>
        <v>029908383663</v>
      </c>
      <c r="F13" s="1">
        <v>43693</v>
      </c>
      <c r="G13">
        <v>202002</v>
      </c>
      <c r="H13" t="s">
        <v>64</v>
      </c>
      <c r="I13" t="s">
        <v>65</v>
      </c>
      <c r="J13" t="s">
        <v>66</v>
      </c>
      <c r="K13" t="s">
        <v>67</v>
      </c>
      <c r="L13" t="s">
        <v>93</v>
      </c>
      <c r="M13" t="s">
        <v>94</v>
      </c>
      <c r="N13" t="s">
        <v>95</v>
      </c>
      <c r="O13" t="s">
        <v>71</v>
      </c>
      <c r="P13" t="str">
        <f>"SUGIE ABBUI                   "</f>
        <v xml:space="preserve">SUGIE ABBUI                   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12.13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2</v>
      </c>
      <c r="BI13">
        <v>14.3</v>
      </c>
      <c r="BJ13">
        <v>16.2</v>
      </c>
      <c r="BK13">
        <v>17</v>
      </c>
      <c r="BL13" s="5">
        <v>80.97</v>
      </c>
      <c r="BM13" s="5">
        <v>12.15</v>
      </c>
      <c r="BN13" s="5">
        <v>93.12</v>
      </c>
      <c r="BO13" s="5">
        <v>93.12</v>
      </c>
      <c r="BR13" t="s">
        <v>73</v>
      </c>
      <c r="BS13" s="1">
        <v>43696</v>
      </c>
      <c r="BT13" s="2">
        <v>0.78472222222222221</v>
      </c>
      <c r="BU13" t="s">
        <v>133</v>
      </c>
      <c r="BV13" t="s">
        <v>75</v>
      </c>
      <c r="BY13">
        <v>40500</v>
      </c>
      <c r="CA13" t="s">
        <v>134</v>
      </c>
      <c r="CC13" t="s">
        <v>94</v>
      </c>
      <c r="CD13">
        <v>5205</v>
      </c>
      <c r="CE13" t="s">
        <v>77</v>
      </c>
      <c r="CF13" s="1">
        <v>43698</v>
      </c>
      <c r="CI13">
        <v>2</v>
      </c>
      <c r="CJ13">
        <v>1</v>
      </c>
      <c r="CK13" t="s">
        <v>113</v>
      </c>
      <c r="CL13" t="s">
        <v>79</v>
      </c>
    </row>
    <row r="14" spans="1:92">
      <c r="A14" t="s">
        <v>61</v>
      </c>
      <c r="B14" t="s">
        <v>62</v>
      </c>
      <c r="C14" t="s">
        <v>63</v>
      </c>
      <c r="E14" t="str">
        <f>"029908383723"</f>
        <v>029908383723</v>
      </c>
      <c r="F14" s="1">
        <v>43691</v>
      </c>
      <c r="G14">
        <v>202002</v>
      </c>
      <c r="H14" t="s">
        <v>64</v>
      </c>
      <c r="I14" t="s">
        <v>65</v>
      </c>
      <c r="J14" t="s">
        <v>66</v>
      </c>
      <c r="K14" t="s">
        <v>67</v>
      </c>
      <c r="L14" t="s">
        <v>135</v>
      </c>
      <c r="M14" t="s">
        <v>136</v>
      </c>
      <c r="N14" t="s">
        <v>137</v>
      </c>
      <c r="O14" t="s">
        <v>71</v>
      </c>
      <c r="P14" t="str">
        <f>"SUGIE ABBUI                   "</f>
        <v xml:space="preserve">SUGIE ABBUI                   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16.21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1</v>
      </c>
      <c r="BI14">
        <v>4.5</v>
      </c>
      <c r="BJ14">
        <v>20.3</v>
      </c>
      <c r="BK14">
        <v>21</v>
      </c>
      <c r="BL14" s="5">
        <v>106.55</v>
      </c>
      <c r="BM14" s="5">
        <v>15.98</v>
      </c>
      <c r="BN14" s="5">
        <v>122.53</v>
      </c>
      <c r="BO14" s="5">
        <v>122.53</v>
      </c>
      <c r="BQ14" t="s">
        <v>138</v>
      </c>
      <c r="BR14" t="s">
        <v>73</v>
      </c>
      <c r="BS14" s="1">
        <v>43692</v>
      </c>
      <c r="BT14" s="2">
        <v>0.51388888888888895</v>
      </c>
      <c r="BU14" t="s">
        <v>139</v>
      </c>
      <c r="BV14" t="s">
        <v>75</v>
      </c>
      <c r="BY14">
        <v>101250</v>
      </c>
      <c r="CA14" t="s">
        <v>140</v>
      </c>
      <c r="CC14" t="s">
        <v>136</v>
      </c>
      <c r="CD14">
        <v>4240</v>
      </c>
      <c r="CE14" t="s">
        <v>77</v>
      </c>
      <c r="CF14" s="1">
        <v>43692</v>
      </c>
      <c r="CI14">
        <v>1</v>
      </c>
      <c r="CJ14">
        <v>1</v>
      </c>
      <c r="CK14" t="s">
        <v>86</v>
      </c>
      <c r="CL14" t="s">
        <v>79</v>
      </c>
    </row>
    <row r="15" spans="1:92">
      <c r="A15" t="s">
        <v>61</v>
      </c>
      <c r="B15" t="s">
        <v>62</v>
      </c>
      <c r="C15" t="s">
        <v>63</v>
      </c>
      <c r="E15" t="str">
        <f>"019911159513"</f>
        <v>019911159513</v>
      </c>
      <c r="F15" s="1">
        <v>43691</v>
      </c>
      <c r="G15">
        <v>202002</v>
      </c>
      <c r="H15" t="s">
        <v>93</v>
      </c>
      <c r="I15" t="s">
        <v>94</v>
      </c>
      <c r="J15" t="s">
        <v>95</v>
      </c>
      <c r="K15" t="s">
        <v>67</v>
      </c>
      <c r="L15" t="s">
        <v>64</v>
      </c>
      <c r="M15" t="s">
        <v>65</v>
      </c>
      <c r="N15" t="s">
        <v>141</v>
      </c>
      <c r="O15" t="s">
        <v>71</v>
      </c>
      <c r="P15" t="str">
        <f>"                              "</f>
        <v xml:space="preserve">                              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18.190000000000001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1</v>
      </c>
      <c r="BI15">
        <v>10</v>
      </c>
      <c r="BJ15">
        <v>20.3</v>
      </c>
      <c r="BK15">
        <v>21</v>
      </c>
      <c r="BL15" s="5">
        <v>118.91</v>
      </c>
      <c r="BM15" s="5">
        <v>17.84</v>
      </c>
      <c r="BN15" s="5">
        <v>136.75</v>
      </c>
      <c r="BO15" s="5">
        <v>136.75</v>
      </c>
      <c r="BQ15" t="s">
        <v>142</v>
      </c>
      <c r="BR15" t="s">
        <v>125</v>
      </c>
      <c r="BS15" s="1">
        <v>43692</v>
      </c>
      <c r="BT15" s="2">
        <v>0.51736111111111105</v>
      </c>
      <c r="BU15" t="s">
        <v>143</v>
      </c>
      <c r="BV15" t="s">
        <v>75</v>
      </c>
      <c r="BY15">
        <v>101250</v>
      </c>
      <c r="CA15" t="s">
        <v>144</v>
      </c>
      <c r="CC15" t="s">
        <v>65</v>
      </c>
      <c r="CD15">
        <v>4000</v>
      </c>
      <c r="CE15" t="s">
        <v>77</v>
      </c>
      <c r="CF15" s="1">
        <v>43693</v>
      </c>
      <c r="CI15">
        <v>1</v>
      </c>
      <c r="CJ15">
        <v>1</v>
      </c>
      <c r="CK15" t="s">
        <v>101</v>
      </c>
      <c r="CL15" t="s">
        <v>79</v>
      </c>
    </row>
    <row r="16" spans="1:92">
      <c r="A16" t="s">
        <v>61</v>
      </c>
      <c r="B16" t="s">
        <v>62</v>
      </c>
      <c r="C16" t="s">
        <v>63</v>
      </c>
      <c r="E16" t="str">
        <f>"029908383666"</f>
        <v>029908383666</v>
      </c>
      <c r="F16" s="1">
        <v>43696</v>
      </c>
      <c r="G16">
        <v>202002</v>
      </c>
      <c r="H16" t="s">
        <v>64</v>
      </c>
      <c r="I16" t="s">
        <v>65</v>
      </c>
      <c r="J16" t="s">
        <v>66</v>
      </c>
      <c r="K16" t="s">
        <v>67</v>
      </c>
      <c r="L16" t="s">
        <v>145</v>
      </c>
      <c r="M16" t="s">
        <v>146</v>
      </c>
      <c r="N16" t="s">
        <v>147</v>
      </c>
      <c r="O16" t="s">
        <v>71</v>
      </c>
      <c r="P16" t="str">
        <f>"                              "</f>
        <v xml:space="preserve">                              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11.19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1</v>
      </c>
      <c r="BI16">
        <v>3.1</v>
      </c>
      <c r="BJ16">
        <v>2.9</v>
      </c>
      <c r="BK16">
        <v>4</v>
      </c>
      <c r="BL16" s="5">
        <v>75.069999999999993</v>
      </c>
      <c r="BM16" s="5">
        <v>11.26</v>
      </c>
      <c r="BN16" s="5">
        <v>86.33</v>
      </c>
      <c r="BO16" s="5">
        <v>86.33</v>
      </c>
      <c r="BQ16" t="s">
        <v>148</v>
      </c>
      <c r="BR16" t="s">
        <v>73</v>
      </c>
      <c r="BS16" s="1">
        <v>43697</v>
      </c>
      <c r="BT16" s="2">
        <v>0.40625</v>
      </c>
      <c r="BU16" t="s">
        <v>149</v>
      </c>
      <c r="BV16" t="s">
        <v>75</v>
      </c>
      <c r="BY16">
        <v>14696.04</v>
      </c>
      <c r="CC16" t="s">
        <v>146</v>
      </c>
      <c r="CD16">
        <v>1</v>
      </c>
      <c r="CE16" t="s">
        <v>77</v>
      </c>
      <c r="CF16" s="1">
        <v>43699</v>
      </c>
      <c r="CI16">
        <v>0</v>
      </c>
      <c r="CJ16">
        <v>0</v>
      </c>
      <c r="CK16" t="s">
        <v>113</v>
      </c>
      <c r="CL16" t="s">
        <v>79</v>
      </c>
    </row>
    <row r="17" spans="1:90">
      <c r="A17" t="s">
        <v>61</v>
      </c>
      <c r="B17" t="s">
        <v>62</v>
      </c>
      <c r="C17" t="s">
        <v>63</v>
      </c>
      <c r="E17" t="str">
        <f>"029908383664"</f>
        <v>029908383664</v>
      </c>
      <c r="F17" s="1">
        <v>43696</v>
      </c>
      <c r="G17">
        <v>202002</v>
      </c>
      <c r="H17" t="s">
        <v>64</v>
      </c>
      <c r="I17" t="s">
        <v>65</v>
      </c>
      <c r="J17" t="s">
        <v>66</v>
      </c>
      <c r="K17" t="s">
        <v>67</v>
      </c>
      <c r="L17" t="s">
        <v>150</v>
      </c>
      <c r="M17" t="s">
        <v>151</v>
      </c>
      <c r="N17" t="s">
        <v>152</v>
      </c>
      <c r="O17" t="s">
        <v>71</v>
      </c>
      <c r="P17" t="str">
        <f>"                              "</f>
        <v xml:space="preserve">                              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14.92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1</v>
      </c>
      <c r="BI17">
        <v>1</v>
      </c>
      <c r="BJ17">
        <v>0.2</v>
      </c>
      <c r="BK17">
        <v>1</v>
      </c>
      <c r="BL17" s="5">
        <v>98.42</v>
      </c>
      <c r="BM17" s="5">
        <v>14.76</v>
      </c>
      <c r="BN17" s="5">
        <v>113.18</v>
      </c>
      <c r="BO17" s="5">
        <v>113.18</v>
      </c>
      <c r="BQ17" t="s">
        <v>153</v>
      </c>
      <c r="BR17" t="s">
        <v>73</v>
      </c>
      <c r="BS17" s="1">
        <v>43697</v>
      </c>
      <c r="BT17" s="2">
        <v>0.38194444444444442</v>
      </c>
      <c r="BU17" t="s">
        <v>154</v>
      </c>
      <c r="BV17" t="s">
        <v>75</v>
      </c>
      <c r="BY17">
        <v>1200</v>
      </c>
      <c r="CC17" t="s">
        <v>151</v>
      </c>
      <c r="CD17">
        <v>2000</v>
      </c>
      <c r="CE17" t="s">
        <v>77</v>
      </c>
      <c r="CF17" s="1">
        <v>43698</v>
      </c>
      <c r="CI17">
        <v>1</v>
      </c>
      <c r="CJ17">
        <v>1</v>
      </c>
      <c r="CK17" t="s">
        <v>107</v>
      </c>
      <c r="CL17" t="s">
        <v>79</v>
      </c>
    </row>
    <row r="18" spans="1:90">
      <c r="A18" t="s">
        <v>61</v>
      </c>
      <c r="B18" t="s">
        <v>62</v>
      </c>
      <c r="C18" t="s">
        <v>63</v>
      </c>
      <c r="E18" t="str">
        <f>"019911159512"</f>
        <v>019911159512</v>
      </c>
      <c r="F18" s="1">
        <v>43692</v>
      </c>
      <c r="G18">
        <v>202002</v>
      </c>
      <c r="H18" t="s">
        <v>93</v>
      </c>
      <c r="I18" t="s">
        <v>94</v>
      </c>
      <c r="J18" t="s">
        <v>155</v>
      </c>
      <c r="K18" t="s">
        <v>67</v>
      </c>
      <c r="L18" t="s">
        <v>64</v>
      </c>
      <c r="M18" t="s">
        <v>65</v>
      </c>
      <c r="N18" t="s">
        <v>156</v>
      </c>
      <c r="O18" t="s">
        <v>71</v>
      </c>
      <c r="P18" t="str">
        <f>"                              "</f>
        <v xml:space="preserve">                              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18.190000000000001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1</v>
      </c>
      <c r="BI18">
        <v>10</v>
      </c>
      <c r="BJ18">
        <v>20.3</v>
      </c>
      <c r="BK18">
        <v>21</v>
      </c>
      <c r="BL18" s="5">
        <v>118.91</v>
      </c>
      <c r="BM18" s="5">
        <v>17.84</v>
      </c>
      <c r="BN18" s="5">
        <v>136.75</v>
      </c>
      <c r="BO18" s="5">
        <v>136.75</v>
      </c>
      <c r="BQ18" t="s">
        <v>157</v>
      </c>
      <c r="BR18" t="s">
        <v>158</v>
      </c>
      <c r="BS18" s="1">
        <v>43693</v>
      </c>
      <c r="BT18" s="2">
        <v>0.68958333333333333</v>
      </c>
      <c r="BU18" t="s">
        <v>159</v>
      </c>
      <c r="BV18" t="s">
        <v>75</v>
      </c>
      <c r="BY18">
        <v>101250</v>
      </c>
      <c r="CA18" t="s">
        <v>100</v>
      </c>
      <c r="CC18" t="s">
        <v>65</v>
      </c>
      <c r="CD18">
        <v>4000</v>
      </c>
      <c r="CE18" t="s">
        <v>77</v>
      </c>
      <c r="CF18" s="1">
        <v>43693</v>
      </c>
      <c r="CI18">
        <v>1</v>
      </c>
      <c r="CJ18">
        <v>1</v>
      </c>
      <c r="CK18" t="s">
        <v>101</v>
      </c>
      <c r="CL18" t="s">
        <v>79</v>
      </c>
    </row>
    <row r="19" spans="1:90">
      <c r="A19" t="s">
        <v>61</v>
      </c>
      <c r="B19" t="s">
        <v>62</v>
      </c>
      <c r="C19" t="s">
        <v>63</v>
      </c>
      <c r="E19" t="str">
        <f>"029908383718"</f>
        <v>029908383718</v>
      </c>
      <c r="F19" s="1">
        <v>43697</v>
      </c>
      <c r="G19">
        <v>202002</v>
      </c>
      <c r="H19" t="s">
        <v>64</v>
      </c>
      <c r="I19" t="s">
        <v>65</v>
      </c>
      <c r="J19" t="s">
        <v>66</v>
      </c>
      <c r="K19" t="s">
        <v>67</v>
      </c>
      <c r="L19" t="s">
        <v>68</v>
      </c>
      <c r="M19" t="s">
        <v>69</v>
      </c>
      <c r="N19" t="s">
        <v>160</v>
      </c>
      <c r="O19" t="s">
        <v>71</v>
      </c>
      <c r="P19" t="str">
        <f>"SUGIE ABBUI                   "</f>
        <v xml:space="preserve">SUGIE ABBUI                   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16.28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1</v>
      </c>
      <c r="BI19">
        <v>1</v>
      </c>
      <c r="BJ19">
        <v>0.2</v>
      </c>
      <c r="BK19">
        <v>1</v>
      </c>
      <c r="BL19" s="5">
        <v>106.99</v>
      </c>
      <c r="BM19" s="5">
        <v>16.05</v>
      </c>
      <c r="BN19" s="5">
        <v>123.04</v>
      </c>
      <c r="BO19" s="5">
        <v>123.04</v>
      </c>
      <c r="BQ19" t="s">
        <v>128</v>
      </c>
      <c r="BR19" t="s">
        <v>73</v>
      </c>
      <c r="BS19" s="1">
        <v>43698</v>
      </c>
      <c r="BT19" s="2">
        <v>0.75</v>
      </c>
      <c r="BU19" t="s">
        <v>161</v>
      </c>
      <c r="BV19" t="s">
        <v>75</v>
      </c>
      <c r="BY19">
        <v>1200</v>
      </c>
      <c r="CA19" t="s">
        <v>76</v>
      </c>
      <c r="CC19" t="s">
        <v>69</v>
      </c>
      <c r="CD19">
        <v>7888</v>
      </c>
      <c r="CE19" t="s">
        <v>77</v>
      </c>
      <c r="CF19" s="1">
        <v>43698</v>
      </c>
      <c r="CI19">
        <v>3</v>
      </c>
      <c r="CJ19">
        <v>1</v>
      </c>
      <c r="CK19" t="s">
        <v>78</v>
      </c>
      <c r="CL19" t="s">
        <v>79</v>
      </c>
    </row>
    <row r="20" spans="1:90">
      <c r="A20" t="s">
        <v>87</v>
      </c>
      <c r="B20" t="s">
        <v>62</v>
      </c>
      <c r="C20" t="s">
        <v>63</v>
      </c>
      <c r="E20" t="str">
        <f>"029908383720"</f>
        <v>029908383720</v>
      </c>
      <c r="F20" s="1">
        <v>43693</v>
      </c>
      <c r="G20">
        <v>202002</v>
      </c>
      <c r="H20" t="s">
        <v>64</v>
      </c>
      <c r="I20" t="s">
        <v>65</v>
      </c>
      <c r="J20" t="s">
        <v>66</v>
      </c>
      <c r="K20" t="s">
        <v>67</v>
      </c>
      <c r="L20" t="s">
        <v>93</v>
      </c>
      <c r="M20" t="s">
        <v>94</v>
      </c>
      <c r="N20" t="s">
        <v>162</v>
      </c>
      <c r="O20" t="s">
        <v>71</v>
      </c>
      <c r="P20" t="str">
        <f>"SUGIE ABBUI                   "</f>
        <v xml:space="preserve">SUGIE ABBUI                   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32.86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3</v>
      </c>
      <c r="BI20">
        <v>58.5</v>
      </c>
      <c r="BJ20">
        <v>60.8</v>
      </c>
      <c r="BK20">
        <v>61</v>
      </c>
      <c r="BL20" s="5">
        <v>210.82</v>
      </c>
      <c r="BM20" s="5">
        <v>31.62</v>
      </c>
      <c r="BN20" s="5">
        <v>242.44</v>
      </c>
      <c r="BO20" s="5">
        <v>242.44</v>
      </c>
      <c r="BQ20" t="s">
        <v>163</v>
      </c>
      <c r="BR20" t="s">
        <v>73</v>
      </c>
      <c r="BS20" s="1">
        <v>43696</v>
      </c>
      <c r="BT20" s="2">
        <v>0.64374999999999993</v>
      </c>
      <c r="BU20" t="s">
        <v>164</v>
      </c>
      <c r="BV20" t="s">
        <v>75</v>
      </c>
      <c r="BY20">
        <v>101250</v>
      </c>
      <c r="CA20" t="s">
        <v>132</v>
      </c>
      <c r="CC20" t="s">
        <v>94</v>
      </c>
      <c r="CD20">
        <v>5200</v>
      </c>
      <c r="CE20" t="s">
        <v>77</v>
      </c>
      <c r="CF20" s="1">
        <v>43698</v>
      </c>
      <c r="CI20">
        <v>2</v>
      </c>
      <c r="CJ20">
        <v>1</v>
      </c>
      <c r="CK20" t="s">
        <v>113</v>
      </c>
      <c r="CL20" t="s">
        <v>79</v>
      </c>
    </row>
    <row r="21" spans="1:90">
      <c r="A21" t="s">
        <v>61</v>
      </c>
      <c r="B21" t="s">
        <v>62</v>
      </c>
      <c r="C21" t="s">
        <v>63</v>
      </c>
      <c r="E21" t="str">
        <f>"029908383722"</f>
        <v>029908383722</v>
      </c>
      <c r="F21" s="1">
        <v>43692</v>
      </c>
      <c r="G21">
        <v>202002</v>
      </c>
      <c r="H21" t="s">
        <v>64</v>
      </c>
      <c r="I21" t="s">
        <v>65</v>
      </c>
      <c r="J21" t="s">
        <v>66</v>
      </c>
      <c r="K21" t="s">
        <v>67</v>
      </c>
      <c r="L21" t="s">
        <v>165</v>
      </c>
      <c r="M21" t="s">
        <v>69</v>
      </c>
      <c r="N21" t="s">
        <v>166</v>
      </c>
      <c r="O21" t="s">
        <v>167</v>
      </c>
      <c r="P21" t="str">
        <f>"SUGIE ABBUI                   "</f>
        <v xml:space="preserve">SUGIE ABBUI                   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7.96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1</v>
      </c>
      <c r="BI21">
        <v>0.4</v>
      </c>
      <c r="BJ21">
        <v>0.2</v>
      </c>
      <c r="BK21">
        <v>0.5</v>
      </c>
      <c r="BL21" s="5">
        <v>49.83</v>
      </c>
      <c r="BM21" s="5">
        <v>7.47</v>
      </c>
      <c r="BN21" s="5">
        <v>57.3</v>
      </c>
      <c r="BO21" s="5">
        <v>57.3</v>
      </c>
      <c r="BQ21" t="s">
        <v>168</v>
      </c>
      <c r="BR21" t="s">
        <v>73</v>
      </c>
      <c r="BS21" s="1">
        <v>43693</v>
      </c>
      <c r="BT21" s="2">
        <v>0.4236111111111111</v>
      </c>
      <c r="BU21" t="s">
        <v>169</v>
      </c>
      <c r="BV21" t="s">
        <v>75</v>
      </c>
      <c r="BY21">
        <v>1200</v>
      </c>
      <c r="CA21" t="s">
        <v>170</v>
      </c>
      <c r="CC21" t="s">
        <v>69</v>
      </c>
      <c r="CD21">
        <v>7800</v>
      </c>
      <c r="CE21" t="s">
        <v>77</v>
      </c>
      <c r="CF21" s="1">
        <v>43696</v>
      </c>
      <c r="CI21">
        <v>1</v>
      </c>
      <c r="CJ21">
        <v>1</v>
      </c>
      <c r="CK21">
        <v>21</v>
      </c>
      <c r="CL21" t="s">
        <v>79</v>
      </c>
    </row>
    <row r="22" spans="1:90">
      <c r="A22" t="s">
        <v>61</v>
      </c>
      <c r="B22" t="s">
        <v>62</v>
      </c>
      <c r="C22" t="s">
        <v>63</v>
      </c>
      <c r="E22" t="str">
        <f>"029908383717"</f>
        <v>029908383717</v>
      </c>
      <c r="F22" s="1">
        <v>43697</v>
      </c>
      <c r="G22">
        <v>202002</v>
      </c>
      <c r="H22" t="s">
        <v>64</v>
      </c>
      <c r="I22" t="s">
        <v>65</v>
      </c>
      <c r="J22" t="s">
        <v>66</v>
      </c>
      <c r="K22" t="s">
        <v>67</v>
      </c>
      <c r="L22" t="s">
        <v>171</v>
      </c>
      <c r="M22" t="s">
        <v>172</v>
      </c>
      <c r="N22" t="s">
        <v>173</v>
      </c>
      <c r="O22" t="s">
        <v>71</v>
      </c>
      <c r="P22" t="str">
        <f>"SUGIE ABBUI                   "</f>
        <v xml:space="preserve">SUGIE ABBUI                   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16.16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1</v>
      </c>
      <c r="BI22">
        <v>1</v>
      </c>
      <c r="BJ22">
        <v>0.2</v>
      </c>
      <c r="BK22">
        <v>1</v>
      </c>
      <c r="BL22" s="5">
        <v>106.2</v>
      </c>
      <c r="BM22" s="5">
        <v>15.93</v>
      </c>
      <c r="BN22" s="5">
        <v>122.13</v>
      </c>
      <c r="BO22" s="5">
        <v>122.13</v>
      </c>
      <c r="BQ22" t="s">
        <v>174</v>
      </c>
      <c r="BR22" t="s">
        <v>73</v>
      </c>
      <c r="BS22" s="1">
        <v>43699</v>
      </c>
      <c r="BT22" s="2">
        <v>0.39652777777777781</v>
      </c>
      <c r="BU22" t="s">
        <v>175</v>
      </c>
      <c r="BV22" t="s">
        <v>75</v>
      </c>
      <c r="BY22">
        <v>1200</v>
      </c>
      <c r="CA22" t="s">
        <v>176</v>
      </c>
      <c r="CC22" t="s">
        <v>172</v>
      </c>
      <c r="CD22">
        <v>6000</v>
      </c>
      <c r="CE22" t="s">
        <v>77</v>
      </c>
      <c r="CF22" s="1">
        <v>43699</v>
      </c>
      <c r="CI22">
        <v>2</v>
      </c>
      <c r="CJ22">
        <v>2</v>
      </c>
      <c r="CK22" t="s">
        <v>177</v>
      </c>
      <c r="CL22" t="s">
        <v>79</v>
      </c>
    </row>
    <row r="23" spans="1:90">
      <c r="A23" t="s">
        <v>61</v>
      </c>
      <c r="B23" t="s">
        <v>62</v>
      </c>
      <c r="C23" t="s">
        <v>63</v>
      </c>
      <c r="E23" t="str">
        <f>"019911159511"</f>
        <v>019911159511</v>
      </c>
      <c r="F23" s="1">
        <v>43698</v>
      </c>
      <c r="G23">
        <v>202002</v>
      </c>
      <c r="H23" t="s">
        <v>93</v>
      </c>
      <c r="I23" t="s">
        <v>94</v>
      </c>
      <c r="J23" t="s">
        <v>95</v>
      </c>
      <c r="K23" t="s">
        <v>67</v>
      </c>
      <c r="L23" t="s">
        <v>64</v>
      </c>
      <c r="M23" t="s">
        <v>65</v>
      </c>
      <c r="N23" t="s">
        <v>178</v>
      </c>
      <c r="O23" t="s">
        <v>71</v>
      </c>
      <c r="P23" t="str">
        <f>"                              "</f>
        <v xml:space="preserve">                              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40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3</v>
      </c>
      <c r="BI23">
        <v>24</v>
      </c>
      <c r="BJ23">
        <v>60.8</v>
      </c>
      <c r="BK23">
        <v>61</v>
      </c>
      <c r="BL23" s="5">
        <v>255.52</v>
      </c>
      <c r="BM23" s="5">
        <v>38.33</v>
      </c>
      <c r="BN23" s="5">
        <v>293.85000000000002</v>
      </c>
      <c r="BO23" s="5">
        <v>293.85000000000002</v>
      </c>
      <c r="BQ23" t="s">
        <v>73</v>
      </c>
      <c r="BR23" t="s">
        <v>125</v>
      </c>
      <c r="BS23" s="1">
        <v>43699</v>
      </c>
      <c r="BT23" s="2">
        <v>0.62777777777777777</v>
      </c>
      <c r="BU23" t="s">
        <v>179</v>
      </c>
      <c r="BV23" t="s">
        <v>75</v>
      </c>
      <c r="BY23">
        <v>101250</v>
      </c>
      <c r="CC23" t="s">
        <v>65</v>
      </c>
      <c r="CD23">
        <v>4000</v>
      </c>
      <c r="CE23" t="s">
        <v>77</v>
      </c>
      <c r="CF23" s="1">
        <v>43699</v>
      </c>
      <c r="CI23">
        <v>1</v>
      </c>
      <c r="CJ23">
        <v>1</v>
      </c>
      <c r="CK23" t="s">
        <v>101</v>
      </c>
      <c r="CL23" t="s">
        <v>79</v>
      </c>
    </row>
    <row r="24" spans="1:90">
      <c r="A24" t="s">
        <v>87</v>
      </c>
      <c r="B24" t="s">
        <v>62</v>
      </c>
      <c r="C24" t="s">
        <v>63</v>
      </c>
      <c r="E24" t="str">
        <f>"019911159514"</f>
        <v>019911159514</v>
      </c>
      <c r="F24" s="1">
        <v>43685</v>
      </c>
      <c r="G24">
        <v>202002</v>
      </c>
      <c r="H24" t="s">
        <v>93</v>
      </c>
      <c r="I24" t="s">
        <v>94</v>
      </c>
      <c r="J24" t="s">
        <v>95</v>
      </c>
      <c r="K24" t="s">
        <v>67</v>
      </c>
      <c r="L24" t="s">
        <v>64</v>
      </c>
      <c r="M24" t="s">
        <v>65</v>
      </c>
      <c r="N24" t="s">
        <v>180</v>
      </c>
      <c r="O24" t="s">
        <v>71</v>
      </c>
      <c r="P24" t="str">
        <f>"                              "</f>
        <v xml:space="preserve">                              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29.09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2</v>
      </c>
      <c r="BI24">
        <v>6</v>
      </c>
      <c r="BJ24">
        <v>40.5</v>
      </c>
      <c r="BK24">
        <v>41</v>
      </c>
      <c r="BL24" s="5">
        <v>187.21</v>
      </c>
      <c r="BM24" s="5">
        <v>28.08</v>
      </c>
      <c r="BN24" s="5">
        <v>215.29</v>
      </c>
      <c r="BO24" s="5">
        <v>215.29</v>
      </c>
      <c r="BQ24" t="s">
        <v>124</v>
      </c>
      <c r="BR24" t="s">
        <v>125</v>
      </c>
      <c r="BS24" s="1">
        <v>43689</v>
      </c>
      <c r="BT24" s="2">
        <v>0.45208333333333334</v>
      </c>
      <c r="BU24" t="s">
        <v>181</v>
      </c>
      <c r="BV24" t="s">
        <v>75</v>
      </c>
      <c r="BY24">
        <v>101250</v>
      </c>
      <c r="CA24" t="s">
        <v>100</v>
      </c>
      <c r="CC24" t="s">
        <v>65</v>
      </c>
      <c r="CD24">
        <v>4000</v>
      </c>
      <c r="CE24" t="s">
        <v>77</v>
      </c>
      <c r="CF24" s="1">
        <v>43691</v>
      </c>
      <c r="CI24">
        <v>1</v>
      </c>
      <c r="CJ24">
        <v>2</v>
      </c>
      <c r="CK24" t="s">
        <v>101</v>
      </c>
      <c r="CL24" t="s">
        <v>79</v>
      </c>
    </row>
    <row r="25" spans="1:90">
      <c r="A25" t="s">
        <v>87</v>
      </c>
      <c r="B25" t="s">
        <v>62</v>
      </c>
      <c r="C25" t="s">
        <v>63</v>
      </c>
      <c r="E25" t="str">
        <f>"029908383667"</f>
        <v>029908383667</v>
      </c>
      <c r="F25" s="1">
        <v>43700</v>
      </c>
      <c r="G25">
        <v>202002</v>
      </c>
      <c r="H25" t="s">
        <v>64</v>
      </c>
      <c r="I25" t="s">
        <v>65</v>
      </c>
      <c r="J25" t="s">
        <v>66</v>
      </c>
      <c r="K25" t="s">
        <v>67</v>
      </c>
      <c r="L25" t="s">
        <v>150</v>
      </c>
      <c r="M25" t="s">
        <v>151</v>
      </c>
      <c r="N25" t="s">
        <v>182</v>
      </c>
      <c r="O25" t="s">
        <v>71</v>
      </c>
      <c r="P25" t="str">
        <f>"SUGIE ABBUI                   "</f>
        <v xml:space="preserve">SUGIE ABBUI                   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14.92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1</v>
      </c>
      <c r="BI25">
        <v>6.4</v>
      </c>
      <c r="BJ25">
        <v>7.3</v>
      </c>
      <c r="BK25">
        <v>8</v>
      </c>
      <c r="BL25" s="5">
        <v>98.42</v>
      </c>
      <c r="BM25" s="5">
        <v>14.76</v>
      </c>
      <c r="BN25" s="5">
        <v>113.18</v>
      </c>
      <c r="BO25" s="5">
        <v>113.18</v>
      </c>
      <c r="BQ25" t="s">
        <v>183</v>
      </c>
      <c r="BR25" t="s">
        <v>73</v>
      </c>
      <c r="BS25" s="1">
        <v>43703</v>
      </c>
      <c r="BT25" s="2">
        <v>0.69027777777777777</v>
      </c>
      <c r="BU25" t="s">
        <v>184</v>
      </c>
      <c r="BV25" t="s">
        <v>75</v>
      </c>
      <c r="BY25">
        <v>36671.43</v>
      </c>
      <c r="CA25" t="s">
        <v>185</v>
      </c>
      <c r="CC25" t="s">
        <v>151</v>
      </c>
      <c r="CD25">
        <v>2000</v>
      </c>
      <c r="CE25" t="s">
        <v>77</v>
      </c>
      <c r="CF25" s="1">
        <v>43704</v>
      </c>
      <c r="CI25">
        <v>1</v>
      </c>
      <c r="CJ25">
        <v>1</v>
      </c>
      <c r="CK25" t="s">
        <v>107</v>
      </c>
      <c r="CL25" t="s">
        <v>79</v>
      </c>
    </row>
    <row r="26" spans="1:90">
      <c r="A26" t="s">
        <v>87</v>
      </c>
      <c r="B26" t="s">
        <v>62</v>
      </c>
      <c r="C26" t="s">
        <v>63</v>
      </c>
      <c r="E26" t="str">
        <f>"029908383668"</f>
        <v>029908383668</v>
      </c>
      <c r="F26" s="1">
        <v>43700</v>
      </c>
      <c r="G26">
        <v>202002</v>
      </c>
      <c r="H26" t="s">
        <v>64</v>
      </c>
      <c r="I26" t="s">
        <v>65</v>
      </c>
      <c r="J26" t="s">
        <v>66</v>
      </c>
      <c r="K26" t="s">
        <v>67</v>
      </c>
      <c r="L26" t="s">
        <v>93</v>
      </c>
      <c r="M26" t="s">
        <v>94</v>
      </c>
      <c r="N26" t="s">
        <v>186</v>
      </c>
      <c r="O26" t="s">
        <v>71</v>
      </c>
      <c r="P26" t="str">
        <f>"SUGIE ABBUI                   "</f>
        <v xml:space="preserve">SUGIE ABBUI                   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32.86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3</v>
      </c>
      <c r="BI26">
        <v>45</v>
      </c>
      <c r="BJ26">
        <v>60.8</v>
      </c>
      <c r="BK26">
        <v>61</v>
      </c>
      <c r="BL26" s="5">
        <v>210.82</v>
      </c>
      <c r="BM26" s="5">
        <v>31.62</v>
      </c>
      <c r="BN26" s="5">
        <v>242.44</v>
      </c>
      <c r="BO26" s="5">
        <v>242.44</v>
      </c>
      <c r="BQ26" t="s">
        <v>187</v>
      </c>
      <c r="BR26" t="s">
        <v>73</v>
      </c>
      <c r="BS26" s="1">
        <v>43703</v>
      </c>
      <c r="BT26" s="2">
        <v>0.56319444444444444</v>
      </c>
      <c r="BU26" t="s">
        <v>110</v>
      </c>
      <c r="BV26" t="s">
        <v>75</v>
      </c>
      <c r="BY26">
        <v>101250</v>
      </c>
      <c r="CA26" t="s">
        <v>132</v>
      </c>
      <c r="CC26" t="s">
        <v>94</v>
      </c>
      <c r="CD26">
        <v>5213</v>
      </c>
      <c r="CE26" t="s">
        <v>77</v>
      </c>
      <c r="CF26" s="1">
        <v>43705</v>
      </c>
      <c r="CI26">
        <v>2</v>
      </c>
      <c r="CJ26">
        <v>1</v>
      </c>
      <c r="CK26" t="s">
        <v>113</v>
      </c>
      <c r="CL26" t="s">
        <v>79</v>
      </c>
    </row>
    <row r="27" spans="1:90">
      <c r="A27" t="s">
        <v>87</v>
      </c>
      <c r="B27" t="s">
        <v>62</v>
      </c>
      <c r="C27" t="s">
        <v>63</v>
      </c>
      <c r="E27" t="str">
        <f>"029908383669"</f>
        <v>029908383669</v>
      </c>
      <c r="F27" s="1">
        <v>43703</v>
      </c>
      <c r="G27">
        <v>202002</v>
      </c>
      <c r="H27" t="s">
        <v>64</v>
      </c>
      <c r="I27" t="s">
        <v>65</v>
      </c>
      <c r="J27" t="s">
        <v>66</v>
      </c>
      <c r="K27" t="s">
        <v>67</v>
      </c>
      <c r="L27" t="s">
        <v>165</v>
      </c>
      <c r="M27" t="s">
        <v>69</v>
      </c>
      <c r="N27" t="s">
        <v>188</v>
      </c>
      <c r="O27" t="s">
        <v>167</v>
      </c>
      <c r="P27" t="str">
        <f>"                              "</f>
        <v xml:space="preserve">                              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7.96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1</v>
      </c>
      <c r="BI27">
        <v>0.3</v>
      </c>
      <c r="BJ27">
        <v>0.2</v>
      </c>
      <c r="BK27">
        <v>0.5</v>
      </c>
      <c r="BL27" s="5">
        <v>49.83</v>
      </c>
      <c r="BM27" s="5">
        <v>7.47</v>
      </c>
      <c r="BN27" s="5">
        <v>57.3</v>
      </c>
      <c r="BO27" s="5">
        <v>57.3</v>
      </c>
      <c r="BQ27" t="s">
        <v>189</v>
      </c>
      <c r="BR27" t="s">
        <v>73</v>
      </c>
      <c r="BS27" s="1">
        <v>43704</v>
      </c>
      <c r="BT27" s="2">
        <v>0.40138888888888885</v>
      </c>
      <c r="BU27" t="s">
        <v>169</v>
      </c>
      <c r="BV27" t="s">
        <v>75</v>
      </c>
      <c r="BY27">
        <v>900</v>
      </c>
      <c r="BZ27" t="s">
        <v>23</v>
      </c>
      <c r="CA27" t="s">
        <v>170</v>
      </c>
      <c r="CC27" t="s">
        <v>69</v>
      </c>
      <c r="CD27">
        <v>7800</v>
      </c>
      <c r="CE27" t="s">
        <v>77</v>
      </c>
      <c r="CF27" s="1">
        <v>43705</v>
      </c>
      <c r="CI27">
        <v>1</v>
      </c>
      <c r="CJ27">
        <v>1</v>
      </c>
      <c r="CK27">
        <v>21</v>
      </c>
      <c r="CL27" t="s">
        <v>79</v>
      </c>
    </row>
    <row r="28" spans="1:90">
      <c r="A28" t="s">
        <v>87</v>
      </c>
      <c r="B28" t="s">
        <v>62</v>
      </c>
      <c r="C28" t="s">
        <v>63</v>
      </c>
      <c r="E28" t="str">
        <f>"019911159510"</f>
        <v>019911159510</v>
      </c>
      <c r="F28" s="1">
        <v>43704</v>
      </c>
      <c r="G28">
        <v>202002</v>
      </c>
      <c r="H28" t="s">
        <v>93</v>
      </c>
      <c r="I28" t="s">
        <v>94</v>
      </c>
      <c r="J28" t="s">
        <v>95</v>
      </c>
      <c r="K28" t="s">
        <v>67</v>
      </c>
      <c r="L28" t="s">
        <v>64</v>
      </c>
      <c r="M28" t="s">
        <v>65</v>
      </c>
      <c r="N28" t="s">
        <v>190</v>
      </c>
      <c r="O28" t="s">
        <v>71</v>
      </c>
      <c r="P28" t="str">
        <f>"                              "</f>
        <v xml:space="preserve">                              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14.92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2</v>
      </c>
      <c r="BI28">
        <v>14</v>
      </c>
      <c r="BJ28">
        <v>6.5</v>
      </c>
      <c r="BK28">
        <v>14</v>
      </c>
      <c r="BL28" s="5">
        <v>98.42</v>
      </c>
      <c r="BM28" s="5">
        <v>14.76</v>
      </c>
      <c r="BN28" s="5">
        <v>113.18</v>
      </c>
      <c r="BO28" s="5">
        <v>113.18</v>
      </c>
      <c r="BS28" s="1">
        <v>43705</v>
      </c>
      <c r="BT28" s="2">
        <v>0.68402777777777779</v>
      </c>
      <c r="BU28" t="s">
        <v>181</v>
      </c>
      <c r="BV28" t="s">
        <v>75</v>
      </c>
      <c r="BY28">
        <v>16200</v>
      </c>
      <c r="CA28" t="s">
        <v>191</v>
      </c>
      <c r="CC28" t="s">
        <v>65</v>
      </c>
      <c r="CD28">
        <v>4000</v>
      </c>
      <c r="CE28" t="s">
        <v>77</v>
      </c>
      <c r="CF28" s="1">
        <v>43706</v>
      </c>
      <c r="CI28">
        <v>1</v>
      </c>
      <c r="CJ28">
        <v>1</v>
      </c>
      <c r="CK28" t="s">
        <v>101</v>
      </c>
      <c r="CL28" t="s">
        <v>79</v>
      </c>
    </row>
    <row r="29" spans="1:90">
      <c r="A29" t="s">
        <v>87</v>
      </c>
      <c r="B29" t="s">
        <v>62</v>
      </c>
      <c r="C29" t="s">
        <v>63</v>
      </c>
      <c r="E29" t="str">
        <f>"019911159509"</f>
        <v>019911159509</v>
      </c>
      <c r="F29" s="1">
        <v>43705</v>
      </c>
      <c r="G29">
        <v>202002</v>
      </c>
      <c r="H29" t="s">
        <v>93</v>
      </c>
      <c r="I29" t="s">
        <v>94</v>
      </c>
      <c r="J29" t="s">
        <v>192</v>
      </c>
      <c r="K29" t="s">
        <v>67</v>
      </c>
      <c r="L29" t="s">
        <v>64</v>
      </c>
      <c r="M29" t="s">
        <v>65</v>
      </c>
      <c r="N29" t="s">
        <v>193</v>
      </c>
      <c r="O29" t="s">
        <v>71</v>
      </c>
      <c r="P29" t="str">
        <f>"                              "</f>
        <v xml:space="preserve">                              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14.92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2</v>
      </c>
      <c r="BI29">
        <v>10</v>
      </c>
      <c r="BJ29">
        <v>9.6</v>
      </c>
      <c r="BK29">
        <v>10</v>
      </c>
      <c r="BL29" s="5">
        <v>98.42</v>
      </c>
      <c r="BM29" s="5">
        <v>14.76</v>
      </c>
      <c r="BN29" s="5">
        <v>113.18</v>
      </c>
      <c r="BO29" s="5">
        <v>113.18</v>
      </c>
      <c r="BQ29" t="s">
        <v>73</v>
      </c>
      <c r="BR29" t="s">
        <v>194</v>
      </c>
      <c r="BS29" s="1">
        <v>43706</v>
      </c>
      <c r="BT29" s="2">
        <v>0.64583333333333337</v>
      </c>
      <c r="BU29" t="s">
        <v>195</v>
      </c>
      <c r="BV29" t="s">
        <v>75</v>
      </c>
      <c r="BY29">
        <v>24000</v>
      </c>
      <c r="CA29" t="s">
        <v>191</v>
      </c>
      <c r="CC29" t="s">
        <v>65</v>
      </c>
      <c r="CD29">
        <v>4000</v>
      </c>
      <c r="CE29" t="s">
        <v>77</v>
      </c>
      <c r="CF29" s="1">
        <v>43706</v>
      </c>
      <c r="CI29">
        <v>1</v>
      </c>
      <c r="CJ29">
        <v>1</v>
      </c>
      <c r="CK29" t="s">
        <v>101</v>
      </c>
      <c r="CL29" t="s">
        <v>79</v>
      </c>
    </row>
    <row r="30" spans="1:90">
      <c r="A30" t="s">
        <v>61</v>
      </c>
      <c r="B30" t="s">
        <v>62</v>
      </c>
      <c r="C30" t="s">
        <v>63</v>
      </c>
      <c r="E30" t="str">
        <f>"009938393866"</f>
        <v>009938393866</v>
      </c>
      <c r="F30" s="1">
        <v>43706</v>
      </c>
      <c r="G30">
        <v>202002</v>
      </c>
      <c r="H30" t="s">
        <v>80</v>
      </c>
      <c r="I30" t="s">
        <v>81</v>
      </c>
      <c r="J30" t="s">
        <v>196</v>
      </c>
      <c r="K30" t="s">
        <v>67</v>
      </c>
      <c r="L30" t="s">
        <v>64</v>
      </c>
      <c r="M30" t="s">
        <v>65</v>
      </c>
      <c r="N30" t="s">
        <v>156</v>
      </c>
      <c r="O30" t="s">
        <v>167</v>
      </c>
      <c r="P30" t="str">
        <f>"                              "</f>
        <v xml:space="preserve">                              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23.85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1</v>
      </c>
      <c r="BI30">
        <v>6</v>
      </c>
      <c r="BJ30">
        <v>2.4</v>
      </c>
      <c r="BK30">
        <v>6</v>
      </c>
      <c r="BL30" s="5">
        <v>149.4</v>
      </c>
      <c r="BM30" s="5">
        <v>22.41</v>
      </c>
      <c r="BN30" s="5">
        <v>171.81</v>
      </c>
      <c r="BO30" s="5">
        <v>171.81</v>
      </c>
      <c r="BS30" s="1">
        <v>43707</v>
      </c>
      <c r="BT30" s="2">
        <v>0.3659722222222222</v>
      </c>
      <c r="BU30" t="s">
        <v>197</v>
      </c>
      <c r="BV30" t="s">
        <v>75</v>
      </c>
      <c r="BY30">
        <v>12000</v>
      </c>
      <c r="BZ30" t="s">
        <v>23</v>
      </c>
      <c r="CA30" t="s">
        <v>198</v>
      </c>
      <c r="CC30" t="s">
        <v>65</v>
      </c>
      <c r="CD30">
        <v>4000</v>
      </c>
      <c r="CE30" t="s">
        <v>77</v>
      </c>
      <c r="CF30" s="1">
        <v>43707</v>
      </c>
      <c r="CI30">
        <v>1</v>
      </c>
      <c r="CJ30">
        <v>1</v>
      </c>
      <c r="CK30">
        <v>21</v>
      </c>
      <c r="CL30" t="s">
        <v>79</v>
      </c>
    </row>
    <row r="32" spans="1:90">
      <c r="E32" t="s">
        <v>199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587.53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I32">
        <v>385.5</v>
      </c>
      <c r="BJ32">
        <v>586</v>
      </c>
      <c r="BK32">
        <v>621</v>
      </c>
      <c r="BL32" s="5">
        <v>3720.45</v>
      </c>
      <c r="BM32" s="5">
        <v>558.04999999999995</v>
      </c>
      <c r="BN32" s="5">
        <v>4278.5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J17990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Wessels</dc:creator>
  <cp:lastModifiedBy>Marlene Wessels</cp:lastModifiedBy>
  <dcterms:created xsi:type="dcterms:W3CDTF">2019-08-30T12:26:39Z</dcterms:created>
  <dcterms:modified xsi:type="dcterms:W3CDTF">2019-08-30T13:09:01Z</dcterms:modified>
</cp:coreProperties>
</file>