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770" windowWidth="18675" windowHeight="6300"/>
  </bookViews>
  <sheets>
    <sheet name="sdrascd7-IEHAZMA138338" sheetId="1" r:id="rId1"/>
  </sheets>
  <calcPr calcId="145621"/>
</workbook>
</file>

<file path=xl/calcChain.xml><?xml version="1.0" encoding="utf-8"?>
<calcChain xmlns="http://schemas.openxmlformats.org/spreadsheetml/2006/main">
  <c r="P118" i="1" l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<sst xmlns="http://schemas.openxmlformats.org/spreadsheetml/2006/main" count="2428" uniqueCount="565">
  <si>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</si>
  <si>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</si>
  <si>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</si>
  <si>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</si>
  <si>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</si>
  <si>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</si>
  <si>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</si>
  <si>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</si>
  <si>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</si>
  <si>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</si>
  <si>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</si>
  <si>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</si>
  <si>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</si>
  <si>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</si>
  <si>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</si>
  <si>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</si>
  <si>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</si>
  <si>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</si>
  <si>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</si>
  <si>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</si>
  <si>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</si>
  <si>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</si>
  <si>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</si>
  <si>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</si>
  <si>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</si>
  <si>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</si>
  <si>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</si>
  <si>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</si>
  <si>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</si>
  <si>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</si>
  <si>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</si>
  <si>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</si>
  <si>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</si>
  <si>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</si>
  <si>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</si>
  <si>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</si>
  <si>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</si>
  <si>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</si>
  <si>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</si>
  <si>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</si>
  <si>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</si>
  <si>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</si>
  <si>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</si>
  <si>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</si>
  <si>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</si>
  <si>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</si>
  <si>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</si>
  <si>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</si>
  <si>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</si>
  <si>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</si>
  <si>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</si>
  <si>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</si>
  <si>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</si>
  <si>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</si>
  <si>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</si>
  <si>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</si>
  <si>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</si>
  <si>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</si>
  <si>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</si>
  <si>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</si>
  <si>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</si>
  <si>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</si>
  <si>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</si>
  <si>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</si>
  <si>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</si>
  <si>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</si>
  <si>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</si>
  <si>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</si>
  <si>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</si>
  <si>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</si>
  <si>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</si>
  <si>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</si>
  <si>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</si>
  <si>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MOVE ANALYTICS CC - TRI MOVE       </t>
  </si>
  <si>
    <t>WAY</t>
  </si>
  <si>
    <t>DURBA</t>
  </si>
  <si>
    <t>DURBAN</t>
  </si>
  <si>
    <t xml:space="preserve">PAKLITE                            </t>
  </si>
  <si>
    <t xml:space="preserve">                                   </t>
  </si>
  <si>
    <t>CAPET</t>
  </si>
  <si>
    <t>CAPE TOWN</t>
  </si>
  <si>
    <t xml:space="preserve">LUGGAGE WAREHOUSE                  </t>
  </si>
  <si>
    <t>ON1</t>
  </si>
  <si>
    <t>?</t>
  </si>
  <si>
    <t>LUSANDA SNYMAN</t>
  </si>
  <si>
    <t>SANDESH</t>
  </si>
  <si>
    <t xml:space="preserve">Lusanda                       </t>
  </si>
  <si>
    <t>no</t>
  </si>
  <si>
    <t>Late linehaul</t>
  </si>
  <si>
    <t>taz</t>
  </si>
  <si>
    <t>DOC / FUE</t>
  </si>
  <si>
    <t xml:space="preserve">POD received from cell 0622163098 M     </t>
  </si>
  <si>
    <t>Flyer</t>
  </si>
  <si>
    <t xml:space="preserve">LIGHTING REVOLUTION                </t>
  </si>
  <si>
    <t>RUSTE</t>
  </si>
  <si>
    <t>RUSTENBURG</t>
  </si>
  <si>
    <t xml:space="preserve">SPECSAVERS                         </t>
  </si>
  <si>
    <t>DBC</t>
  </si>
  <si>
    <t>HENRIETTE LOUW</t>
  </si>
  <si>
    <t>RENARDO NURAA</t>
  </si>
  <si>
    <t xml:space="preserve">keorapetse                    </t>
  </si>
  <si>
    <t>yes</t>
  </si>
  <si>
    <t>FUE / doc</t>
  </si>
  <si>
    <t xml:space="preserve">POD received from cell 0717569233 M     </t>
  </si>
  <si>
    <t>PARCEL</t>
  </si>
  <si>
    <t>POTCH</t>
  </si>
  <si>
    <t>POTCHEFSTROOM</t>
  </si>
  <si>
    <t xml:space="preserve">CYCLO DNA                          </t>
  </si>
  <si>
    <t>LEONE PHILLIPSON</t>
  </si>
  <si>
    <t>Herman</t>
  </si>
  <si>
    <t>FUE / DOC</t>
  </si>
  <si>
    <t>POD received from cell 0783054958 M</t>
  </si>
  <si>
    <t>WORCE</t>
  </si>
  <si>
    <t>WORCESTER</t>
  </si>
  <si>
    <t xml:space="preserve">VICTORIA   ALBERT MARKETING PT     </t>
  </si>
  <si>
    <t>MARIKA HOLIDAY</t>
  </si>
  <si>
    <t>WENDY</t>
  </si>
  <si>
    <t>JOHAN</t>
  </si>
  <si>
    <t>JOHANNESBURG</t>
  </si>
  <si>
    <t xml:space="preserve">NA                                 </t>
  </si>
  <si>
    <t>FELICITY PUTTERGILL</t>
  </si>
  <si>
    <t>eddy</t>
  </si>
  <si>
    <t>POD received from cell 0797074161 M</t>
  </si>
  <si>
    <t>PRETO</t>
  </si>
  <si>
    <t>PRETORIA</t>
  </si>
  <si>
    <t>ON2</t>
  </si>
  <si>
    <t>R JAIN</t>
  </si>
  <si>
    <t>Jain</t>
  </si>
  <si>
    <t>POD received from cell 0780245853 M</t>
  </si>
  <si>
    <t xml:space="preserve">COIRTEX                            </t>
  </si>
  <si>
    <t>PIET1</t>
  </si>
  <si>
    <t>PIETERMARITZBURG</t>
  </si>
  <si>
    <t xml:space="preserve">TRACY KELLY INTERIORS              </t>
  </si>
  <si>
    <t>FRANS</t>
  </si>
  <si>
    <t>FRANSCHHOEK</t>
  </si>
  <si>
    <t xml:space="preserve">FRANSCHHOEK AGRIMARK               </t>
  </si>
  <si>
    <t>theo</t>
  </si>
  <si>
    <t>POD received from cell 0732547403 M</t>
  </si>
  <si>
    <t>PIET2</t>
  </si>
  <si>
    <t>PIETERSBURG</t>
  </si>
  <si>
    <t xml:space="preserve">PIETERSBURG HOSP                   </t>
  </si>
  <si>
    <t>MMAKGOMO NTSOANE</t>
  </si>
  <si>
    <t>LUSUAIDE</t>
  </si>
  <si>
    <t>Maloba</t>
  </si>
  <si>
    <t>POD received from cell 0785331999 M</t>
  </si>
  <si>
    <t xml:space="preserve">SHEPARD MATSEBE                    </t>
  </si>
  <si>
    <t>LUSAIDE</t>
  </si>
  <si>
    <t>Sherpard</t>
  </si>
  <si>
    <t xml:space="preserve">LA-LAH NAILS   BEAUTY              </t>
  </si>
  <si>
    <t>LYN-MARI</t>
  </si>
  <si>
    <t>LUSANDA</t>
  </si>
  <si>
    <t>jackie</t>
  </si>
  <si>
    <t>POD received from cell 0647909777 M</t>
  </si>
  <si>
    <t>SWELL</t>
  </si>
  <si>
    <t>SWELLENDAM</t>
  </si>
  <si>
    <t xml:space="preserve">JO-MARE PUREN                      </t>
  </si>
  <si>
    <t>D DE WET</t>
  </si>
  <si>
    <t xml:space="preserve">MARLA  KRUGER                      </t>
  </si>
  <si>
    <t>Jock</t>
  </si>
  <si>
    <t>POD received from cell 0822621815 M</t>
  </si>
  <si>
    <t xml:space="preserve">CECILIA WILMAT                     </t>
  </si>
  <si>
    <t>CECILIA WILMAT</t>
  </si>
  <si>
    <t>POD received from cell 0673653068 M</t>
  </si>
  <si>
    <t>BRAKP</t>
  </si>
  <si>
    <t>BRAKPAN</t>
  </si>
  <si>
    <t xml:space="preserve">GIFT MASILELA                      </t>
  </si>
  <si>
    <t>GIFT MASILELA</t>
  </si>
  <si>
    <t>POD received from cell 0769249034 M</t>
  </si>
  <si>
    <t xml:space="preserve">LEI ZHANGO                         </t>
  </si>
  <si>
    <t>LEI ZHANGO</t>
  </si>
  <si>
    <t>POD received from cell 0631352676 M</t>
  </si>
  <si>
    <t>RIVER</t>
  </si>
  <si>
    <t>RIVERSDALE</t>
  </si>
  <si>
    <t xml:space="preserve">SSK RIVERSDALE                     </t>
  </si>
  <si>
    <t>.</t>
  </si>
  <si>
    <t>Edwin</t>
  </si>
  <si>
    <t>PLEASE DO NOT DRAG BALE CARPET</t>
  </si>
  <si>
    <t>JACKIE HEATON</t>
  </si>
  <si>
    <t>j heaton</t>
  </si>
  <si>
    <t>KAKAM</t>
  </si>
  <si>
    <t>KAKAMAS</t>
  </si>
  <si>
    <t xml:space="preserve">KAKAMAS KAAP AGRI                  </t>
  </si>
  <si>
    <t>Company Closed</t>
  </si>
  <si>
    <t>SYSTEM</t>
  </si>
  <si>
    <t>GRAHA</t>
  </si>
  <si>
    <t>GRAHAMSTOWN</t>
  </si>
  <si>
    <t xml:space="preserve">BEAUTIFUL HOUSE                    </t>
  </si>
  <si>
    <t>t mills</t>
  </si>
  <si>
    <t xml:space="preserve">ZAMMECH TRADING CC                 </t>
  </si>
  <si>
    <t>SEAN SCULLY</t>
  </si>
  <si>
    <t>Denise</t>
  </si>
  <si>
    <t>POD received from cell 0818590343 M</t>
  </si>
  <si>
    <t>RICHA</t>
  </si>
  <si>
    <t>RICHARDS BAY</t>
  </si>
  <si>
    <t xml:space="preserve">STANTON CROCKER                    </t>
  </si>
  <si>
    <t>stanton</t>
  </si>
  <si>
    <t>POD received from cell 0823547891 M</t>
  </si>
  <si>
    <t>SOME2</t>
  </si>
  <si>
    <t>SOMERSET WEST</t>
  </si>
  <si>
    <t xml:space="preserve">CELLULAR SOMERSET MALL             </t>
  </si>
  <si>
    <t>CHERIE</t>
  </si>
  <si>
    <t>werne</t>
  </si>
  <si>
    <t>POD received from cell 0671592618 M</t>
  </si>
  <si>
    <t>BLOE1</t>
  </si>
  <si>
    <t>BLOEMFONTEIN</t>
  </si>
  <si>
    <t xml:space="preserve">STEFAN GROBLER                     </t>
  </si>
  <si>
    <t>D venter</t>
  </si>
  <si>
    <t>POD received from cell 0847649236 M</t>
  </si>
  <si>
    <t>SIMON</t>
  </si>
  <si>
    <t>SIMONDIUM</t>
  </si>
  <si>
    <t xml:space="preserve">SIMONDIUM KAAPAGRI                 </t>
  </si>
  <si>
    <t>..</t>
  </si>
  <si>
    <t>allistair</t>
  </si>
  <si>
    <t>Late Linehaul Delayed Beyond Skynet Control</t>
  </si>
  <si>
    <t>jlc</t>
  </si>
  <si>
    <t>j19267</t>
  </si>
  <si>
    <t xml:space="preserve">pvt                                </t>
  </si>
  <si>
    <t>pvt</t>
  </si>
  <si>
    <t>keren n</t>
  </si>
  <si>
    <t>Lusanda</t>
  </si>
  <si>
    <t>jam</t>
  </si>
  <si>
    <t>POD received from cell 0736814363 M</t>
  </si>
  <si>
    <t>PLETT</t>
  </si>
  <si>
    <t>PLETTENBERG BAY</t>
  </si>
  <si>
    <t>CHRIS LEISTER</t>
  </si>
  <si>
    <t>Chris</t>
  </si>
  <si>
    <t>MALME</t>
  </si>
  <si>
    <t>MALMESBURY</t>
  </si>
  <si>
    <t xml:space="preserve">MALMESBURY AGRIMARK                </t>
  </si>
  <si>
    <t>hennie</t>
  </si>
  <si>
    <t>POD received from cell 0844549356 M</t>
  </si>
  <si>
    <t>HOWIC</t>
  </si>
  <si>
    <t>HOWICK</t>
  </si>
  <si>
    <t>MR ELLENS</t>
  </si>
  <si>
    <t>Mr Ellens</t>
  </si>
  <si>
    <t>POD received from cell 0827869932 M</t>
  </si>
  <si>
    <t xml:space="preserve">SAMSUITE FAIRLANDS                 </t>
  </si>
  <si>
    <t>OLWETHU</t>
  </si>
  <si>
    <t>natasha</t>
  </si>
  <si>
    <t>POD received from cell 0769347056 M</t>
  </si>
  <si>
    <t>SANDT</t>
  </si>
  <si>
    <t>SANDTON</t>
  </si>
  <si>
    <t xml:space="preserve">TRISH SUANDER                      </t>
  </si>
  <si>
    <t>Sophie</t>
  </si>
  <si>
    <t>POD received from cell 0746652816 M</t>
  </si>
  <si>
    <t>UPING</t>
  </si>
  <si>
    <t>UPINGTON</t>
  </si>
  <si>
    <t xml:space="preserve">2 ASCURODER STREET                 </t>
  </si>
  <si>
    <t>JEANETTE BOOYSEN</t>
  </si>
  <si>
    <t>SANELE</t>
  </si>
  <si>
    <t>ken</t>
  </si>
  <si>
    <t>POD received from cell 0611162104 M</t>
  </si>
  <si>
    <t xml:space="preserve">WERNER THEO DEVWIG                 </t>
  </si>
  <si>
    <t>signed</t>
  </si>
  <si>
    <t>Appointment required</t>
  </si>
  <si>
    <t>pad</t>
  </si>
  <si>
    <t>POD received from cell 0815639294 M</t>
  </si>
  <si>
    <t xml:space="preserve">DECOFURN                           </t>
  </si>
  <si>
    <t>PORT3</t>
  </si>
  <si>
    <t>PORT ELIZABETH</t>
  </si>
  <si>
    <t xml:space="preserve">JAN OPPERMAN ACCOUNTING            </t>
  </si>
  <si>
    <t>DAVID</t>
  </si>
  <si>
    <t>TASNEEM</t>
  </si>
  <si>
    <t>kopperman</t>
  </si>
  <si>
    <t>POD received from cell 0663884967 M</t>
  </si>
  <si>
    <t xml:space="preserve">HAROON SEODAT                      </t>
  </si>
  <si>
    <t>Lambat</t>
  </si>
  <si>
    <t>Consignee not available)</t>
  </si>
  <si>
    <t>HND / FUE / doc</t>
  </si>
  <si>
    <t>POD received from cell 0633060740 M</t>
  </si>
  <si>
    <t xml:space="preserve">RENS                               </t>
  </si>
  <si>
    <t>MELAUR SAUNDERS</t>
  </si>
  <si>
    <t>LUSAUDA</t>
  </si>
  <si>
    <t>m sanders</t>
  </si>
  <si>
    <t xml:space="preserve">SUE BERNOTT                        </t>
  </si>
  <si>
    <t>SUE BERNOTT</t>
  </si>
  <si>
    <t>POTGI</t>
  </si>
  <si>
    <t>POTGIETERSRUS</t>
  </si>
  <si>
    <t>A MAPHALU</t>
  </si>
  <si>
    <t>MAPHALU</t>
  </si>
  <si>
    <t>POD received from cell 0736189978 M</t>
  </si>
  <si>
    <t>VERWO</t>
  </si>
  <si>
    <t>CENTURION</t>
  </si>
  <si>
    <t xml:space="preserve">BEN SCHAEFER                       </t>
  </si>
  <si>
    <t xml:space="preserve">BEN SCHAEFER                  </t>
  </si>
  <si>
    <t xml:space="preserve">POD received from cell 0842709527 M     </t>
  </si>
  <si>
    <t xml:space="preserve">MATHILDA MEIRING                   </t>
  </si>
  <si>
    <t>Bongi</t>
  </si>
  <si>
    <t xml:space="preserve">VUMEZA PTY LTD                     </t>
  </si>
  <si>
    <t>ZONELE MAJOLA</t>
  </si>
  <si>
    <t>ndlovu</t>
  </si>
  <si>
    <t>lep</t>
  </si>
  <si>
    <t>POD received from cell 0681926658 M</t>
  </si>
  <si>
    <t>AMANZ</t>
  </si>
  <si>
    <t>AMANZIMTOTI</t>
  </si>
  <si>
    <t xml:space="preserve">VUKAIN SECUTIRY FORCE              </t>
  </si>
  <si>
    <t>THOBEKA MFAMELA</t>
  </si>
  <si>
    <t>Thobeka</t>
  </si>
  <si>
    <t>POD received from cell 0638667139 M</t>
  </si>
  <si>
    <t xml:space="preserve">KEREN NGWEY                        </t>
  </si>
  <si>
    <t>KEREN NGWEY</t>
  </si>
  <si>
    <t>POD received from cell 0748817308 M</t>
  </si>
  <si>
    <t xml:space="preserve">AORA SERV PTY LTD                  </t>
  </si>
  <si>
    <t>OSMAN ALLOW</t>
  </si>
  <si>
    <t>Lyson</t>
  </si>
  <si>
    <t>POD received from cell 0783350261 M</t>
  </si>
  <si>
    <t>CALED</t>
  </si>
  <si>
    <t>CALEDON</t>
  </si>
  <si>
    <t xml:space="preserve">DIRK ODENDAAL                      </t>
  </si>
  <si>
    <t>ANNALIZE</t>
  </si>
  <si>
    <t>POD received from cell 0731554347 M</t>
  </si>
  <si>
    <t xml:space="preserve">NATIONAL LIBRARY OF SA             </t>
  </si>
  <si>
    <t>NOKUTHULA MUSA</t>
  </si>
  <si>
    <t>pinky</t>
  </si>
  <si>
    <t>POD received from cell 0726035770 M</t>
  </si>
  <si>
    <t xml:space="preserve">GERALD HAYDEN                      </t>
  </si>
  <si>
    <t>GERALD HAYDEN</t>
  </si>
  <si>
    <t xml:space="preserve">SAMSUMITE FAIRLANDS                </t>
  </si>
  <si>
    <t xml:space="preserve">LUGGAGE                            </t>
  </si>
  <si>
    <t>NA</t>
  </si>
  <si>
    <t>OLLY</t>
  </si>
  <si>
    <t>renardo</t>
  </si>
  <si>
    <t xml:space="preserve">SANDTON SUN #ROMM 1408             </t>
  </si>
  <si>
    <t>STEPHEN BLEWETTE</t>
  </si>
  <si>
    <t>sam</t>
  </si>
  <si>
    <t>POD received from cell 0822272106 M</t>
  </si>
  <si>
    <t>DYLAN STEVENSON</t>
  </si>
  <si>
    <t>Patrick</t>
  </si>
  <si>
    <t>TES</t>
  </si>
  <si>
    <t xml:space="preserve">CELLINI                            </t>
  </si>
  <si>
    <t>peele</t>
  </si>
  <si>
    <t>Mustard Seed international corporat</t>
  </si>
  <si>
    <t>Tebogo Mohale</t>
  </si>
  <si>
    <t>lusanda</t>
  </si>
  <si>
    <t xml:space="preserve">Small Parcel </t>
  </si>
  <si>
    <t xml:space="preserve">SAMSONITE                          </t>
  </si>
  <si>
    <t xml:space="preserve">LLUIGGAGE WAREHOUSE                </t>
  </si>
  <si>
    <t xml:space="preserve">reele                         </t>
  </si>
  <si>
    <t xml:space="preserve">POD received from cell 0736814363 M     </t>
  </si>
  <si>
    <t>LINCOLN DAUWIN</t>
  </si>
  <si>
    <t>Lincoln</t>
  </si>
  <si>
    <t>POD received from cell 0725460326 M</t>
  </si>
  <si>
    <t>ALEXANDER GRINLING</t>
  </si>
  <si>
    <t>Alexander</t>
  </si>
  <si>
    <t>Driver late</t>
  </si>
  <si>
    <t xml:space="preserve">REUAX PREMIER                      </t>
  </si>
  <si>
    <t>MARIE COXFORD</t>
  </si>
  <si>
    <t>Marlene</t>
  </si>
  <si>
    <t>JENNIFER KEMP KEMP</t>
  </si>
  <si>
    <t>D Arpin</t>
  </si>
  <si>
    <t>POD received from cell 0732603055 M</t>
  </si>
  <si>
    <t>LAMEEZM SIEED</t>
  </si>
  <si>
    <t>NABeel</t>
  </si>
  <si>
    <t>POD received from cell 0624916044 M</t>
  </si>
  <si>
    <t xml:space="preserve">LOVE OF FAIR                       </t>
  </si>
  <si>
    <t>LILANI VAN DER WESTHUIZEN</t>
  </si>
  <si>
    <t>Dikeledi</t>
  </si>
  <si>
    <t xml:space="preserve">OLIVEREEN VD MERWE                 </t>
  </si>
  <si>
    <t xml:space="preserve">PVT                                </t>
  </si>
  <si>
    <t>reele</t>
  </si>
  <si>
    <t xml:space="preserve">parklite                           </t>
  </si>
  <si>
    <t xml:space="preserve">pvt resident                       </t>
  </si>
  <si>
    <t>Reele</t>
  </si>
  <si>
    <t>PINET</t>
  </si>
  <si>
    <t>PINETOWN</t>
  </si>
  <si>
    <t>KEAGAN</t>
  </si>
  <si>
    <t>Werner</t>
  </si>
  <si>
    <t>col</t>
  </si>
  <si>
    <t>POD received from cell 0730059234 M</t>
  </si>
  <si>
    <t xml:space="preserve">DOMINIQUE JARVIS                   </t>
  </si>
  <si>
    <t xml:space="preserve">CHARISSA COOPER                    </t>
  </si>
  <si>
    <t>armien</t>
  </si>
  <si>
    <t xml:space="preserve">TOPDRAW INVESTMENT HOLDINGS        </t>
  </si>
  <si>
    <t>ANNEKE ANDREWS</t>
  </si>
  <si>
    <t>A Andrews</t>
  </si>
  <si>
    <t>POD received from cell 0842709527 M</t>
  </si>
  <si>
    <t>TSHOLO MPARUTSA</t>
  </si>
  <si>
    <t>beloved</t>
  </si>
  <si>
    <t>POD received from cell 0729564722 M</t>
  </si>
  <si>
    <t>NICOLAS BLIXELL</t>
  </si>
  <si>
    <t>Nicolas</t>
  </si>
  <si>
    <t xml:space="preserve">FERURAD MAMMAGRAPHY CENTRE         </t>
  </si>
  <si>
    <t>DESMOND JANSEN VAN VUUREN</t>
  </si>
  <si>
    <t>C A Tiuny</t>
  </si>
  <si>
    <t>DOMINIQUE JARVIS</t>
  </si>
  <si>
    <t>Thembi</t>
  </si>
  <si>
    <t>HELEN INGRAM</t>
  </si>
  <si>
    <t>Helen</t>
  </si>
  <si>
    <t>POD received from cell 0760754539 M</t>
  </si>
  <si>
    <t>JOSH KUMPERS</t>
  </si>
  <si>
    <t>Joy</t>
  </si>
  <si>
    <t>UMKOM</t>
  </si>
  <si>
    <t>UMKOMAAS</t>
  </si>
  <si>
    <t>HAUS FREYER</t>
  </si>
  <si>
    <t>ANDREW MAY</t>
  </si>
  <si>
    <t>Andrew</t>
  </si>
  <si>
    <t>DALEEN URNER</t>
  </si>
  <si>
    <t>Daleen</t>
  </si>
  <si>
    <t>POD received from cell 0746644640 M</t>
  </si>
  <si>
    <t>UMHLA</t>
  </si>
  <si>
    <t>UMHLANGA ROCKS</t>
  </si>
  <si>
    <t xml:space="preserve">IVESTEC                            </t>
  </si>
  <si>
    <t xml:space="preserve">P V T                              </t>
  </si>
  <si>
    <t>IBRAHIM</t>
  </si>
  <si>
    <t xml:space="preserve">PLEVRE FABRE                       </t>
  </si>
  <si>
    <t>SHERYL GOVENDER</t>
  </si>
  <si>
    <t>LUSANDO</t>
  </si>
  <si>
    <t>nsovo</t>
  </si>
  <si>
    <t>let</t>
  </si>
  <si>
    <t>SECUN</t>
  </si>
  <si>
    <t>SECUNDA</t>
  </si>
  <si>
    <t>NIKI SCHNEIDER</t>
  </si>
  <si>
    <t>lizell</t>
  </si>
  <si>
    <t>cch</t>
  </si>
  <si>
    <t>POD received from cell 0766204141 M</t>
  </si>
  <si>
    <t>TASNEEM KAVA</t>
  </si>
  <si>
    <t>Prince</t>
  </si>
  <si>
    <t>KAREN VON MALTITZ</t>
  </si>
  <si>
    <t>laren</t>
  </si>
  <si>
    <t>PATEN</t>
  </si>
  <si>
    <t>PATENSIE</t>
  </si>
  <si>
    <t xml:space="preserve">PATENSIE KAAPAGRI                  </t>
  </si>
  <si>
    <t>Clarence</t>
  </si>
  <si>
    <t>POD received from cell 0815893777 M</t>
  </si>
  <si>
    <t>DEDOO</t>
  </si>
  <si>
    <t>DE DOORNS</t>
  </si>
  <si>
    <t xml:space="preserve">ORCHARD KAAPAGRI                   </t>
  </si>
  <si>
    <t>DEON</t>
  </si>
  <si>
    <t>BENON</t>
  </si>
  <si>
    <t>BENONI</t>
  </si>
  <si>
    <t xml:space="preserve">TRANSPORT HOLDINGS                 </t>
  </si>
  <si>
    <t>LAUREN</t>
  </si>
  <si>
    <t>POD received from cell 0672010416 M</t>
  </si>
  <si>
    <t>SUSAN</t>
  </si>
  <si>
    <t>Susan</t>
  </si>
  <si>
    <t>POD received from cell 0643226593 M</t>
  </si>
  <si>
    <t>ELZIE SWART</t>
  </si>
  <si>
    <t>e  Swart</t>
  </si>
  <si>
    <t>MOSSE</t>
  </si>
  <si>
    <t>MOSSEL BAY</t>
  </si>
  <si>
    <t xml:space="preserve">BUILDKO DEVELOPMENTS               </t>
  </si>
  <si>
    <t>KOBUS STEYN</t>
  </si>
  <si>
    <t>kobus</t>
  </si>
  <si>
    <t>MONTA</t>
  </si>
  <si>
    <t>MONTAGU</t>
  </si>
  <si>
    <t xml:space="preserve">MONTAGU FOODS                      </t>
  </si>
  <si>
    <t>H VAN EEDEN</t>
  </si>
  <si>
    <t>H Van Eeden</t>
  </si>
  <si>
    <t>NGF</t>
  </si>
  <si>
    <t>POD received from cell 0726478750 M</t>
  </si>
  <si>
    <t>MIDD2</t>
  </si>
  <si>
    <t>MIDDELBURG (Mpumalanga)</t>
  </si>
  <si>
    <t xml:space="preserve">BATTERY CENTRE WITBANK             </t>
  </si>
  <si>
    <t>WIANA BADENHORST</t>
  </si>
  <si>
    <t>signature</t>
  </si>
  <si>
    <t>POD received from cell 0769043110 M</t>
  </si>
  <si>
    <t>OZMA MGITHWA</t>
  </si>
  <si>
    <t>ANDRIES</t>
  </si>
  <si>
    <t>POD received from cell 0736337571 M</t>
  </si>
  <si>
    <t>CYNTHIA MACLEOD</t>
  </si>
  <si>
    <t>Cynthia</t>
  </si>
  <si>
    <t>LADY</t>
  </si>
  <si>
    <t>LADY GREY</t>
  </si>
  <si>
    <t xml:space="preserve">SENQU MUNICIPALITY                 </t>
  </si>
  <si>
    <t>HLUMELA MANZI</t>
  </si>
  <si>
    <t>SENQU MUNICIPALITY</t>
  </si>
  <si>
    <t>POD received from cell 0721915713 M</t>
  </si>
  <si>
    <t xml:space="preserve">BUGS PLAYPARK                      </t>
  </si>
  <si>
    <t>MELISSA VAN NIEKERK</t>
  </si>
  <si>
    <t>Michelle</t>
  </si>
  <si>
    <t>POD received from cell 0717429658 M</t>
  </si>
  <si>
    <t>s king</t>
  </si>
  <si>
    <t>mr ellens</t>
  </si>
  <si>
    <t>POD received from cell 0814795132 M</t>
  </si>
  <si>
    <t xml:space="preserve">TREE MENDIZ FDECOR                 </t>
  </si>
  <si>
    <t>RENSKE HAMMERDING</t>
  </si>
  <si>
    <t>angela</t>
  </si>
  <si>
    <t>Outlying delivery location</t>
  </si>
  <si>
    <t>shp</t>
  </si>
  <si>
    <t>POD received from cell 0823051341 M</t>
  </si>
  <si>
    <t xml:space="preserve">MARCELLE MOSTERT                   </t>
  </si>
  <si>
    <t>MARCELLE MOSTERT</t>
  </si>
  <si>
    <t>Jaco</t>
  </si>
  <si>
    <t xml:space="preserve">Box </t>
  </si>
  <si>
    <t>MIDRA</t>
  </si>
  <si>
    <t>MIDRAND</t>
  </si>
  <si>
    <t xml:space="preserve">NONTUTHUZELO MASHABA               </t>
  </si>
  <si>
    <t>NONTUTHUZELO MASHABA</t>
  </si>
  <si>
    <t>POD received from cell 0607554553 M</t>
  </si>
  <si>
    <t>Box</t>
  </si>
  <si>
    <t xml:space="preserve">SONJA KROON                        </t>
  </si>
  <si>
    <t>SONJA KROON</t>
  </si>
  <si>
    <t>S KROEN</t>
  </si>
  <si>
    <t xml:space="preserve">COMPANY:INVESTEC                   </t>
  </si>
  <si>
    <t>IBRAHIM OMAR</t>
  </si>
  <si>
    <t>Nonku</t>
  </si>
  <si>
    <t>POD received from cell 0834941426 M</t>
  </si>
  <si>
    <t>ISIPI</t>
  </si>
  <si>
    <t>ISIPINGO</t>
  </si>
  <si>
    <t xml:space="preserve">THAVESHAN NAYAGER                  </t>
  </si>
  <si>
    <t>THAVESHAN NAYAGER</t>
  </si>
  <si>
    <t>Lawrence</t>
  </si>
  <si>
    <t xml:space="preserve">BOX </t>
  </si>
  <si>
    <t>GERMI</t>
  </si>
  <si>
    <t>GERMISTON</t>
  </si>
  <si>
    <t xml:space="preserve">DSV SA                             </t>
  </si>
  <si>
    <t xml:space="preserve">VONETTE OOSTHUIZEN                 </t>
  </si>
  <si>
    <t>RICARDO</t>
  </si>
  <si>
    <t>VONETTE OOSTHUIZEN</t>
  </si>
  <si>
    <t>POD received from cell 0679952741 M</t>
  </si>
  <si>
    <t>TRACY KELLY INTERIOR C/O NON DU PLU</t>
  </si>
  <si>
    <t xml:space="preserve">XIAOLIN                            </t>
  </si>
  <si>
    <t xml:space="preserve">XIAOLIN </t>
  </si>
  <si>
    <t xml:space="preserve">ANGELA CRUICKSHANK </t>
  </si>
  <si>
    <t>lulu</t>
  </si>
  <si>
    <t>sha</t>
  </si>
  <si>
    <t>RANDB</t>
  </si>
  <si>
    <t>RANDBURG</t>
  </si>
  <si>
    <t>HEATHER</t>
  </si>
  <si>
    <t>colin</t>
  </si>
  <si>
    <t>POD received from cell 0823886736 M</t>
  </si>
  <si>
    <t>TATJANA DESPOTOVIC</t>
  </si>
  <si>
    <t>tatjana</t>
  </si>
  <si>
    <t>BEN MAMAT</t>
  </si>
  <si>
    <t>Primrose</t>
  </si>
  <si>
    <t>POD received from cell 0733622001 M</t>
  </si>
  <si>
    <t>AVIVA MAROCK</t>
  </si>
  <si>
    <t>Aviva</t>
  </si>
  <si>
    <t>POD received from cell 0719888107 M</t>
  </si>
  <si>
    <t xml:space="preserve">WOLMANS LA LUCIA MALL              </t>
  </si>
  <si>
    <t>WOLMANS LA LUCIA</t>
  </si>
  <si>
    <t xml:space="preserve">ALVIN                         </t>
  </si>
  <si>
    <t xml:space="preserve">POD received from cell 0748410312 M     </t>
  </si>
  <si>
    <t xml:space="preserve">BIRGIT                             </t>
  </si>
  <si>
    <t>BIRGIT</t>
  </si>
  <si>
    <t xml:space="preserve">PVT RESIDENCE                      </t>
  </si>
  <si>
    <t>SDX</t>
  </si>
  <si>
    <t>VERY URGENT</t>
  </si>
  <si>
    <t>HEIDI</t>
  </si>
  <si>
    <t>HARTON</t>
  </si>
  <si>
    <t>DSD / FUE / doc</t>
  </si>
  <si>
    <t>CHAD EPSTEIN</t>
  </si>
  <si>
    <t>kied</t>
  </si>
  <si>
    <t>POD received from cell 0611599733 M</t>
  </si>
  <si>
    <t>LIANDI FERREIRA</t>
  </si>
  <si>
    <t>REECE</t>
  </si>
  <si>
    <t>ciadi</t>
  </si>
  <si>
    <t>POD received from cell 0763629217 M</t>
  </si>
  <si>
    <t>JARRYD PETERS</t>
  </si>
  <si>
    <t>sihle</t>
  </si>
  <si>
    <t>MARCEL LYLE</t>
  </si>
  <si>
    <t>sandije</t>
  </si>
  <si>
    <t xml:space="preserve">LA-LA NAILS   BEAUTY               </t>
  </si>
  <si>
    <t>mabel</t>
  </si>
  <si>
    <t>NOMPUMELELO DUBE</t>
  </si>
  <si>
    <t>omesh</t>
  </si>
  <si>
    <t xml:space="preserve">RHODES UNIVERSITY ENVIRONMENTA     </t>
  </si>
  <si>
    <t>ALTA DE VOS</t>
  </si>
  <si>
    <t>Cassidy</t>
  </si>
  <si>
    <t>raw</t>
  </si>
  <si>
    <t>JEAN JOUBERT</t>
  </si>
  <si>
    <t>c joubert</t>
  </si>
  <si>
    <t>AUDALINE PRETORIUS</t>
  </si>
  <si>
    <t>ANADILINE</t>
  </si>
  <si>
    <t>POD received from cell 0682118246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</si>
</sst>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8"/>
  <sheetViews>
    <sheetView tabSelected="1" topLeftCell="A99" workbookViewId="0">
      <selection activeCell="A120" sqref="A120:XFD120"/>
    </sheetView>
  </sheetViews>
  <sheetFormatPr defaultRowHeight="15" x14ac:dyDescent="0.25"/>
  <cols>
    <col min="5" max="5" width="16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"080010467402"</f>
        <v>080010467402</v>
      </c>
      <c r="F2" s="3">
        <v>44685</v>
      </c>
      <c r="G2">
        <v>202302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"COLLECTION                    "</f>
        <v xml:space="preserve">COLLECTION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23.08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450</v>
      </c>
      <c r="BH2">
        <v>1</v>
      </c>
      <c r="BI2">
        <v>2</v>
      </c>
      <c r="BJ2">
        <v>1.2</v>
      </c>
      <c r="BK2">
        <v>2</v>
      </c>
      <c r="BL2">
        <v>516.62</v>
      </c>
      <c r="BM2">
        <v>77.489999999999995</v>
      </c>
      <c r="BN2">
        <v>594.11</v>
      </c>
      <c r="BO2">
        <v>594.11</v>
      </c>
      <c r="BP2" t="s">
        <v>83</v>
      </c>
      <c r="BQ2" t="s">
        <v>84</v>
      </c>
      <c r="BR2" t="s">
        <v>85</v>
      </c>
      <c r="BS2" s="3">
        <v>44686</v>
      </c>
      <c r="BT2" s="4">
        <v>0.68958333333333333</v>
      </c>
      <c r="BU2" t="s">
        <v>86</v>
      </c>
      <c r="BV2" t="s">
        <v>87</v>
      </c>
      <c r="BW2" t="s">
        <v>88</v>
      </c>
      <c r="BX2" t="s">
        <v>89</v>
      </c>
      <c r="BY2">
        <v>6000</v>
      </c>
      <c r="BZ2" t="s">
        <v>90</v>
      </c>
      <c r="CA2" t="s">
        <v>91</v>
      </c>
      <c r="CC2" t="s">
        <v>80</v>
      </c>
      <c r="CD2">
        <v>7945</v>
      </c>
      <c r="CE2" t="s">
        <v>92</v>
      </c>
      <c r="CF2" s="3">
        <v>44687</v>
      </c>
      <c r="CI2">
        <v>1</v>
      </c>
      <c r="CJ2">
        <v>1</v>
      </c>
      <c r="CK2">
        <v>21</v>
      </c>
      <c r="CL2" t="s">
        <v>87</v>
      </c>
    </row>
    <row r="3" spans="1:92" x14ac:dyDescent="0.25">
      <c r="A3" t="s">
        <v>72</v>
      </c>
      <c r="B3" t="s">
        <v>73</v>
      </c>
      <c r="C3" t="s">
        <v>74</v>
      </c>
      <c r="E3" t="str">
        <f>"009942206939"</f>
        <v>009942206939</v>
      </c>
      <c r="F3" s="3">
        <v>44692</v>
      </c>
      <c r="G3">
        <v>202302</v>
      </c>
      <c r="H3" t="s">
        <v>79</v>
      </c>
      <c r="I3" t="s">
        <v>80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97</v>
      </c>
      <c r="P3" t="str">
        <f>"INV181374                     "</f>
        <v xml:space="preserve">INV181374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62.94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1.5</v>
      </c>
      <c r="BJ3">
        <v>10.199999999999999</v>
      </c>
      <c r="BK3">
        <v>11</v>
      </c>
      <c r="BL3">
        <v>186.94</v>
      </c>
      <c r="BM3">
        <v>28.04</v>
      </c>
      <c r="BN3">
        <v>214.98</v>
      </c>
      <c r="BO3">
        <v>214.98</v>
      </c>
      <c r="BQ3" t="s">
        <v>98</v>
      </c>
      <c r="BR3" t="s">
        <v>99</v>
      </c>
      <c r="BS3" s="3">
        <v>44697</v>
      </c>
      <c r="BT3" s="4">
        <v>0.53194444444444444</v>
      </c>
      <c r="BU3" t="s">
        <v>100</v>
      </c>
      <c r="BV3" t="s">
        <v>101</v>
      </c>
      <c r="BY3">
        <v>50904</v>
      </c>
      <c r="BZ3" t="s">
        <v>102</v>
      </c>
      <c r="CA3" t="s">
        <v>103</v>
      </c>
      <c r="CC3" t="s">
        <v>95</v>
      </c>
      <c r="CD3">
        <v>299</v>
      </c>
      <c r="CE3" t="s">
        <v>104</v>
      </c>
      <c r="CF3" s="3">
        <v>44697</v>
      </c>
      <c r="CI3">
        <v>3</v>
      </c>
      <c r="CJ3">
        <v>3</v>
      </c>
      <c r="CK3">
        <v>43</v>
      </c>
      <c r="CL3" t="s">
        <v>87</v>
      </c>
    </row>
    <row r="4" spans="1:92" x14ac:dyDescent="0.25">
      <c r="A4" t="s">
        <v>72</v>
      </c>
      <c r="B4" t="s">
        <v>73</v>
      </c>
      <c r="C4" t="s">
        <v>74</v>
      </c>
      <c r="E4" t="str">
        <f>"009942206938"</f>
        <v>009942206938</v>
      </c>
      <c r="F4" s="3">
        <v>44692</v>
      </c>
      <c r="G4">
        <v>202302</v>
      </c>
      <c r="H4" t="s">
        <v>79</v>
      </c>
      <c r="I4" t="s">
        <v>80</v>
      </c>
      <c r="J4" t="s">
        <v>93</v>
      </c>
      <c r="K4" t="s">
        <v>78</v>
      </c>
      <c r="L4" t="s">
        <v>105</v>
      </c>
      <c r="M4" t="s">
        <v>106</v>
      </c>
      <c r="N4" t="s">
        <v>107</v>
      </c>
      <c r="O4" t="s">
        <v>82</v>
      </c>
      <c r="P4" t="str">
        <f>"INV181323                     "</f>
        <v xml:space="preserve">INV181323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64.900000000000006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0.7</v>
      </c>
      <c r="BJ4">
        <v>2.9</v>
      </c>
      <c r="BK4">
        <v>3</v>
      </c>
      <c r="BL4">
        <v>187.36</v>
      </c>
      <c r="BM4">
        <v>28.1</v>
      </c>
      <c r="BN4">
        <v>215.46</v>
      </c>
      <c r="BO4">
        <v>215.46</v>
      </c>
      <c r="BQ4" t="s">
        <v>108</v>
      </c>
      <c r="BR4" t="s">
        <v>99</v>
      </c>
      <c r="BS4" s="3">
        <v>44693</v>
      </c>
      <c r="BT4" s="4">
        <v>0.44236111111111115</v>
      </c>
      <c r="BU4" t="s">
        <v>109</v>
      </c>
      <c r="BV4" t="s">
        <v>101</v>
      </c>
      <c r="BY4">
        <v>14638.32</v>
      </c>
      <c r="BZ4" t="s">
        <v>110</v>
      </c>
      <c r="CA4" t="s">
        <v>111</v>
      </c>
      <c r="CC4" t="s">
        <v>106</v>
      </c>
      <c r="CD4">
        <v>2531</v>
      </c>
      <c r="CE4" t="s">
        <v>104</v>
      </c>
      <c r="CF4" s="3">
        <v>44694</v>
      </c>
      <c r="CI4">
        <v>1</v>
      </c>
      <c r="CJ4">
        <v>1</v>
      </c>
      <c r="CK4">
        <v>23</v>
      </c>
      <c r="CL4" t="s">
        <v>87</v>
      </c>
    </row>
    <row r="5" spans="1:92" x14ac:dyDescent="0.25">
      <c r="A5" t="s">
        <v>72</v>
      </c>
      <c r="B5" t="s">
        <v>73</v>
      </c>
      <c r="C5" t="s">
        <v>74</v>
      </c>
      <c r="E5" t="str">
        <f>"009942383153"</f>
        <v>009942383153</v>
      </c>
      <c r="F5" s="3">
        <v>44700</v>
      </c>
      <c r="G5">
        <v>202302</v>
      </c>
      <c r="H5" t="s">
        <v>79</v>
      </c>
      <c r="I5" t="s">
        <v>80</v>
      </c>
      <c r="J5" t="s">
        <v>93</v>
      </c>
      <c r="K5" t="s">
        <v>78</v>
      </c>
      <c r="L5" t="s">
        <v>112</v>
      </c>
      <c r="M5" t="s">
        <v>113</v>
      </c>
      <c r="N5" t="s">
        <v>114</v>
      </c>
      <c r="O5" t="s">
        <v>97</v>
      </c>
      <c r="P5" t="str">
        <f>"INV181614                     "</f>
        <v xml:space="preserve">INV181614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54.42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3.5</v>
      </c>
      <c r="BJ5">
        <v>18.8</v>
      </c>
      <c r="BK5">
        <v>19</v>
      </c>
      <c r="BL5">
        <v>162.34</v>
      </c>
      <c r="BM5">
        <v>24.35</v>
      </c>
      <c r="BN5">
        <v>186.69</v>
      </c>
      <c r="BO5">
        <v>186.69</v>
      </c>
      <c r="BQ5" t="s">
        <v>115</v>
      </c>
      <c r="BR5" t="s">
        <v>99</v>
      </c>
      <c r="BS5" s="3">
        <v>44701</v>
      </c>
      <c r="BT5" s="4">
        <v>0.5625</v>
      </c>
      <c r="BU5" t="s">
        <v>116</v>
      </c>
      <c r="BV5" t="s">
        <v>101</v>
      </c>
      <c r="BY5">
        <v>93960</v>
      </c>
      <c r="BZ5" t="s">
        <v>102</v>
      </c>
      <c r="CC5" t="s">
        <v>113</v>
      </c>
      <c r="CD5">
        <v>6850</v>
      </c>
      <c r="CE5" t="s">
        <v>104</v>
      </c>
      <c r="CF5" s="3">
        <v>44704</v>
      </c>
      <c r="CI5">
        <v>2</v>
      </c>
      <c r="CJ5">
        <v>1</v>
      </c>
      <c r="CK5">
        <v>44</v>
      </c>
      <c r="CL5" t="s">
        <v>87</v>
      </c>
    </row>
    <row r="6" spans="1:92" x14ac:dyDescent="0.25">
      <c r="A6" t="s">
        <v>72</v>
      </c>
      <c r="B6" t="s">
        <v>73</v>
      </c>
      <c r="C6" t="s">
        <v>74</v>
      </c>
      <c r="E6" t="str">
        <f>"009942383152"</f>
        <v>009942383152</v>
      </c>
      <c r="F6" s="3">
        <v>44700</v>
      </c>
      <c r="G6">
        <v>202302</v>
      </c>
      <c r="H6" t="s">
        <v>79</v>
      </c>
      <c r="I6" t="s">
        <v>80</v>
      </c>
      <c r="J6" t="s">
        <v>93</v>
      </c>
      <c r="K6" t="s">
        <v>78</v>
      </c>
      <c r="L6" t="s">
        <v>117</v>
      </c>
      <c r="M6" t="s">
        <v>118</v>
      </c>
      <c r="N6" t="s">
        <v>119</v>
      </c>
      <c r="O6" t="s">
        <v>82</v>
      </c>
      <c r="P6" t="str">
        <f>"INV181596                     "</f>
        <v xml:space="preserve">INV181596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28.84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0.4</v>
      </c>
      <c r="BJ6">
        <v>2.2999999999999998</v>
      </c>
      <c r="BK6">
        <v>2.5</v>
      </c>
      <c r="BL6">
        <v>83.26</v>
      </c>
      <c r="BM6">
        <v>12.49</v>
      </c>
      <c r="BN6">
        <v>95.75</v>
      </c>
      <c r="BO6">
        <v>95.75</v>
      </c>
      <c r="BQ6" t="s">
        <v>120</v>
      </c>
      <c r="BR6" t="s">
        <v>99</v>
      </c>
      <c r="BS6" s="3">
        <v>44701</v>
      </c>
      <c r="BT6" s="4">
        <v>0.3125</v>
      </c>
      <c r="BU6" t="s">
        <v>121</v>
      </c>
      <c r="BV6" t="s">
        <v>101</v>
      </c>
      <c r="BY6">
        <v>11385.4</v>
      </c>
      <c r="BZ6" t="s">
        <v>110</v>
      </c>
      <c r="CA6" t="s">
        <v>122</v>
      </c>
      <c r="CC6" t="s">
        <v>118</v>
      </c>
      <c r="CD6">
        <v>2196</v>
      </c>
      <c r="CE6" t="s">
        <v>104</v>
      </c>
      <c r="CF6" s="3">
        <v>44701</v>
      </c>
      <c r="CI6">
        <v>1</v>
      </c>
      <c r="CJ6">
        <v>1</v>
      </c>
      <c r="CK6">
        <v>21</v>
      </c>
      <c r="CL6" t="s">
        <v>87</v>
      </c>
    </row>
    <row r="7" spans="1:92" x14ac:dyDescent="0.25">
      <c r="A7" t="s">
        <v>72</v>
      </c>
      <c r="B7" t="s">
        <v>73</v>
      </c>
      <c r="C7" t="s">
        <v>74</v>
      </c>
      <c r="E7" t="str">
        <f>"009942383154"</f>
        <v>009942383154</v>
      </c>
      <c r="F7" s="3">
        <v>44700</v>
      </c>
      <c r="G7">
        <v>202302</v>
      </c>
      <c r="H7" t="s">
        <v>79</v>
      </c>
      <c r="I7" t="s">
        <v>80</v>
      </c>
      <c r="J7" t="s">
        <v>93</v>
      </c>
      <c r="K7" t="s">
        <v>78</v>
      </c>
      <c r="L7" t="s">
        <v>123</v>
      </c>
      <c r="M7" t="s">
        <v>124</v>
      </c>
      <c r="N7" t="s">
        <v>119</v>
      </c>
      <c r="O7" t="s">
        <v>125</v>
      </c>
      <c r="P7" t="str">
        <f>"INV181618                     "</f>
        <v xml:space="preserve">INV181618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64.900000000000006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1.1000000000000001</v>
      </c>
      <c r="BJ7">
        <v>5.7</v>
      </c>
      <c r="BK7">
        <v>6</v>
      </c>
      <c r="BL7">
        <v>187.36</v>
      </c>
      <c r="BM7">
        <v>28.1</v>
      </c>
      <c r="BN7">
        <v>215.46</v>
      </c>
      <c r="BO7">
        <v>215.46</v>
      </c>
      <c r="BQ7" t="s">
        <v>126</v>
      </c>
      <c r="BR7" t="s">
        <v>99</v>
      </c>
      <c r="BS7" s="3">
        <v>44701</v>
      </c>
      <c r="BT7" s="4">
        <v>0.39305555555555555</v>
      </c>
      <c r="BU7" t="s">
        <v>127</v>
      </c>
      <c r="BV7" t="s">
        <v>101</v>
      </c>
      <c r="BY7">
        <v>28525.85</v>
      </c>
      <c r="BZ7" t="s">
        <v>102</v>
      </c>
      <c r="CA7" t="s">
        <v>128</v>
      </c>
      <c r="CC7" t="s">
        <v>124</v>
      </c>
      <c r="CD7">
        <v>1</v>
      </c>
      <c r="CE7" t="s">
        <v>104</v>
      </c>
      <c r="CF7" s="3">
        <v>44701</v>
      </c>
      <c r="CI7">
        <v>1</v>
      </c>
      <c r="CJ7">
        <v>1</v>
      </c>
      <c r="CK7">
        <v>31</v>
      </c>
      <c r="CL7" t="s">
        <v>87</v>
      </c>
    </row>
    <row r="8" spans="1:92" x14ac:dyDescent="0.25">
      <c r="A8" t="s">
        <v>72</v>
      </c>
      <c r="B8" t="s">
        <v>73</v>
      </c>
      <c r="C8" t="s">
        <v>74</v>
      </c>
      <c r="E8" t="str">
        <f>"009942110735"</f>
        <v>009942110735</v>
      </c>
      <c r="F8" s="3">
        <v>44699</v>
      </c>
      <c r="G8">
        <v>202302</v>
      </c>
      <c r="H8" t="s">
        <v>79</v>
      </c>
      <c r="I8" t="s">
        <v>80</v>
      </c>
      <c r="J8" t="s">
        <v>129</v>
      </c>
      <c r="K8" t="s">
        <v>78</v>
      </c>
      <c r="L8" t="s">
        <v>130</v>
      </c>
      <c r="M8" t="s">
        <v>131</v>
      </c>
      <c r="N8" t="s">
        <v>132</v>
      </c>
      <c r="O8" t="s">
        <v>97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241.41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</v>
      </c>
      <c r="BI8">
        <v>22.5</v>
      </c>
      <c r="BJ8">
        <v>121.5</v>
      </c>
      <c r="BK8">
        <v>122</v>
      </c>
      <c r="BL8">
        <v>702.15</v>
      </c>
      <c r="BM8">
        <v>105.32</v>
      </c>
      <c r="BN8">
        <v>807.47</v>
      </c>
      <c r="BO8">
        <v>807.47</v>
      </c>
      <c r="BS8" t="s">
        <v>83</v>
      </c>
      <c r="BY8">
        <v>202500</v>
      </c>
      <c r="BZ8" t="s">
        <v>102</v>
      </c>
      <c r="CC8" t="s">
        <v>131</v>
      </c>
      <c r="CD8">
        <v>3201</v>
      </c>
      <c r="CE8" t="s">
        <v>104</v>
      </c>
      <c r="CI8">
        <v>3</v>
      </c>
      <c r="CJ8" t="s">
        <v>83</v>
      </c>
      <c r="CK8">
        <v>41</v>
      </c>
      <c r="CL8" t="s">
        <v>87</v>
      </c>
    </row>
    <row r="9" spans="1:92" x14ac:dyDescent="0.25">
      <c r="A9" t="s">
        <v>72</v>
      </c>
      <c r="B9" t="s">
        <v>73</v>
      </c>
      <c r="C9" t="s">
        <v>74</v>
      </c>
      <c r="E9" t="str">
        <f>"009942110736"</f>
        <v>009942110736</v>
      </c>
      <c r="F9" s="3">
        <v>44699</v>
      </c>
      <c r="G9">
        <v>202302</v>
      </c>
      <c r="H9" t="s">
        <v>79</v>
      </c>
      <c r="I9" t="s">
        <v>80</v>
      </c>
      <c r="J9" t="s">
        <v>129</v>
      </c>
      <c r="K9" t="s">
        <v>78</v>
      </c>
      <c r="L9" t="s">
        <v>130</v>
      </c>
      <c r="M9" t="s">
        <v>131</v>
      </c>
      <c r="N9" t="s">
        <v>132</v>
      </c>
      <c r="O9" t="s">
        <v>97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495.21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36</v>
      </c>
      <c r="BJ9">
        <v>260</v>
      </c>
      <c r="BK9">
        <v>260</v>
      </c>
      <c r="BL9">
        <v>1434.81</v>
      </c>
      <c r="BM9">
        <v>215.22</v>
      </c>
      <c r="BN9">
        <v>1650.03</v>
      </c>
      <c r="BO9">
        <v>1650.03</v>
      </c>
      <c r="BS9" t="s">
        <v>83</v>
      </c>
      <c r="BY9">
        <v>1055000</v>
      </c>
      <c r="BZ9" t="s">
        <v>102</v>
      </c>
      <c r="CC9" t="s">
        <v>131</v>
      </c>
      <c r="CD9">
        <v>3201</v>
      </c>
      <c r="CE9" t="s">
        <v>104</v>
      </c>
      <c r="CI9">
        <v>3</v>
      </c>
      <c r="CJ9" t="s">
        <v>83</v>
      </c>
      <c r="CK9">
        <v>41</v>
      </c>
      <c r="CL9" t="s">
        <v>87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"009942110733"</f>
        <v>009942110733</v>
      </c>
      <c r="F10" s="3">
        <v>44699</v>
      </c>
      <c r="G10">
        <v>202302</v>
      </c>
      <c r="H10" t="s">
        <v>79</v>
      </c>
      <c r="I10" t="s">
        <v>80</v>
      </c>
      <c r="J10" t="s">
        <v>129</v>
      </c>
      <c r="K10" t="s">
        <v>78</v>
      </c>
      <c r="L10" t="s">
        <v>133</v>
      </c>
      <c r="M10" t="s">
        <v>134</v>
      </c>
      <c r="N10" t="s">
        <v>135</v>
      </c>
      <c r="O10" t="s">
        <v>97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80.069999999999993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10</v>
      </c>
      <c r="BJ10">
        <v>38.4</v>
      </c>
      <c r="BK10">
        <v>39</v>
      </c>
      <c r="BL10">
        <v>236.39</v>
      </c>
      <c r="BM10">
        <v>35.46</v>
      </c>
      <c r="BN10">
        <v>271.85000000000002</v>
      </c>
      <c r="BO10">
        <v>271.85000000000002</v>
      </c>
      <c r="BS10" s="3">
        <v>44701</v>
      </c>
      <c r="BT10" s="4">
        <v>0.41666666666666669</v>
      </c>
      <c r="BU10" t="s">
        <v>136</v>
      </c>
      <c r="BV10" t="s">
        <v>101</v>
      </c>
      <c r="BY10">
        <v>96000</v>
      </c>
      <c r="BZ10" t="s">
        <v>102</v>
      </c>
      <c r="CA10" t="s">
        <v>137</v>
      </c>
      <c r="CC10" t="s">
        <v>134</v>
      </c>
      <c r="CD10">
        <v>7690</v>
      </c>
      <c r="CE10" t="s">
        <v>104</v>
      </c>
      <c r="CF10" s="3">
        <v>44704</v>
      </c>
      <c r="CI10">
        <v>1</v>
      </c>
      <c r="CJ10">
        <v>1</v>
      </c>
      <c r="CK10">
        <v>44</v>
      </c>
      <c r="CL10" t="s">
        <v>87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"009942206923"</f>
        <v>009942206923</v>
      </c>
      <c r="F11" s="3">
        <v>44687</v>
      </c>
      <c r="G11">
        <v>202302</v>
      </c>
      <c r="H11" t="s">
        <v>79</v>
      </c>
      <c r="I11" t="s">
        <v>80</v>
      </c>
      <c r="J11" t="s">
        <v>93</v>
      </c>
      <c r="K11" t="s">
        <v>78</v>
      </c>
      <c r="L11" t="s">
        <v>138</v>
      </c>
      <c r="M11" t="s">
        <v>139</v>
      </c>
      <c r="N11" t="s">
        <v>140</v>
      </c>
      <c r="O11" t="s">
        <v>97</v>
      </c>
      <c r="P11" t="str">
        <f>"181147                        "</f>
        <v xml:space="preserve">181147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44.63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1.4</v>
      </c>
      <c r="BK11">
        <v>2</v>
      </c>
      <c r="BL11">
        <v>134.08000000000001</v>
      </c>
      <c r="BM11">
        <v>20.11</v>
      </c>
      <c r="BN11">
        <v>154.19</v>
      </c>
      <c r="BO11">
        <v>154.19</v>
      </c>
      <c r="BQ11" t="s">
        <v>141</v>
      </c>
      <c r="BR11" t="s">
        <v>142</v>
      </c>
      <c r="BS11" s="3">
        <v>44690</v>
      </c>
      <c r="BT11" s="4">
        <v>0.44027777777777777</v>
      </c>
      <c r="BU11" t="s">
        <v>143</v>
      </c>
      <c r="BV11" t="s">
        <v>101</v>
      </c>
      <c r="BY11">
        <v>6923.28</v>
      </c>
      <c r="BZ11" t="s">
        <v>102</v>
      </c>
      <c r="CA11" t="s">
        <v>144</v>
      </c>
      <c r="CC11" t="s">
        <v>139</v>
      </c>
      <c r="CD11">
        <v>700</v>
      </c>
      <c r="CE11" t="s">
        <v>104</v>
      </c>
      <c r="CF11" s="3">
        <v>44690</v>
      </c>
      <c r="CI11">
        <v>3</v>
      </c>
      <c r="CJ11">
        <v>1</v>
      </c>
      <c r="CK11">
        <v>41</v>
      </c>
      <c r="CL11" t="s">
        <v>87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"009942206924"</f>
        <v>009942206924</v>
      </c>
      <c r="F12" s="3">
        <v>44687</v>
      </c>
      <c r="G12">
        <v>202302</v>
      </c>
      <c r="H12" t="s">
        <v>79</v>
      </c>
      <c r="I12" t="s">
        <v>80</v>
      </c>
      <c r="J12" t="s">
        <v>93</v>
      </c>
      <c r="K12" t="s">
        <v>78</v>
      </c>
      <c r="L12" t="s">
        <v>138</v>
      </c>
      <c r="M12" t="s">
        <v>139</v>
      </c>
      <c r="N12" t="s">
        <v>145</v>
      </c>
      <c r="O12" t="s">
        <v>97</v>
      </c>
      <c r="P12" t="str">
        <f>"181169                        "</f>
        <v xml:space="preserve">181169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44.63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1.4</v>
      </c>
      <c r="BK12">
        <v>2</v>
      </c>
      <c r="BL12">
        <v>134.08000000000001</v>
      </c>
      <c r="BM12">
        <v>20.11</v>
      </c>
      <c r="BN12">
        <v>154.19</v>
      </c>
      <c r="BO12">
        <v>154.19</v>
      </c>
      <c r="BR12" t="s">
        <v>146</v>
      </c>
      <c r="BS12" s="3">
        <v>44691</v>
      </c>
      <c r="BT12" s="4">
        <v>0.67152777777777783</v>
      </c>
      <c r="BU12" t="s">
        <v>147</v>
      </c>
      <c r="BV12" t="s">
        <v>101</v>
      </c>
      <c r="BY12">
        <v>6997.5</v>
      </c>
      <c r="BZ12" t="s">
        <v>102</v>
      </c>
      <c r="CA12" t="s">
        <v>144</v>
      </c>
      <c r="CC12" t="s">
        <v>139</v>
      </c>
      <c r="CD12">
        <v>700</v>
      </c>
      <c r="CE12" t="s">
        <v>104</v>
      </c>
      <c r="CF12" s="3">
        <v>44691</v>
      </c>
      <c r="CI12">
        <v>3</v>
      </c>
      <c r="CJ12">
        <v>2</v>
      </c>
      <c r="CK12">
        <v>41</v>
      </c>
      <c r="CL12" t="s">
        <v>87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"009942206950"</f>
        <v>009942206950</v>
      </c>
      <c r="F13" s="3">
        <v>44697</v>
      </c>
      <c r="G13">
        <v>202302</v>
      </c>
      <c r="H13" t="s">
        <v>79</v>
      </c>
      <c r="I13" t="s">
        <v>80</v>
      </c>
      <c r="J13" t="s">
        <v>93</v>
      </c>
      <c r="K13" t="s">
        <v>78</v>
      </c>
      <c r="L13" t="s">
        <v>123</v>
      </c>
      <c r="M13" t="s">
        <v>124</v>
      </c>
      <c r="N13" t="s">
        <v>148</v>
      </c>
      <c r="O13" t="s">
        <v>125</v>
      </c>
      <c r="P13" t="str">
        <f>"181515                        "</f>
        <v xml:space="preserve">181515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108.17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2.2999999999999998</v>
      </c>
      <c r="BJ13">
        <v>9.9</v>
      </c>
      <c r="BK13">
        <v>10</v>
      </c>
      <c r="BL13">
        <v>312.27</v>
      </c>
      <c r="BM13">
        <v>46.84</v>
      </c>
      <c r="BN13">
        <v>359.11</v>
      </c>
      <c r="BO13">
        <v>359.11</v>
      </c>
      <c r="BQ13" t="s">
        <v>149</v>
      </c>
      <c r="BR13" t="s">
        <v>150</v>
      </c>
      <c r="BS13" s="3">
        <v>44698</v>
      </c>
      <c r="BT13" s="4">
        <v>0.40833333333333338</v>
      </c>
      <c r="BU13" t="s">
        <v>151</v>
      </c>
      <c r="BV13" t="s">
        <v>101</v>
      </c>
      <c r="BY13">
        <v>49740.480000000003</v>
      </c>
      <c r="BZ13" t="s">
        <v>102</v>
      </c>
      <c r="CA13" t="s">
        <v>152</v>
      </c>
      <c r="CC13" t="s">
        <v>124</v>
      </c>
      <c r="CD13">
        <v>81</v>
      </c>
      <c r="CE13" t="s">
        <v>104</v>
      </c>
      <c r="CF13" s="3">
        <v>44698</v>
      </c>
      <c r="CI13">
        <v>1</v>
      </c>
      <c r="CJ13">
        <v>1</v>
      </c>
      <c r="CK13">
        <v>31</v>
      </c>
      <c r="CL13" t="s">
        <v>87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"009942206949"</f>
        <v>009942206949</v>
      </c>
      <c r="F14" s="3">
        <v>44697</v>
      </c>
      <c r="G14">
        <v>202302</v>
      </c>
      <c r="H14" t="s">
        <v>79</v>
      </c>
      <c r="I14" t="s">
        <v>80</v>
      </c>
      <c r="J14" t="s">
        <v>93</v>
      </c>
      <c r="K14" t="s">
        <v>78</v>
      </c>
      <c r="L14" t="s">
        <v>153</v>
      </c>
      <c r="M14" t="s">
        <v>154</v>
      </c>
      <c r="N14" t="s">
        <v>155</v>
      </c>
      <c r="O14" t="s">
        <v>125</v>
      </c>
      <c r="P14" t="str">
        <f>"181516                        "</f>
        <v xml:space="preserve">181516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32.46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0.4</v>
      </c>
      <c r="BJ14">
        <v>2.4</v>
      </c>
      <c r="BK14">
        <v>3</v>
      </c>
      <c r="BL14">
        <v>93.7</v>
      </c>
      <c r="BM14">
        <v>14.06</v>
      </c>
      <c r="BN14">
        <v>107.76</v>
      </c>
      <c r="BO14">
        <v>107.76</v>
      </c>
      <c r="BR14" t="s">
        <v>150</v>
      </c>
      <c r="BS14" s="3">
        <v>44698</v>
      </c>
      <c r="BT14" s="4">
        <v>0.55208333333333337</v>
      </c>
      <c r="BU14" t="s">
        <v>156</v>
      </c>
      <c r="BV14" t="s">
        <v>101</v>
      </c>
      <c r="BY14">
        <v>12233.65</v>
      </c>
      <c r="BZ14" t="s">
        <v>102</v>
      </c>
      <c r="CC14" t="s">
        <v>154</v>
      </c>
      <c r="CD14">
        <v>6740</v>
      </c>
      <c r="CE14" t="s">
        <v>104</v>
      </c>
      <c r="CF14" s="3">
        <v>44706</v>
      </c>
      <c r="CI14">
        <v>2</v>
      </c>
      <c r="CJ14">
        <v>1</v>
      </c>
      <c r="CK14">
        <v>34</v>
      </c>
      <c r="CL14" t="s">
        <v>87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"009942206948"</f>
        <v>009942206948</v>
      </c>
      <c r="F15" s="3">
        <v>44697</v>
      </c>
      <c r="G15">
        <v>202302</v>
      </c>
      <c r="H15" t="s">
        <v>79</v>
      </c>
      <c r="I15" t="s">
        <v>80</v>
      </c>
      <c r="J15" t="s">
        <v>93</v>
      </c>
      <c r="K15" t="s">
        <v>78</v>
      </c>
      <c r="L15" t="s">
        <v>117</v>
      </c>
      <c r="M15" t="s">
        <v>118</v>
      </c>
      <c r="N15" t="s">
        <v>157</v>
      </c>
      <c r="O15" t="s">
        <v>125</v>
      </c>
      <c r="P15" t="str">
        <f>"181520                        "</f>
        <v xml:space="preserve">181520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140.62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2.8</v>
      </c>
      <c r="BJ15">
        <v>12.5</v>
      </c>
      <c r="BK15">
        <v>13</v>
      </c>
      <c r="BL15">
        <v>405.95</v>
      </c>
      <c r="BM15">
        <v>60.89</v>
      </c>
      <c r="BN15">
        <v>466.84</v>
      </c>
      <c r="BO15">
        <v>466.84</v>
      </c>
      <c r="BR15" t="s">
        <v>150</v>
      </c>
      <c r="BS15" s="3">
        <v>44698</v>
      </c>
      <c r="BT15" s="4">
        <v>0.40138888888888885</v>
      </c>
      <c r="BU15" t="s">
        <v>158</v>
      </c>
      <c r="BV15" t="s">
        <v>101</v>
      </c>
      <c r="BY15">
        <v>62275.59</v>
      </c>
      <c r="BZ15" t="s">
        <v>102</v>
      </c>
      <c r="CA15" t="s">
        <v>159</v>
      </c>
      <c r="CC15" t="s">
        <v>118</v>
      </c>
      <c r="CD15">
        <v>2193</v>
      </c>
      <c r="CE15" t="s">
        <v>104</v>
      </c>
      <c r="CF15" s="3">
        <v>44699</v>
      </c>
      <c r="CI15">
        <v>1</v>
      </c>
      <c r="CJ15">
        <v>1</v>
      </c>
      <c r="CK15">
        <v>31</v>
      </c>
      <c r="CL15" t="s">
        <v>87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"009942206947"</f>
        <v>009942206947</v>
      </c>
      <c r="F16" s="3">
        <v>44697</v>
      </c>
      <c r="G16">
        <v>202302</v>
      </c>
      <c r="H16" t="s">
        <v>79</v>
      </c>
      <c r="I16" t="s">
        <v>80</v>
      </c>
      <c r="J16" t="s">
        <v>93</v>
      </c>
      <c r="K16" t="s">
        <v>78</v>
      </c>
      <c r="L16" t="s">
        <v>117</v>
      </c>
      <c r="M16" t="s">
        <v>118</v>
      </c>
      <c r="N16" t="s">
        <v>160</v>
      </c>
      <c r="O16" t="s">
        <v>125</v>
      </c>
      <c r="P16" t="str">
        <f>"181520                        "</f>
        <v xml:space="preserve">181520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140.62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3.6</v>
      </c>
      <c r="BJ16">
        <v>12.3</v>
      </c>
      <c r="BK16">
        <v>13</v>
      </c>
      <c r="BL16">
        <v>405.95</v>
      </c>
      <c r="BM16">
        <v>60.89</v>
      </c>
      <c r="BN16">
        <v>466.84</v>
      </c>
      <c r="BO16">
        <v>466.84</v>
      </c>
      <c r="BR16" t="s">
        <v>150</v>
      </c>
      <c r="BS16" s="3">
        <v>44698</v>
      </c>
      <c r="BT16" s="4">
        <v>0.30208333333333331</v>
      </c>
      <c r="BU16" t="s">
        <v>161</v>
      </c>
      <c r="BV16" t="s">
        <v>101</v>
      </c>
      <c r="BY16">
        <v>61360.65</v>
      </c>
      <c r="BZ16" t="s">
        <v>102</v>
      </c>
      <c r="CA16" t="s">
        <v>162</v>
      </c>
      <c r="CC16" t="s">
        <v>118</v>
      </c>
      <c r="CD16">
        <v>2196</v>
      </c>
      <c r="CE16" t="s">
        <v>104</v>
      </c>
      <c r="CF16" s="3">
        <v>44699</v>
      </c>
      <c r="CI16">
        <v>1</v>
      </c>
      <c r="CJ16">
        <v>1</v>
      </c>
      <c r="CK16">
        <v>31</v>
      </c>
      <c r="CL16" t="s">
        <v>87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"009942206951"</f>
        <v>009942206951</v>
      </c>
      <c r="F17" s="3">
        <v>44697</v>
      </c>
      <c r="G17">
        <v>202302</v>
      </c>
      <c r="H17" t="s">
        <v>79</v>
      </c>
      <c r="I17" t="s">
        <v>80</v>
      </c>
      <c r="J17" t="s">
        <v>93</v>
      </c>
      <c r="K17" t="s">
        <v>78</v>
      </c>
      <c r="L17" t="s">
        <v>163</v>
      </c>
      <c r="M17" t="s">
        <v>164</v>
      </c>
      <c r="N17" t="s">
        <v>165</v>
      </c>
      <c r="O17" t="s">
        <v>125</v>
      </c>
      <c r="P17" t="str">
        <f>"181522                        "</f>
        <v xml:space="preserve">181522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43.27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1.8</v>
      </c>
      <c r="BK17">
        <v>2</v>
      </c>
      <c r="BL17">
        <v>124.91</v>
      </c>
      <c r="BM17">
        <v>18.739999999999998</v>
      </c>
      <c r="BN17">
        <v>143.65</v>
      </c>
      <c r="BO17">
        <v>143.65</v>
      </c>
      <c r="BR17" t="s">
        <v>150</v>
      </c>
      <c r="BS17" s="3">
        <v>44698</v>
      </c>
      <c r="BT17" s="4">
        <v>0.40972222222222227</v>
      </c>
      <c r="BU17" t="s">
        <v>166</v>
      </c>
      <c r="BV17" t="s">
        <v>101</v>
      </c>
      <c r="BY17">
        <v>9065.3799999999992</v>
      </c>
      <c r="BZ17" t="s">
        <v>102</v>
      </c>
      <c r="CA17" t="s">
        <v>167</v>
      </c>
      <c r="CC17" t="s">
        <v>164</v>
      </c>
      <c r="CD17">
        <v>1541</v>
      </c>
      <c r="CE17" t="s">
        <v>104</v>
      </c>
      <c r="CF17" s="3">
        <v>44698</v>
      </c>
      <c r="CI17">
        <v>1</v>
      </c>
      <c r="CJ17">
        <v>1</v>
      </c>
      <c r="CK17">
        <v>31</v>
      </c>
      <c r="CL17" t="s">
        <v>87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"009942206942"</f>
        <v>009942206942</v>
      </c>
      <c r="F18" s="3">
        <v>44694</v>
      </c>
      <c r="G18">
        <v>202302</v>
      </c>
      <c r="H18" t="s">
        <v>79</v>
      </c>
      <c r="I18" t="s">
        <v>80</v>
      </c>
      <c r="J18" t="s">
        <v>93</v>
      </c>
      <c r="K18" t="s">
        <v>78</v>
      </c>
      <c r="L18" t="s">
        <v>117</v>
      </c>
      <c r="M18" t="s">
        <v>118</v>
      </c>
      <c r="N18" t="s">
        <v>168</v>
      </c>
      <c r="O18" t="s">
        <v>82</v>
      </c>
      <c r="P18" t="str">
        <f>"181422                        "</f>
        <v xml:space="preserve">181422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34.61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0.4</v>
      </c>
      <c r="BJ18">
        <v>2.6</v>
      </c>
      <c r="BK18">
        <v>3</v>
      </c>
      <c r="BL18">
        <v>99.91</v>
      </c>
      <c r="BM18">
        <v>14.99</v>
      </c>
      <c r="BN18">
        <v>114.9</v>
      </c>
      <c r="BO18">
        <v>114.9</v>
      </c>
      <c r="BR18" t="s">
        <v>150</v>
      </c>
      <c r="BS18" s="3">
        <v>44697</v>
      </c>
      <c r="BT18" s="4">
        <v>0.4291666666666667</v>
      </c>
      <c r="BU18" t="s">
        <v>169</v>
      </c>
      <c r="BV18" t="s">
        <v>101</v>
      </c>
      <c r="BY18">
        <v>13153.14</v>
      </c>
      <c r="BZ18" t="s">
        <v>110</v>
      </c>
      <c r="CA18" t="s">
        <v>170</v>
      </c>
      <c r="CC18" t="s">
        <v>118</v>
      </c>
      <c r="CD18">
        <v>2191</v>
      </c>
      <c r="CE18" t="s">
        <v>104</v>
      </c>
      <c r="CF18" s="3">
        <v>44698</v>
      </c>
      <c r="CI18">
        <v>1</v>
      </c>
      <c r="CJ18">
        <v>1</v>
      </c>
      <c r="CK18">
        <v>21</v>
      </c>
      <c r="CL18" t="s">
        <v>87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"009942110731"</f>
        <v>009942110731</v>
      </c>
      <c r="F19" s="3">
        <v>44694</v>
      </c>
      <c r="G19">
        <v>202302</v>
      </c>
      <c r="H19" t="s">
        <v>79</v>
      </c>
      <c r="I19" t="s">
        <v>80</v>
      </c>
      <c r="J19" t="s">
        <v>129</v>
      </c>
      <c r="K19" t="s">
        <v>78</v>
      </c>
      <c r="L19" t="s">
        <v>171</v>
      </c>
      <c r="M19" t="s">
        <v>172</v>
      </c>
      <c r="N19" t="s">
        <v>173</v>
      </c>
      <c r="O19" t="s">
        <v>97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400.73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5</v>
      </c>
      <c r="BI19">
        <v>70</v>
      </c>
      <c r="BJ19">
        <v>120</v>
      </c>
      <c r="BK19">
        <v>120</v>
      </c>
      <c r="BL19">
        <v>1162.08</v>
      </c>
      <c r="BM19">
        <v>174.31</v>
      </c>
      <c r="BN19">
        <v>1336.39</v>
      </c>
      <c r="BO19">
        <v>1336.39</v>
      </c>
      <c r="BQ19" t="s">
        <v>174</v>
      </c>
      <c r="BR19" t="s">
        <v>174</v>
      </c>
      <c r="BS19" s="3">
        <v>44697</v>
      </c>
      <c r="BT19" s="4">
        <v>0.49027777777777781</v>
      </c>
      <c r="BU19" t="s">
        <v>175</v>
      </c>
      <c r="BV19" t="s">
        <v>101</v>
      </c>
      <c r="BY19">
        <v>221452</v>
      </c>
      <c r="BZ19" t="s">
        <v>102</v>
      </c>
      <c r="CC19" t="s">
        <v>172</v>
      </c>
      <c r="CD19">
        <v>6670</v>
      </c>
      <c r="CE19" t="s">
        <v>104</v>
      </c>
      <c r="CF19" s="3">
        <v>44698</v>
      </c>
      <c r="CI19">
        <v>2</v>
      </c>
      <c r="CJ19">
        <v>1</v>
      </c>
      <c r="CK19">
        <v>43</v>
      </c>
      <c r="CL19" t="s">
        <v>87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"009942374885"</f>
        <v>009942374885</v>
      </c>
      <c r="F20" s="3">
        <v>44705</v>
      </c>
      <c r="G20">
        <v>202302</v>
      </c>
      <c r="H20" t="s">
        <v>79</v>
      </c>
      <c r="I20" t="s">
        <v>80</v>
      </c>
      <c r="J20" t="s">
        <v>129</v>
      </c>
      <c r="K20" t="s">
        <v>78</v>
      </c>
      <c r="L20" t="s">
        <v>123</v>
      </c>
      <c r="M20" t="s">
        <v>124</v>
      </c>
      <c r="N20" t="s">
        <v>119</v>
      </c>
      <c r="O20" t="s">
        <v>97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353.59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33</v>
      </c>
      <c r="BJ20">
        <v>182.3</v>
      </c>
      <c r="BK20">
        <v>183</v>
      </c>
      <c r="BL20">
        <v>1026</v>
      </c>
      <c r="BM20">
        <v>153.9</v>
      </c>
      <c r="BN20">
        <v>1179.9000000000001</v>
      </c>
      <c r="BO20">
        <v>1179.9000000000001</v>
      </c>
      <c r="BP20" t="s">
        <v>176</v>
      </c>
      <c r="BQ20" t="s">
        <v>177</v>
      </c>
      <c r="BS20" s="3">
        <v>44707</v>
      </c>
      <c r="BT20" s="4">
        <v>0.4548611111111111</v>
      </c>
      <c r="BU20" t="s">
        <v>178</v>
      </c>
      <c r="BV20" t="s">
        <v>101</v>
      </c>
      <c r="BY20">
        <v>911250</v>
      </c>
      <c r="BZ20" t="s">
        <v>102</v>
      </c>
      <c r="CC20" t="s">
        <v>124</v>
      </c>
      <c r="CD20">
        <v>1</v>
      </c>
      <c r="CE20" t="s">
        <v>104</v>
      </c>
      <c r="CF20" s="3">
        <v>44707</v>
      </c>
      <c r="CI20">
        <v>2</v>
      </c>
      <c r="CJ20">
        <v>2</v>
      </c>
      <c r="CK20">
        <v>41</v>
      </c>
      <c r="CL20" t="s">
        <v>87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"009942374887"</f>
        <v>009942374887</v>
      </c>
      <c r="F21" s="3">
        <v>44705</v>
      </c>
      <c r="G21">
        <v>202302</v>
      </c>
      <c r="H21" t="s">
        <v>79</v>
      </c>
      <c r="I21" t="s">
        <v>80</v>
      </c>
      <c r="J21" t="s">
        <v>129</v>
      </c>
      <c r="K21" t="s">
        <v>78</v>
      </c>
      <c r="L21" t="s">
        <v>179</v>
      </c>
      <c r="M21" t="s">
        <v>180</v>
      </c>
      <c r="N21" t="s">
        <v>181</v>
      </c>
      <c r="O21" t="s">
        <v>97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62.94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6.1</v>
      </c>
      <c r="BJ21">
        <v>8.6</v>
      </c>
      <c r="BK21">
        <v>9</v>
      </c>
      <c r="BL21">
        <v>186.94</v>
      </c>
      <c r="BM21">
        <v>28.04</v>
      </c>
      <c r="BN21">
        <v>214.98</v>
      </c>
      <c r="BO21">
        <v>214.98</v>
      </c>
      <c r="BQ21" t="s">
        <v>174</v>
      </c>
      <c r="BS21" t="s">
        <v>83</v>
      </c>
      <c r="BW21" t="s">
        <v>182</v>
      </c>
      <c r="BX21" t="s">
        <v>183</v>
      </c>
      <c r="BY21">
        <v>42840</v>
      </c>
      <c r="BZ21" t="s">
        <v>102</v>
      </c>
      <c r="CC21" t="s">
        <v>180</v>
      </c>
      <c r="CD21">
        <v>8870</v>
      </c>
      <c r="CE21" t="s">
        <v>104</v>
      </c>
      <c r="CI21">
        <v>3</v>
      </c>
      <c r="CJ21" t="s">
        <v>83</v>
      </c>
      <c r="CK21">
        <v>43</v>
      </c>
      <c r="CL21" t="s">
        <v>87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"009942110732"</f>
        <v>009942110732</v>
      </c>
      <c r="F22" s="3">
        <v>44694</v>
      </c>
      <c r="G22">
        <v>202302</v>
      </c>
      <c r="H22" t="s">
        <v>79</v>
      </c>
      <c r="I22" t="s">
        <v>80</v>
      </c>
      <c r="J22" t="s">
        <v>129</v>
      </c>
      <c r="K22" t="s">
        <v>78</v>
      </c>
      <c r="L22" t="s">
        <v>184</v>
      </c>
      <c r="M22" t="s">
        <v>185</v>
      </c>
      <c r="N22" t="s">
        <v>186</v>
      </c>
      <c r="O22" t="s">
        <v>97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198.06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43</v>
      </c>
      <c r="BJ22">
        <v>56.1</v>
      </c>
      <c r="BK22">
        <v>57</v>
      </c>
      <c r="BL22">
        <v>577</v>
      </c>
      <c r="BM22">
        <v>86.55</v>
      </c>
      <c r="BN22">
        <v>663.55</v>
      </c>
      <c r="BO22">
        <v>663.55</v>
      </c>
      <c r="BQ22" t="s">
        <v>174</v>
      </c>
      <c r="BR22" t="s">
        <v>174</v>
      </c>
      <c r="BS22" s="3">
        <v>44698</v>
      </c>
      <c r="BT22" s="4">
        <v>0.46527777777777773</v>
      </c>
      <c r="BU22" t="s">
        <v>187</v>
      </c>
      <c r="BV22" t="s">
        <v>101</v>
      </c>
      <c r="BY22">
        <v>280612</v>
      </c>
      <c r="BZ22" t="s">
        <v>102</v>
      </c>
      <c r="CC22" t="s">
        <v>185</v>
      </c>
      <c r="CD22">
        <v>6139</v>
      </c>
      <c r="CE22" t="s">
        <v>104</v>
      </c>
      <c r="CF22" s="3">
        <v>44701</v>
      </c>
      <c r="CI22">
        <v>3</v>
      </c>
      <c r="CJ22">
        <v>2</v>
      </c>
      <c r="CK22">
        <v>43</v>
      </c>
      <c r="CL22" t="s">
        <v>87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"009942206945"</f>
        <v>009942206945</v>
      </c>
      <c r="F23" s="3">
        <v>44694</v>
      </c>
      <c r="G23">
        <v>202302</v>
      </c>
      <c r="H23" t="s">
        <v>79</v>
      </c>
      <c r="I23" t="s">
        <v>80</v>
      </c>
      <c r="J23" t="s">
        <v>93</v>
      </c>
      <c r="K23" t="s">
        <v>78</v>
      </c>
      <c r="L23" t="s">
        <v>117</v>
      </c>
      <c r="M23" t="s">
        <v>118</v>
      </c>
      <c r="N23" t="s">
        <v>188</v>
      </c>
      <c r="O23" t="s">
        <v>97</v>
      </c>
      <c r="P23" t="str">
        <f>"181426                        "</f>
        <v xml:space="preserve">181426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44.63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2.9</v>
      </c>
      <c r="BJ23">
        <v>12.2</v>
      </c>
      <c r="BK23">
        <v>13</v>
      </c>
      <c r="BL23">
        <v>134.08000000000001</v>
      </c>
      <c r="BM23">
        <v>20.11</v>
      </c>
      <c r="BN23">
        <v>154.19</v>
      </c>
      <c r="BO23">
        <v>154.19</v>
      </c>
      <c r="BQ23" t="s">
        <v>189</v>
      </c>
      <c r="BR23" t="s">
        <v>150</v>
      </c>
      <c r="BS23" s="3">
        <v>44698</v>
      </c>
      <c r="BT23" s="4">
        <v>0.59027777777777779</v>
      </c>
      <c r="BU23" t="s">
        <v>190</v>
      </c>
      <c r="BV23" t="s">
        <v>101</v>
      </c>
      <c r="BY23">
        <v>60885</v>
      </c>
      <c r="BZ23" t="s">
        <v>102</v>
      </c>
      <c r="CA23" t="s">
        <v>191</v>
      </c>
      <c r="CC23" t="s">
        <v>118</v>
      </c>
      <c r="CD23">
        <v>2008</v>
      </c>
      <c r="CE23" t="s">
        <v>104</v>
      </c>
      <c r="CF23" s="3">
        <v>44699</v>
      </c>
      <c r="CI23">
        <v>2</v>
      </c>
      <c r="CJ23">
        <v>2</v>
      </c>
      <c r="CK23">
        <v>41</v>
      </c>
      <c r="CL23" t="s">
        <v>87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"009942206944"</f>
        <v>009942206944</v>
      </c>
      <c r="F24" s="3">
        <v>44694</v>
      </c>
      <c r="G24">
        <v>202302</v>
      </c>
      <c r="H24" t="s">
        <v>79</v>
      </c>
      <c r="I24" t="s">
        <v>80</v>
      </c>
      <c r="J24" t="s">
        <v>93</v>
      </c>
      <c r="K24" t="s">
        <v>78</v>
      </c>
      <c r="L24" t="s">
        <v>192</v>
      </c>
      <c r="M24" t="s">
        <v>193</v>
      </c>
      <c r="N24" t="s">
        <v>194</v>
      </c>
      <c r="O24" t="s">
        <v>97</v>
      </c>
      <c r="P24" t="str">
        <f>"181428                        "</f>
        <v xml:space="preserve">181428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62.94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1.6</v>
      </c>
      <c r="BJ24">
        <v>8.1</v>
      </c>
      <c r="BK24">
        <v>9</v>
      </c>
      <c r="BL24">
        <v>186.94</v>
      </c>
      <c r="BM24">
        <v>28.04</v>
      </c>
      <c r="BN24">
        <v>214.98</v>
      </c>
      <c r="BO24">
        <v>214.98</v>
      </c>
      <c r="BR24" t="s">
        <v>150</v>
      </c>
      <c r="BS24" s="3">
        <v>44697</v>
      </c>
      <c r="BT24" s="4">
        <v>0.64583333333333337</v>
      </c>
      <c r="BU24" t="s">
        <v>195</v>
      </c>
      <c r="BV24" t="s">
        <v>101</v>
      </c>
      <c r="BY24">
        <v>40492.199999999997</v>
      </c>
      <c r="BZ24" t="s">
        <v>102</v>
      </c>
      <c r="CA24" t="s">
        <v>196</v>
      </c>
      <c r="CC24" t="s">
        <v>193</v>
      </c>
      <c r="CD24">
        <v>3900</v>
      </c>
      <c r="CE24" t="s">
        <v>104</v>
      </c>
      <c r="CF24" s="3">
        <v>44697</v>
      </c>
      <c r="CI24">
        <v>3</v>
      </c>
      <c r="CJ24">
        <v>1</v>
      </c>
      <c r="CK24">
        <v>43</v>
      </c>
      <c r="CL24" t="s">
        <v>87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"009942206946"</f>
        <v>009942206946</v>
      </c>
      <c r="F25" s="3">
        <v>44694</v>
      </c>
      <c r="G25">
        <v>202302</v>
      </c>
      <c r="H25" t="s">
        <v>79</v>
      </c>
      <c r="I25" t="s">
        <v>80</v>
      </c>
      <c r="J25" t="s">
        <v>93</v>
      </c>
      <c r="K25" t="s">
        <v>78</v>
      </c>
      <c r="L25" t="s">
        <v>197</v>
      </c>
      <c r="M25" t="s">
        <v>198</v>
      </c>
      <c r="N25" t="s">
        <v>199</v>
      </c>
      <c r="O25" t="s">
        <v>82</v>
      </c>
      <c r="P25" t="str">
        <f>"REPAIR                        "</f>
        <v xml:space="preserve">REPAIR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64.069999999999993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0.7</v>
      </c>
      <c r="BJ25">
        <v>3.7</v>
      </c>
      <c r="BK25">
        <v>4</v>
      </c>
      <c r="BL25">
        <v>184.95</v>
      </c>
      <c r="BM25">
        <v>27.74</v>
      </c>
      <c r="BN25">
        <v>212.69</v>
      </c>
      <c r="BO25">
        <v>212.69</v>
      </c>
      <c r="BQ25" t="s">
        <v>200</v>
      </c>
      <c r="BR25" t="s">
        <v>99</v>
      </c>
      <c r="BS25" s="3">
        <v>44697</v>
      </c>
      <c r="BT25" s="4">
        <v>0.41666666666666669</v>
      </c>
      <c r="BU25" t="s">
        <v>201</v>
      </c>
      <c r="BV25" t="s">
        <v>101</v>
      </c>
      <c r="BY25">
        <v>18486.93</v>
      </c>
      <c r="BZ25" t="s">
        <v>110</v>
      </c>
      <c r="CA25" t="s">
        <v>202</v>
      </c>
      <c r="CC25" t="s">
        <v>198</v>
      </c>
      <c r="CD25">
        <v>7130</v>
      </c>
      <c r="CE25" t="s">
        <v>104</v>
      </c>
      <c r="CF25" s="3">
        <v>44698</v>
      </c>
      <c r="CI25">
        <v>1</v>
      </c>
      <c r="CJ25">
        <v>1</v>
      </c>
      <c r="CK25">
        <v>24</v>
      </c>
      <c r="CL25" t="s">
        <v>87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"009942206943"</f>
        <v>009942206943</v>
      </c>
      <c r="F26" s="3">
        <v>44694</v>
      </c>
      <c r="G26">
        <v>202302</v>
      </c>
      <c r="H26" t="s">
        <v>79</v>
      </c>
      <c r="I26" t="s">
        <v>80</v>
      </c>
      <c r="J26" t="s">
        <v>93</v>
      </c>
      <c r="K26" t="s">
        <v>78</v>
      </c>
      <c r="L26" t="s">
        <v>203</v>
      </c>
      <c r="M26" t="s">
        <v>204</v>
      </c>
      <c r="N26" t="s">
        <v>205</v>
      </c>
      <c r="O26" t="s">
        <v>97</v>
      </c>
      <c r="P26" t="str">
        <f>"181421                        "</f>
        <v xml:space="preserve">181421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44.63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1.5</v>
      </c>
      <c r="BJ26">
        <v>3.9</v>
      </c>
      <c r="BK26">
        <v>4</v>
      </c>
      <c r="BL26">
        <v>134.08000000000001</v>
      </c>
      <c r="BM26">
        <v>20.11</v>
      </c>
      <c r="BN26">
        <v>154.19</v>
      </c>
      <c r="BO26">
        <v>154.19</v>
      </c>
      <c r="BR26" t="s">
        <v>150</v>
      </c>
      <c r="BS26" s="3">
        <v>44697</v>
      </c>
      <c r="BT26" s="4">
        <v>0.53402777777777777</v>
      </c>
      <c r="BU26" t="s">
        <v>206</v>
      </c>
      <c r="BV26" t="s">
        <v>101</v>
      </c>
      <c r="BY26">
        <v>19298.29</v>
      </c>
      <c r="BZ26" t="s">
        <v>102</v>
      </c>
      <c r="CA26" t="s">
        <v>207</v>
      </c>
      <c r="CC26" t="s">
        <v>204</v>
      </c>
      <c r="CD26">
        <v>9301</v>
      </c>
      <c r="CE26" t="s">
        <v>104</v>
      </c>
      <c r="CF26" s="3">
        <v>44698</v>
      </c>
      <c r="CI26">
        <v>3</v>
      </c>
      <c r="CJ26">
        <v>1</v>
      </c>
      <c r="CK26">
        <v>41</v>
      </c>
      <c r="CL26" t="s">
        <v>87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"009942374884"</f>
        <v>009942374884</v>
      </c>
      <c r="F27" s="3">
        <v>44705</v>
      </c>
      <c r="G27">
        <v>202302</v>
      </c>
      <c r="H27" t="s">
        <v>79</v>
      </c>
      <c r="I27" t="s">
        <v>80</v>
      </c>
      <c r="J27" t="s">
        <v>129</v>
      </c>
      <c r="K27" t="s">
        <v>78</v>
      </c>
      <c r="L27" t="s">
        <v>208</v>
      </c>
      <c r="M27" t="s">
        <v>209</v>
      </c>
      <c r="N27" t="s">
        <v>210</v>
      </c>
      <c r="O27" t="s">
        <v>97</v>
      </c>
      <c r="P27" t="str">
        <f>"..                            "</f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73.650000000000006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23.4</v>
      </c>
      <c r="BJ27">
        <v>33.6</v>
      </c>
      <c r="BK27">
        <v>34</v>
      </c>
      <c r="BL27">
        <v>217.87</v>
      </c>
      <c r="BM27">
        <v>32.68</v>
      </c>
      <c r="BN27">
        <v>250.55</v>
      </c>
      <c r="BO27">
        <v>250.55</v>
      </c>
      <c r="BQ27" t="s">
        <v>174</v>
      </c>
      <c r="BR27" t="s">
        <v>211</v>
      </c>
      <c r="BS27" s="3">
        <v>44707</v>
      </c>
      <c r="BT27" s="4">
        <v>0.41666666666666669</v>
      </c>
      <c r="BU27" t="s">
        <v>212</v>
      </c>
      <c r="BV27" t="s">
        <v>87</v>
      </c>
      <c r="BW27" t="s">
        <v>213</v>
      </c>
      <c r="BX27" t="s">
        <v>214</v>
      </c>
      <c r="BY27">
        <v>168085.75</v>
      </c>
      <c r="BZ27" t="s">
        <v>90</v>
      </c>
      <c r="CA27" t="s">
        <v>137</v>
      </c>
      <c r="CC27" t="s">
        <v>209</v>
      </c>
      <c r="CD27">
        <v>7670</v>
      </c>
      <c r="CE27" t="s">
        <v>104</v>
      </c>
      <c r="CF27" s="3">
        <v>44708</v>
      </c>
      <c r="CI27">
        <v>0</v>
      </c>
      <c r="CJ27">
        <v>0</v>
      </c>
      <c r="CK27">
        <v>44</v>
      </c>
      <c r="CL27" t="s">
        <v>87</v>
      </c>
    </row>
    <row r="28" spans="1:90" x14ac:dyDescent="0.25">
      <c r="A28" t="s">
        <v>215</v>
      </c>
      <c r="B28" t="s">
        <v>73</v>
      </c>
      <c r="C28" t="s">
        <v>74</v>
      </c>
      <c r="E28" t="str">
        <f>"009942423576"</f>
        <v>009942423576</v>
      </c>
      <c r="F28" s="3">
        <v>44699</v>
      </c>
      <c r="G28">
        <v>202302</v>
      </c>
      <c r="H28" t="s">
        <v>75</v>
      </c>
      <c r="I28" t="s">
        <v>76</v>
      </c>
      <c r="J28" t="s">
        <v>216</v>
      </c>
      <c r="K28" t="s">
        <v>78</v>
      </c>
      <c r="L28" t="s">
        <v>79</v>
      </c>
      <c r="M28" t="s">
        <v>80</v>
      </c>
      <c r="N28" t="s">
        <v>216</v>
      </c>
      <c r="O28" t="s">
        <v>82</v>
      </c>
      <c r="P28" t="str">
        <f>"dur0215580138                 "</f>
        <v xml:space="preserve">dur0215580138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23.08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66.62</v>
      </c>
      <c r="BM28">
        <v>9.99</v>
      </c>
      <c r="BN28">
        <v>76.61</v>
      </c>
      <c r="BO28">
        <v>76.61</v>
      </c>
      <c r="BQ28" t="s">
        <v>217</v>
      </c>
      <c r="BR28" t="s">
        <v>218</v>
      </c>
      <c r="BS28" s="3">
        <v>44701</v>
      </c>
      <c r="BT28" s="4">
        <v>0.36458333333333331</v>
      </c>
      <c r="BU28" t="s">
        <v>219</v>
      </c>
      <c r="BV28" t="s">
        <v>87</v>
      </c>
      <c r="BW28" t="s">
        <v>213</v>
      </c>
      <c r="BX28" t="s">
        <v>220</v>
      </c>
      <c r="BY28">
        <v>1200</v>
      </c>
      <c r="BZ28" t="s">
        <v>110</v>
      </c>
      <c r="CA28" t="s">
        <v>221</v>
      </c>
      <c r="CC28" t="s">
        <v>80</v>
      </c>
      <c r="CD28">
        <v>7945</v>
      </c>
      <c r="CE28" t="s">
        <v>104</v>
      </c>
      <c r="CF28" s="3">
        <v>44704</v>
      </c>
      <c r="CI28">
        <v>1</v>
      </c>
      <c r="CJ28">
        <v>2</v>
      </c>
      <c r="CK28">
        <v>21</v>
      </c>
      <c r="CL28" t="s">
        <v>87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"009942383150"</f>
        <v>009942383150</v>
      </c>
      <c r="F29" s="3">
        <v>44699</v>
      </c>
      <c r="G29">
        <v>202302</v>
      </c>
      <c r="H29" t="s">
        <v>79</v>
      </c>
      <c r="I29" t="s">
        <v>80</v>
      </c>
      <c r="J29" t="s">
        <v>93</v>
      </c>
      <c r="K29" t="s">
        <v>78</v>
      </c>
      <c r="L29" t="s">
        <v>222</v>
      </c>
      <c r="M29" t="s">
        <v>223</v>
      </c>
      <c r="N29" t="s">
        <v>119</v>
      </c>
      <c r="O29" t="s">
        <v>97</v>
      </c>
      <c r="P29" t="str">
        <f>"SOLOCART STORES               "</f>
        <v xml:space="preserve">SOLOCART STORES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62.94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6.7</v>
      </c>
      <c r="BK29">
        <v>7</v>
      </c>
      <c r="BL29">
        <v>186.94</v>
      </c>
      <c r="BM29">
        <v>28.04</v>
      </c>
      <c r="BN29">
        <v>214.98</v>
      </c>
      <c r="BO29">
        <v>214.98</v>
      </c>
      <c r="BQ29" t="s">
        <v>224</v>
      </c>
      <c r="BR29" t="s">
        <v>99</v>
      </c>
      <c r="BS29" s="3">
        <v>44700</v>
      </c>
      <c r="BT29" s="4">
        <v>0.60555555555555551</v>
      </c>
      <c r="BU29" t="s">
        <v>225</v>
      </c>
      <c r="BV29" t="s">
        <v>101</v>
      </c>
      <c r="BY29">
        <v>33579</v>
      </c>
      <c r="BZ29" t="s">
        <v>102</v>
      </c>
      <c r="CC29" t="s">
        <v>223</v>
      </c>
      <c r="CD29">
        <v>6600</v>
      </c>
      <c r="CE29" t="s">
        <v>104</v>
      </c>
      <c r="CF29" s="3">
        <v>44701</v>
      </c>
      <c r="CI29">
        <v>1</v>
      </c>
      <c r="CJ29">
        <v>1</v>
      </c>
      <c r="CK29">
        <v>43</v>
      </c>
      <c r="CL29" t="s">
        <v>87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"009942374913"</f>
        <v>009942374913</v>
      </c>
      <c r="F30" s="3">
        <v>44699</v>
      </c>
      <c r="G30">
        <v>202302</v>
      </c>
      <c r="H30" t="s">
        <v>79</v>
      </c>
      <c r="I30" t="s">
        <v>80</v>
      </c>
      <c r="J30" t="s">
        <v>129</v>
      </c>
      <c r="K30" t="s">
        <v>78</v>
      </c>
      <c r="L30" t="s">
        <v>226</v>
      </c>
      <c r="M30" t="s">
        <v>227</v>
      </c>
      <c r="N30" t="s">
        <v>228</v>
      </c>
      <c r="O30" t="s">
        <v>97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58.26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7.7</v>
      </c>
      <c r="BJ30">
        <v>21.6</v>
      </c>
      <c r="BK30">
        <v>22</v>
      </c>
      <c r="BL30">
        <v>173.44</v>
      </c>
      <c r="BM30">
        <v>26.02</v>
      </c>
      <c r="BN30">
        <v>199.46</v>
      </c>
      <c r="BO30">
        <v>199.46</v>
      </c>
      <c r="BQ30" t="s">
        <v>174</v>
      </c>
      <c r="BS30" s="3">
        <v>44700</v>
      </c>
      <c r="BT30" s="4">
        <v>0.41666666666666669</v>
      </c>
      <c r="BU30" t="s">
        <v>229</v>
      </c>
      <c r="BV30" t="s">
        <v>101</v>
      </c>
      <c r="BY30">
        <v>108055.67999999999</v>
      </c>
      <c r="BZ30" t="s">
        <v>102</v>
      </c>
      <c r="CA30" t="s">
        <v>230</v>
      </c>
      <c r="CC30" t="s">
        <v>227</v>
      </c>
      <c r="CD30">
        <v>7299</v>
      </c>
      <c r="CE30" t="s">
        <v>104</v>
      </c>
      <c r="CF30" s="3">
        <v>44701</v>
      </c>
      <c r="CI30">
        <v>1</v>
      </c>
      <c r="CJ30">
        <v>1</v>
      </c>
      <c r="CK30">
        <v>44</v>
      </c>
      <c r="CL30" t="s">
        <v>87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"009942374914"</f>
        <v>009942374914</v>
      </c>
      <c r="F31" s="3">
        <v>44699</v>
      </c>
      <c r="G31">
        <v>202302</v>
      </c>
      <c r="H31" t="s">
        <v>79</v>
      </c>
      <c r="I31" t="s">
        <v>80</v>
      </c>
      <c r="J31" t="s">
        <v>129</v>
      </c>
      <c r="K31" t="s">
        <v>78</v>
      </c>
      <c r="L31" t="s">
        <v>231</v>
      </c>
      <c r="M31" t="s">
        <v>232</v>
      </c>
      <c r="N31" t="s">
        <v>119</v>
      </c>
      <c r="O31" t="s">
        <v>97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95.11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16.100000000000001</v>
      </c>
      <c r="BJ31">
        <v>24.2</v>
      </c>
      <c r="BK31">
        <v>25</v>
      </c>
      <c r="BL31">
        <v>279.81</v>
      </c>
      <c r="BM31">
        <v>41.97</v>
      </c>
      <c r="BN31">
        <v>321.77999999999997</v>
      </c>
      <c r="BO31">
        <v>321.77999999999997</v>
      </c>
      <c r="BQ31" t="s">
        <v>233</v>
      </c>
      <c r="BS31" s="3">
        <v>44701</v>
      </c>
      <c r="BT31" s="4">
        <v>0.57361111111111118</v>
      </c>
      <c r="BU31" t="s">
        <v>234</v>
      </c>
      <c r="BV31" t="s">
        <v>101</v>
      </c>
      <c r="BY31">
        <v>120815.38</v>
      </c>
      <c r="BZ31" t="s">
        <v>102</v>
      </c>
      <c r="CA31" t="s">
        <v>235</v>
      </c>
      <c r="CC31" t="s">
        <v>232</v>
      </c>
      <c r="CD31">
        <v>3290</v>
      </c>
      <c r="CE31" t="s">
        <v>104</v>
      </c>
      <c r="CF31" s="3">
        <v>44704</v>
      </c>
      <c r="CI31">
        <v>3</v>
      </c>
      <c r="CJ31">
        <v>2</v>
      </c>
      <c r="CK31">
        <v>43</v>
      </c>
      <c r="CL31" t="s">
        <v>87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"009942383151"</f>
        <v>009942383151</v>
      </c>
      <c r="F32" s="3">
        <v>44699</v>
      </c>
      <c r="G32">
        <v>202302</v>
      </c>
      <c r="H32" t="s">
        <v>79</v>
      </c>
      <c r="I32" t="s">
        <v>80</v>
      </c>
      <c r="J32" t="s">
        <v>93</v>
      </c>
      <c r="K32" t="s">
        <v>78</v>
      </c>
      <c r="L32" t="s">
        <v>117</v>
      </c>
      <c r="M32" t="s">
        <v>118</v>
      </c>
      <c r="N32" t="s">
        <v>236</v>
      </c>
      <c r="O32" t="s">
        <v>125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54.09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1.5</v>
      </c>
      <c r="BJ32">
        <v>4.9000000000000004</v>
      </c>
      <c r="BK32">
        <v>5</v>
      </c>
      <c r="BL32">
        <v>156.13999999999999</v>
      </c>
      <c r="BM32">
        <v>23.42</v>
      </c>
      <c r="BN32">
        <v>179.56</v>
      </c>
      <c r="BO32">
        <v>179.56</v>
      </c>
      <c r="BQ32" t="s">
        <v>237</v>
      </c>
      <c r="BR32" t="s">
        <v>99</v>
      </c>
      <c r="BS32" s="3">
        <v>44700</v>
      </c>
      <c r="BT32" s="4">
        <v>0.42291666666666666</v>
      </c>
      <c r="BU32" t="s">
        <v>238</v>
      </c>
      <c r="BV32" t="s">
        <v>101</v>
      </c>
      <c r="BY32">
        <v>24732.36</v>
      </c>
      <c r="BZ32" t="s">
        <v>102</v>
      </c>
      <c r="CA32" t="s">
        <v>239</v>
      </c>
      <c r="CC32" t="s">
        <v>118</v>
      </c>
      <c r="CD32">
        <v>2195</v>
      </c>
      <c r="CE32" t="s">
        <v>104</v>
      </c>
      <c r="CF32" s="3">
        <v>44701</v>
      </c>
      <c r="CI32">
        <v>1</v>
      </c>
      <c r="CJ32">
        <v>1</v>
      </c>
      <c r="CK32">
        <v>31</v>
      </c>
      <c r="CL32" t="s">
        <v>87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"009942110691"</f>
        <v>009942110691</v>
      </c>
      <c r="F33" s="3">
        <v>44699</v>
      </c>
      <c r="G33">
        <v>202302</v>
      </c>
      <c r="H33" t="s">
        <v>79</v>
      </c>
      <c r="I33" t="s">
        <v>80</v>
      </c>
      <c r="J33" t="s">
        <v>129</v>
      </c>
      <c r="K33" t="s">
        <v>78</v>
      </c>
      <c r="L33" t="s">
        <v>240</v>
      </c>
      <c r="M33" t="s">
        <v>241</v>
      </c>
      <c r="N33" t="s">
        <v>242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40.380000000000003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3.2</v>
      </c>
      <c r="BJ33">
        <v>3.5</v>
      </c>
      <c r="BK33">
        <v>3.5</v>
      </c>
      <c r="BL33">
        <v>116.56</v>
      </c>
      <c r="BM33">
        <v>17.48</v>
      </c>
      <c r="BN33">
        <v>134.04</v>
      </c>
      <c r="BO33">
        <v>134.04</v>
      </c>
      <c r="BS33" s="3">
        <v>44700</v>
      </c>
      <c r="BT33" s="4">
        <v>0.41041666666666665</v>
      </c>
      <c r="BU33" t="s">
        <v>243</v>
      </c>
      <c r="BV33" t="s">
        <v>101</v>
      </c>
      <c r="BY33">
        <v>17606.16</v>
      </c>
      <c r="BZ33" t="s">
        <v>110</v>
      </c>
      <c r="CA33" t="s">
        <v>244</v>
      </c>
      <c r="CC33" t="s">
        <v>241</v>
      </c>
      <c r="CD33">
        <v>2146</v>
      </c>
      <c r="CE33" t="s">
        <v>104</v>
      </c>
      <c r="CF33" s="3">
        <v>44701</v>
      </c>
      <c r="CI33">
        <v>1</v>
      </c>
      <c r="CJ33">
        <v>1</v>
      </c>
      <c r="CK33">
        <v>21</v>
      </c>
      <c r="CL33" t="s">
        <v>87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"009942206921"</f>
        <v>009942206921</v>
      </c>
      <c r="F34" s="3">
        <v>44686</v>
      </c>
      <c r="G34">
        <v>202302</v>
      </c>
      <c r="H34" t="s">
        <v>79</v>
      </c>
      <c r="I34" t="s">
        <v>80</v>
      </c>
      <c r="J34" t="s">
        <v>93</v>
      </c>
      <c r="K34" t="s">
        <v>78</v>
      </c>
      <c r="L34" t="s">
        <v>245</v>
      </c>
      <c r="M34" t="s">
        <v>246</v>
      </c>
      <c r="N34" t="s">
        <v>247</v>
      </c>
      <c r="O34" t="s">
        <v>97</v>
      </c>
      <c r="P34" t="str">
        <f>"IN181127                      "</f>
        <v xml:space="preserve">IN181127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62.94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2.6</v>
      </c>
      <c r="BK34">
        <v>3</v>
      </c>
      <c r="BL34">
        <v>186.94</v>
      </c>
      <c r="BM34">
        <v>28.04</v>
      </c>
      <c r="BN34">
        <v>214.98</v>
      </c>
      <c r="BO34">
        <v>214.98</v>
      </c>
      <c r="BQ34" t="s">
        <v>248</v>
      </c>
      <c r="BR34" t="s">
        <v>150</v>
      </c>
      <c r="BS34" s="3">
        <v>44693</v>
      </c>
      <c r="BT34" s="4">
        <v>0.61458333333333337</v>
      </c>
      <c r="BU34" t="s">
        <v>249</v>
      </c>
      <c r="BV34" t="s">
        <v>87</v>
      </c>
      <c r="BW34" t="s">
        <v>88</v>
      </c>
      <c r="BX34" t="s">
        <v>250</v>
      </c>
      <c r="BY34">
        <v>12804.1</v>
      </c>
      <c r="BZ34" t="s">
        <v>102</v>
      </c>
      <c r="CA34" t="s">
        <v>251</v>
      </c>
      <c r="CC34" t="s">
        <v>246</v>
      </c>
      <c r="CD34">
        <v>8801</v>
      </c>
      <c r="CE34" t="s">
        <v>104</v>
      </c>
      <c r="CF34" s="3">
        <v>44694</v>
      </c>
      <c r="CI34">
        <v>3</v>
      </c>
      <c r="CJ34">
        <v>5</v>
      </c>
      <c r="CK34">
        <v>43</v>
      </c>
      <c r="CL34" t="s">
        <v>87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"009942487757"</f>
        <v>009942487757</v>
      </c>
      <c r="F35" s="3">
        <v>44685</v>
      </c>
      <c r="G35">
        <v>202302</v>
      </c>
      <c r="H35" t="s">
        <v>79</v>
      </c>
      <c r="I35" t="s">
        <v>80</v>
      </c>
      <c r="J35" t="s">
        <v>93</v>
      </c>
      <c r="K35" t="s">
        <v>78</v>
      </c>
      <c r="L35" t="s">
        <v>94</v>
      </c>
      <c r="M35" t="s">
        <v>95</v>
      </c>
      <c r="N35" t="s">
        <v>252</v>
      </c>
      <c r="O35" t="s">
        <v>82</v>
      </c>
      <c r="P35" t="str">
        <f>"NEDBANK AVO                   "</f>
        <v xml:space="preserve">NEDBANK AVO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44.71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1</v>
      </c>
      <c r="BK35">
        <v>1</v>
      </c>
      <c r="BL35">
        <v>129.07</v>
      </c>
      <c r="BM35">
        <v>19.36</v>
      </c>
      <c r="BN35">
        <v>148.43</v>
      </c>
      <c r="BO35">
        <v>148.43</v>
      </c>
      <c r="BR35" t="s">
        <v>99</v>
      </c>
      <c r="BS35" s="3">
        <v>44690</v>
      </c>
      <c r="BT35" s="4">
        <v>0.40208333333333335</v>
      </c>
      <c r="BU35" t="s">
        <v>253</v>
      </c>
      <c r="BV35" t="s">
        <v>87</v>
      </c>
      <c r="BW35" t="s">
        <v>254</v>
      </c>
      <c r="BX35" t="s">
        <v>255</v>
      </c>
      <c r="BY35">
        <v>4966.83</v>
      </c>
      <c r="BZ35" t="s">
        <v>110</v>
      </c>
      <c r="CA35" t="s">
        <v>256</v>
      </c>
      <c r="CC35" t="s">
        <v>95</v>
      </c>
      <c r="CD35">
        <v>299</v>
      </c>
      <c r="CE35" t="s">
        <v>104</v>
      </c>
      <c r="CF35" s="3">
        <v>44691</v>
      </c>
      <c r="CI35">
        <v>1</v>
      </c>
      <c r="CJ35">
        <v>3</v>
      </c>
      <c r="CK35">
        <v>23</v>
      </c>
      <c r="CL35" t="s">
        <v>87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"009942253597"</f>
        <v>009942253597</v>
      </c>
      <c r="F36" s="3">
        <v>44686</v>
      </c>
      <c r="G36">
        <v>202302</v>
      </c>
      <c r="H36" t="s">
        <v>79</v>
      </c>
      <c r="I36" t="s">
        <v>80</v>
      </c>
      <c r="J36" t="s">
        <v>257</v>
      </c>
      <c r="K36" t="s">
        <v>78</v>
      </c>
      <c r="L36" t="s">
        <v>258</v>
      </c>
      <c r="M36" t="s">
        <v>259</v>
      </c>
      <c r="N36" t="s">
        <v>260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23.08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0.1</v>
      </c>
      <c r="BK36">
        <v>0.5</v>
      </c>
      <c r="BL36">
        <v>66.62</v>
      </c>
      <c r="BM36">
        <v>9.99</v>
      </c>
      <c r="BN36">
        <v>76.61</v>
      </c>
      <c r="BO36">
        <v>76.61</v>
      </c>
      <c r="BQ36" t="s">
        <v>261</v>
      </c>
      <c r="BR36" t="s">
        <v>262</v>
      </c>
      <c r="BS36" s="3">
        <v>44687</v>
      </c>
      <c r="BT36" s="4">
        <v>0.3444444444444445</v>
      </c>
      <c r="BU36" t="s">
        <v>263</v>
      </c>
      <c r="BV36" t="s">
        <v>101</v>
      </c>
      <c r="BY36">
        <v>723.58</v>
      </c>
      <c r="BZ36" t="s">
        <v>110</v>
      </c>
      <c r="CA36" t="s">
        <v>264</v>
      </c>
      <c r="CC36" t="s">
        <v>259</v>
      </c>
      <c r="CD36">
        <v>6070</v>
      </c>
      <c r="CE36" t="s">
        <v>104</v>
      </c>
      <c r="CF36" s="3">
        <v>44687</v>
      </c>
      <c r="CI36">
        <v>1</v>
      </c>
      <c r="CJ36">
        <v>1</v>
      </c>
      <c r="CK36">
        <v>21</v>
      </c>
      <c r="CL36" t="s">
        <v>87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"009942487755"</f>
        <v>009942487755</v>
      </c>
      <c r="F37" s="3">
        <v>44685</v>
      </c>
      <c r="G37">
        <v>202302</v>
      </c>
      <c r="H37" t="s">
        <v>79</v>
      </c>
      <c r="I37" t="s">
        <v>80</v>
      </c>
      <c r="J37" t="s">
        <v>93</v>
      </c>
      <c r="K37" t="s">
        <v>78</v>
      </c>
      <c r="L37" t="s">
        <v>117</v>
      </c>
      <c r="M37" t="s">
        <v>118</v>
      </c>
      <c r="N37" t="s">
        <v>265</v>
      </c>
      <c r="O37" t="s">
        <v>97</v>
      </c>
      <c r="P37" t="str">
        <f>"181054                        "</f>
        <v xml:space="preserve">181054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70.37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</v>
      </c>
      <c r="BJ37">
        <v>28.3</v>
      </c>
      <c r="BK37">
        <v>29</v>
      </c>
      <c r="BL37">
        <v>223.4</v>
      </c>
      <c r="BM37">
        <v>33.51</v>
      </c>
      <c r="BN37">
        <v>256.91000000000003</v>
      </c>
      <c r="BO37">
        <v>256.91000000000003</v>
      </c>
      <c r="BR37" t="s">
        <v>99</v>
      </c>
      <c r="BS37" s="3">
        <v>44692</v>
      </c>
      <c r="BT37" s="4">
        <v>0.68333333333333324</v>
      </c>
      <c r="BU37" t="s">
        <v>266</v>
      </c>
      <c r="BV37" t="s">
        <v>87</v>
      </c>
      <c r="BW37" t="s">
        <v>267</v>
      </c>
      <c r="BX37" t="s">
        <v>183</v>
      </c>
      <c r="BY37">
        <v>141411.20000000001</v>
      </c>
      <c r="BZ37" t="s">
        <v>268</v>
      </c>
      <c r="CA37" t="s">
        <v>269</v>
      </c>
      <c r="CC37" t="s">
        <v>118</v>
      </c>
      <c r="CD37">
        <v>2000</v>
      </c>
      <c r="CE37" t="s">
        <v>104</v>
      </c>
      <c r="CF37" s="3">
        <v>44693</v>
      </c>
      <c r="CI37">
        <v>2</v>
      </c>
      <c r="CJ37">
        <v>5</v>
      </c>
      <c r="CK37">
        <v>41</v>
      </c>
      <c r="CL37" t="s">
        <v>87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"009942206922"</f>
        <v>009942206922</v>
      </c>
      <c r="F38" s="3">
        <v>44686</v>
      </c>
      <c r="G38">
        <v>202302</v>
      </c>
      <c r="H38" t="s">
        <v>79</v>
      </c>
      <c r="I38" t="s">
        <v>80</v>
      </c>
      <c r="J38" t="s">
        <v>93</v>
      </c>
      <c r="K38" t="s">
        <v>78</v>
      </c>
      <c r="L38" t="s">
        <v>138</v>
      </c>
      <c r="M38" t="s">
        <v>139</v>
      </c>
      <c r="N38" t="s">
        <v>270</v>
      </c>
      <c r="O38" t="s">
        <v>97</v>
      </c>
      <c r="P38" t="str">
        <f>"INV18117                      "</f>
        <v xml:space="preserve">INV18117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44.63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1.7</v>
      </c>
      <c r="BJ38">
        <v>11</v>
      </c>
      <c r="BK38">
        <v>11</v>
      </c>
      <c r="BL38">
        <v>134.08000000000001</v>
      </c>
      <c r="BM38">
        <v>20.11</v>
      </c>
      <c r="BN38">
        <v>154.19</v>
      </c>
      <c r="BO38">
        <v>154.19</v>
      </c>
      <c r="BQ38" t="s">
        <v>271</v>
      </c>
      <c r="BR38" t="s">
        <v>272</v>
      </c>
      <c r="BS38" s="3">
        <v>44690</v>
      </c>
      <c r="BT38" s="4">
        <v>0.62361111111111112</v>
      </c>
      <c r="BU38" t="s">
        <v>273</v>
      </c>
      <c r="BV38" t="s">
        <v>101</v>
      </c>
      <c r="BY38">
        <v>54984</v>
      </c>
      <c r="BZ38" t="s">
        <v>102</v>
      </c>
      <c r="CA38" t="s">
        <v>144</v>
      </c>
      <c r="CC38" t="s">
        <v>139</v>
      </c>
      <c r="CD38">
        <v>699</v>
      </c>
      <c r="CE38" t="s">
        <v>104</v>
      </c>
      <c r="CF38" s="3">
        <v>44690</v>
      </c>
      <c r="CI38">
        <v>3</v>
      </c>
      <c r="CJ38">
        <v>2</v>
      </c>
      <c r="CK38">
        <v>41</v>
      </c>
      <c r="CL38" t="s">
        <v>87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"009942487756"</f>
        <v>009942487756</v>
      </c>
      <c r="F39" s="3">
        <v>44685</v>
      </c>
      <c r="G39">
        <v>202302</v>
      </c>
      <c r="H39" t="s">
        <v>79</v>
      </c>
      <c r="I39" t="s">
        <v>80</v>
      </c>
      <c r="J39" t="s">
        <v>93</v>
      </c>
      <c r="K39" t="s">
        <v>78</v>
      </c>
      <c r="L39" t="s">
        <v>123</v>
      </c>
      <c r="M39" t="s">
        <v>124</v>
      </c>
      <c r="N39" t="s">
        <v>274</v>
      </c>
      <c r="O39" t="s">
        <v>97</v>
      </c>
      <c r="P39" t="str">
        <f>"181060                        "</f>
        <v xml:space="preserve">181060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72.209999999999994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3.9</v>
      </c>
      <c r="BJ39">
        <v>29.4</v>
      </c>
      <c r="BK39">
        <v>30</v>
      </c>
      <c r="BL39">
        <v>213.71</v>
      </c>
      <c r="BM39">
        <v>32.06</v>
      </c>
      <c r="BN39">
        <v>245.77</v>
      </c>
      <c r="BO39">
        <v>245.77</v>
      </c>
      <c r="BR39" t="s">
        <v>99</v>
      </c>
      <c r="BS39" s="3">
        <v>44687</v>
      </c>
      <c r="BT39" s="4">
        <v>0.41944444444444445</v>
      </c>
      <c r="BU39" t="s">
        <v>275</v>
      </c>
      <c r="BV39" t="s">
        <v>101</v>
      </c>
      <c r="BY39">
        <v>147140.4</v>
      </c>
      <c r="BZ39" t="s">
        <v>102</v>
      </c>
      <c r="CA39" t="s">
        <v>152</v>
      </c>
      <c r="CC39" t="s">
        <v>124</v>
      </c>
      <c r="CD39">
        <v>1</v>
      </c>
      <c r="CE39" t="s">
        <v>104</v>
      </c>
      <c r="CF39" s="3">
        <v>44688</v>
      </c>
      <c r="CI39">
        <v>2</v>
      </c>
      <c r="CJ39">
        <v>2</v>
      </c>
      <c r="CK39">
        <v>41</v>
      </c>
      <c r="CL39" t="s">
        <v>87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"009942487758"</f>
        <v>009942487758</v>
      </c>
      <c r="F40" s="3">
        <v>44686</v>
      </c>
      <c r="G40">
        <v>202302</v>
      </c>
      <c r="H40" t="s">
        <v>79</v>
      </c>
      <c r="I40" t="s">
        <v>80</v>
      </c>
      <c r="J40" t="s">
        <v>93</v>
      </c>
      <c r="K40" t="s">
        <v>78</v>
      </c>
      <c r="L40" t="s">
        <v>276</v>
      </c>
      <c r="M40" t="s">
        <v>277</v>
      </c>
      <c r="N40" t="s">
        <v>119</v>
      </c>
      <c r="O40" t="s">
        <v>125</v>
      </c>
      <c r="P40" t="str">
        <f>"INV181120                     "</f>
        <v xml:space="preserve">INV181120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44.71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2.2999999999999998</v>
      </c>
      <c r="BK40">
        <v>3</v>
      </c>
      <c r="BL40">
        <v>129.07</v>
      </c>
      <c r="BM40">
        <v>19.36</v>
      </c>
      <c r="BN40">
        <v>148.43</v>
      </c>
      <c r="BO40">
        <v>148.43</v>
      </c>
      <c r="BQ40" t="s">
        <v>278</v>
      </c>
      <c r="BR40" t="s">
        <v>99</v>
      </c>
      <c r="BS40" s="3">
        <v>44687</v>
      </c>
      <c r="BT40" s="4">
        <v>0.65972222222222221</v>
      </c>
      <c r="BU40" t="s">
        <v>279</v>
      </c>
      <c r="BV40" t="s">
        <v>87</v>
      </c>
      <c r="BY40">
        <v>11365.2</v>
      </c>
      <c r="BZ40" t="s">
        <v>102</v>
      </c>
      <c r="CA40" t="s">
        <v>280</v>
      </c>
      <c r="CC40" t="s">
        <v>277</v>
      </c>
      <c r="CD40">
        <v>600</v>
      </c>
      <c r="CE40" t="s">
        <v>104</v>
      </c>
      <c r="CF40" s="3">
        <v>44688</v>
      </c>
      <c r="CI40">
        <v>1</v>
      </c>
      <c r="CJ40">
        <v>1</v>
      </c>
      <c r="CK40">
        <v>33</v>
      </c>
      <c r="CL40" t="s">
        <v>87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"009942487754"</f>
        <v>009942487754</v>
      </c>
      <c r="F41" s="3">
        <v>44685</v>
      </c>
      <c r="G41">
        <v>202302</v>
      </c>
      <c r="H41" t="s">
        <v>79</v>
      </c>
      <c r="I41" t="s">
        <v>80</v>
      </c>
      <c r="J41" t="s">
        <v>93</v>
      </c>
      <c r="K41" t="s">
        <v>78</v>
      </c>
      <c r="L41" t="s">
        <v>281</v>
      </c>
      <c r="M41" t="s">
        <v>282</v>
      </c>
      <c r="N41" t="s">
        <v>283</v>
      </c>
      <c r="O41" t="s">
        <v>97</v>
      </c>
      <c r="P41" t="str">
        <f>"181047                        "</f>
        <v xml:space="preserve">181047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44.63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3.3</v>
      </c>
      <c r="BJ41">
        <v>11.2</v>
      </c>
      <c r="BK41">
        <v>12</v>
      </c>
      <c r="BL41">
        <v>134.08000000000001</v>
      </c>
      <c r="BM41">
        <v>20.11</v>
      </c>
      <c r="BN41">
        <v>154.19</v>
      </c>
      <c r="BO41">
        <v>154.19</v>
      </c>
      <c r="BR41" t="s">
        <v>99</v>
      </c>
      <c r="BS41" s="3">
        <v>44687</v>
      </c>
      <c r="BT41" s="4">
        <v>0.68263888888888891</v>
      </c>
      <c r="BU41" t="s">
        <v>284</v>
      </c>
      <c r="BV41" t="s">
        <v>101</v>
      </c>
      <c r="BY41">
        <v>55792.800000000003</v>
      </c>
      <c r="BZ41" t="s">
        <v>102</v>
      </c>
      <c r="CA41" t="s">
        <v>285</v>
      </c>
      <c r="CC41" t="s">
        <v>282</v>
      </c>
      <c r="CD41">
        <v>157</v>
      </c>
      <c r="CE41" t="s">
        <v>104</v>
      </c>
      <c r="CF41" s="3">
        <v>44688</v>
      </c>
      <c r="CI41">
        <v>2</v>
      </c>
      <c r="CJ41">
        <v>2</v>
      </c>
      <c r="CK41">
        <v>41</v>
      </c>
      <c r="CL41" t="s">
        <v>87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"009942487752"</f>
        <v>009942487752</v>
      </c>
      <c r="F42" s="3">
        <v>44684</v>
      </c>
      <c r="G42">
        <v>202302</v>
      </c>
      <c r="H42" t="s">
        <v>79</v>
      </c>
      <c r="I42" t="s">
        <v>80</v>
      </c>
      <c r="J42" t="s">
        <v>93</v>
      </c>
      <c r="K42" t="s">
        <v>78</v>
      </c>
      <c r="L42" t="s">
        <v>123</v>
      </c>
      <c r="M42" t="s">
        <v>124</v>
      </c>
      <c r="N42" t="s">
        <v>286</v>
      </c>
      <c r="O42" t="s">
        <v>82</v>
      </c>
      <c r="P42" t="str">
        <f>"180992                        "</f>
        <v xml:space="preserve">180992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38.85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1.1000000000000001</v>
      </c>
      <c r="BJ42">
        <v>3.4</v>
      </c>
      <c r="BK42">
        <v>3.5</v>
      </c>
      <c r="BL42">
        <v>115.03</v>
      </c>
      <c r="BM42">
        <v>17.25</v>
      </c>
      <c r="BN42">
        <v>132.28</v>
      </c>
      <c r="BO42">
        <v>132.28</v>
      </c>
      <c r="BR42" t="s">
        <v>99</v>
      </c>
      <c r="BS42" s="3">
        <v>44685</v>
      </c>
      <c r="BT42" s="4">
        <v>0.38680555555555557</v>
      </c>
      <c r="BU42" t="s">
        <v>287</v>
      </c>
      <c r="BV42" t="s">
        <v>101</v>
      </c>
      <c r="BY42">
        <v>16927.55</v>
      </c>
      <c r="BZ42" t="s">
        <v>110</v>
      </c>
      <c r="CA42">
        <v>9941538247</v>
      </c>
      <c r="CC42" t="s">
        <v>124</v>
      </c>
      <c r="CD42">
        <v>1</v>
      </c>
      <c r="CE42" t="s">
        <v>174</v>
      </c>
      <c r="CF42" s="3">
        <v>44686</v>
      </c>
      <c r="CI42">
        <v>1</v>
      </c>
      <c r="CJ42">
        <v>1</v>
      </c>
      <c r="CK42">
        <v>21</v>
      </c>
      <c r="CL42" t="s">
        <v>87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"009942487753"</f>
        <v>009942487753</v>
      </c>
      <c r="F43" s="3">
        <v>44684</v>
      </c>
      <c r="G43">
        <v>202302</v>
      </c>
      <c r="H43" t="s">
        <v>79</v>
      </c>
      <c r="I43" t="s">
        <v>80</v>
      </c>
      <c r="J43" t="s">
        <v>93</v>
      </c>
      <c r="K43" t="s">
        <v>78</v>
      </c>
      <c r="L43" t="s">
        <v>75</v>
      </c>
      <c r="M43" t="s">
        <v>76</v>
      </c>
      <c r="N43" t="s">
        <v>288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22.21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0.1</v>
      </c>
      <c r="BJ43">
        <v>1.5</v>
      </c>
      <c r="BK43">
        <v>1.5</v>
      </c>
      <c r="BL43">
        <v>65.75</v>
      </c>
      <c r="BM43">
        <v>9.86</v>
      </c>
      <c r="BN43">
        <v>75.61</v>
      </c>
      <c r="BO43">
        <v>75.61</v>
      </c>
      <c r="BQ43" t="s">
        <v>289</v>
      </c>
      <c r="BR43" t="s">
        <v>99</v>
      </c>
      <c r="BS43" s="3">
        <v>44686</v>
      </c>
      <c r="BT43" s="4">
        <v>0.41111111111111115</v>
      </c>
      <c r="BU43" t="s">
        <v>290</v>
      </c>
      <c r="BV43" t="s">
        <v>87</v>
      </c>
      <c r="BW43" t="s">
        <v>213</v>
      </c>
      <c r="BX43" t="s">
        <v>291</v>
      </c>
      <c r="BY43">
        <v>7338.24</v>
      </c>
      <c r="BZ43" t="s">
        <v>110</v>
      </c>
      <c r="CA43" t="s">
        <v>292</v>
      </c>
      <c r="CC43" t="s">
        <v>76</v>
      </c>
      <c r="CD43">
        <v>3630</v>
      </c>
      <c r="CE43" t="s">
        <v>104</v>
      </c>
      <c r="CF43" s="3">
        <v>44687</v>
      </c>
      <c r="CI43">
        <v>1</v>
      </c>
      <c r="CJ43">
        <v>2</v>
      </c>
      <c r="CK43">
        <v>21</v>
      </c>
      <c r="CL43" t="s">
        <v>87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"009942487748"</f>
        <v>009942487748</v>
      </c>
      <c r="F44" s="3">
        <v>44684</v>
      </c>
      <c r="G44">
        <v>202302</v>
      </c>
      <c r="H44" t="s">
        <v>79</v>
      </c>
      <c r="I44" t="s">
        <v>80</v>
      </c>
      <c r="J44" t="s">
        <v>93</v>
      </c>
      <c r="K44" t="s">
        <v>78</v>
      </c>
      <c r="L44" t="s">
        <v>293</v>
      </c>
      <c r="M44" t="s">
        <v>294</v>
      </c>
      <c r="N44" t="s">
        <v>295</v>
      </c>
      <c r="O44" t="s">
        <v>82</v>
      </c>
      <c r="P44" t="str">
        <f>"181008                        "</f>
        <v xml:space="preserve">181008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38.85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3.3</v>
      </c>
      <c r="BK44">
        <v>3.5</v>
      </c>
      <c r="BL44">
        <v>115.03</v>
      </c>
      <c r="BM44">
        <v>17.25</v>
      </c>
      <c r="BN44">
        <v>132.28</v>
      </c>
      <c r="BO44">
        <v>132.28</v>
      </c>
      <c r="BQ44" t="s">
        <v>296</v>
      </c>
      <c r="BR44" t="s">
        <v>99</v>
      </c>
      <c r="BS44" s="3">
        <v>44687</v>
      </c>
      <c r="BT44" s="4">
        <v>0.53333333333333333</v>
      </c>
      <c r="BU44" t="s">
        <v>297</v>
      </c>
      <c r="BV44" t="s">
        <v>87</v>
      </c>
      <c r="BW44" t="s">
        <v>213</v>
      </c>
      <c r="BX44" t="s">
        <v>291</v>
      </c>
      <c r="BY44">
        <v>16640.96</v>
      </c>
      <c r="BZ44" t="s">
        <v>110</v>
      </c>
      <c r="CA44" t="s">
        <v>298</v>
      </c>
      <c r="CC44" t="s">
        <v>294</v>
      </c>
      <c r="CD44">
        <v>4126</v>
      </c>
      <c r="CE44" t="s">
        <v>104</v>
      </c>
      <c r="CF44" s="3">
        <v>44690</v>
      </c>
      <c r="CI44">
        <v>1</v>
      </c>
      <c r="CJ44">
        <v>3</v>
      </c>
      <c r="CK44">
        <v>21</v>
      </c>
      <c r="CL44" t="s">
        <v>87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"009942487751"</f>
        <v>009942487751</v>
      </c>
      <c r="F45" s="3">
        <v>44684</v>
      </c>
      <c r="G45">
        <v>202302</v>
      </c>
      <c r="H45" t="s">
        <v>79</v>
      </c>
      <c r="I45" t="s">
        <v>80</v>
      </c>
      <c r="J45" t="s">
        <v>93</v>
      </c>
      <c r="K45" t="s">
        <v>78</v>
      </c>
      <c r="L45" t="s">
        <v>75</v>
      </c>
      <c r="M45" t="s">
        <v>76</v>
      </c>
      <c r="N45" t="s">
        <v>299</v>
      </c>
      <c r="O45" t="s">
        <v>82</v>
      </c>
      <c r="P45" t="str">
        <f>"180998                        "</f>
        <v xml:space="preserve">180998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22.21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0.2</v>
      </c>
      <c r="BK45">
        <v>0.5</v>
      </c>
      <c r="BL45">
        <v>65.75</v>
      </c>
      <c r="BM45">
        <v>9.86</v>
      </c>
      <c r="BN45">
        <v>75.61</v>
      </c>
      <c r="BO45">
        <v>75.61</v>
      </c>
      <c r="BR45" t="s">
        <v>99</v>
      </c>
      <c r="BS45" s="3">
        <v>44686</v>
      </c>
      <c r="BT45" s="4">
        <v>0.42499999999999999</v>
      </c>
      <c r="BU45" t="s">
        <v>300</v>
      </c>
      <c r="BV45" t="s">
        <v>87</v>
      </c>
      <c r="BW45" t="s">
        <v>213</v>
      </c>
      <c r="BX45" t="s">
        <v>291</v>
      </c>
      <c r="BY45">
        <v>1200</v>
      </c>
      <c r="BZ45" t="s">
        <v>110</v>
      </c>
      <c r="CA45" t="s">
        <v>301</v>
      </c>
      <c r="CC45" t="s">
        <v>76</v>
      </c>
      <c r="CD45">
        <v>4001</v>
      </c>
      <c r="CE45" t="s">
        <v>104</v>
      </c>
      <c r="CF45" s="3">
        <v>44687</v>
      </c>
      <c r="CI45">
        <v>1</v>
      </c>
      <c r="CJ45">
        <v>2</v>
      </c>
      <c r="CK45">
        <v>21</v>
      </c>
      <c r="CL45" t="s">
        <v>87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"009942487750"</f>
        <v>009942487750</v>
      </c>
      <c r="F46" s="3">
        <v>44684</v>
      </c>
      <c r="G46">
        <v>202302</v>
      </c>
      <c r="H46" t="s">
        <v>79</v>
      </c>
      <c r="I46" t="s">
        <v>80</v>
      </c>
      <c r="J46" t="s">
        <v>93</v>
      </c>
      <c r="K46" t="s">
        <v>78</v>
      </c>
      <c r="L46" t="s">
        <v>117</v>
      </c>
      <c r="M46" t="s">
        <v>118</v>
      </c>
      <c r="N46" t="s">
        <v>302</v>
      </c>
      <c r="O46" t="s">
        <v>97</v>
      </c>
      <c r="P46" t="str">
        <f>"180986                        "</f>
        <v xml:space="preserve">180986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42.94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0.9</v>
      </c>
      <c r="BJ46">
        <v>5.3</v>
      </c>
      <c r="BK46">
        <v>6</v>
      </c>
      <c r="BL46">
        <v>132.38999999999999</v>
      </c>
      <c r="BM46">
        <v>19.86</v>
      </c>
      <c r="BN46">
        <v>152.25</v>
      </c>
      <c r="BO46">
        <v>152.25</v>
      </c>
      <c r="BQ46" t="s">
        <v>303</v>
      </c>
      <c r="BR46" t="s">
        <v>99</v>
      </c>
      <c r="BS46" s="3">
        <v>44686</v>
      </c>
      <c r="BT46" s="4">
        <v>0.53749999999999998</v>
      </c>
      <c r="BU46" t="s">
        <v>304</v>
      </c>
      <c r="BV46" t="s">
        <v>101</v>
      </c>
      <c r="BY46">
        <v>26499.200000000001</v>
      </c>
      <c r="BZ46" t="s">
        <v>102</v>
      </c>
      <c r="CA46" t="s">
        <v>305</v>
      </c>
      <c r="CC46" t="s">
        <v>118</v>
      </c>
      <c r="CD46">
        <v>1709</v>
      </c>
      <c r="CE46" t="s">
        <v>104</v>
      </c>
      <c r="CF46" s="3">
        <v>44686</v>
      </c>
      <c r="CI46">
        <v>2</v>
      </c>
      <c r="CJ46">
        <v>2</v>
      </c>
      <c r="CK46">
        <v>41</v>
      </c>
      <c r="CL46" t="s">
        <v>87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"009942487747"</f>
        <v>009942487747</v>
      </c>
      <c r="F47" s="3">
        <v>44684</v>
      </c>
      <c r="G47">
        <v>202302</v>
      </c>
      <c r="H47" t="s">
        <v>79</v>
      </c>
      <c r="I47" t="s">
        <v>80</v>
      </c>
      <c r="J47" t="s">
        <v>93</v>
      </c>
      <c r="K47" t="s">
        <v>78</v>
      </c>
      <c r="L47" t="s">
        <v>306</v>
      </c>
      <c r="M47" t="s">
        <v>307</v>
      </c>
      <c r="N47" t="s">
        <v>308</v>
      </c>
      <c r="O47" t="s">
        <v>125</v>
      </c>
      <c r="P47" t="str">
        <f>"180988                        "</f>
        <v xml:space="preserve">180988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31.23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1.6</v>
      </c>
      <c r="BJ47">
        <v>2.5</v>
      </c>
      <c r="BK47">
        <v>3</v>
      </c>
      <c r="BL47">
        <v>92.47</v>
      </c>
      <c r="BM47">
        <v>13.87</v>
      </c>
      <c r="BN47">
        <v>106.34</v>
      </c>
      <c r="BO47">
        <v>106.34</v>
      </c>
      <c r="BR47" t="s">
        <v>99</v>
      </c>
      <c r="BS47" s="3">
        <v>44685</v>
      </c>
      <c r="BT47" s="4">
        <v>0.4381944444444445</v>
      </c>
      <c r="BU47" t="s">
        <v>309</v>
      </c>
      <c r="BV47" t="s">
        <v>101</v>
      </c>
      <c r="BY47">
        <v>12547.92</v>
      </c>
      <c r="BZ47" t="s">
        <v>102</v>
      </c>
      <c r="CA47" t="s">
        <v>310</v>
      </c>
      <c r="CC47" t="s">
        <v>307</v>
      </c>
      <c r="CD47">
        <v>7230</v>
      </c>
      <c r="CE47" t="s">
        <v>104</v>
      </c>
      <c r="CF47" s="3">
        <v>44686</v>
      </c>
      <c r="CI47">
        <v>2</v>
      </c>
      <c r="CJ47">
        <v>1</v>
      </c>
      <c r="CK47">
        <v>34</v>
      </c>
      <c r="CL47" t="s">
        <v>87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"009942487749"</f>
        <v>009942487749</v>
      </c>
      <c r="F48" s="3">
        <v>44684</v>
      </c>
      <c r="G48">
        <v>202302</v>
      </c>
      <c r="H48" t="s">
        <v>79</v>
      </c>
      <c r="I48" t="s">
        <v>80</v>
      </c>
      <c r="J48" t="s">
        <v>93</v>
      </c>
      <c r="K48" t="s">
        <v>78</v>
      </c>
      <c r="L48" t="s">
        <v>123</v>
      </c>
      <c r="M48" t="s">
        <v>124</v>
      </c>
      <c r="N48" t="s">
        <v>311</v>
      </c>
      <c r="O48" t="s">
        <v>82</v>
      </c>
      <c r="P48" t="str">
        <f>"181009                        "</f>
        <v xml:space="preserve">181009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27.75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0.8</v>
      </c>
      <c r="BJ48">
        <v>2.5</v>
      </c>
      <c r="BK48">
        <v>2.5</v>
      </c>
      <c r="BL48">
        <v>82.17</v>
      </c>
      <c r="BM48">
        <v>12.33</v>
      </c>
      <c r="BN48">
        <v>94.5</v>
      </c>
      <c r="BO48">
        <v>94.5</v>
      </c>
      <c r="BQ48" t="s">
        <v>312</v>
      </c>
      <c r="BR48" t="s">
        <v>99</v>
      </c>
      <c r="BS48" s="3">
        <v>44685</v>
      </c>
      <c r="BT48" s="4">
        <v>0.38958333333333334</v>
      </c>
      <c r="BU48" t="s">
        <v>313</v>
      </c>
      <c r="BV48" t="s">
        <v>101</v>
      </c>
      <c r="BY48">
        <v>12537.72</v>
      </c>
      <c r="BZ48" t="s">
        <v>110</v>
      </c>
      <c r="CA48" t="s">
        <v>314</v>
      </c>
      <c r="CC48" t="s">
        <v>124</v>
      </c>
      <c r="CD48">
        <v>1</v>
      </c>
      <c r="CE48" t="s">
        <v>104</v>
      </c>
      <c r="CF48" s="3">
        <v>44686</v>
      </c>
      <c r="CI48">
        <v>1</v>
      </c>
      <c r="CJ48">
        <v>1</v>
      </c>
      <c r="CK48">
        <v>21</v>
      </c>
      <c r="CL48" t="s">
        <v>87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"009942487759"</f>
        <v>009942487759</v>
      </c>
      <c r="F49" s="3">
        <v>44684</v>
      </c>
      <c r="G49">
        <v>202302</v>
      </c>
      <c r="H49" t="s">
        <v>79</v>
      </c>
      <c r="I49" t="s">
        <v>80</v>
      </c>
      <c r="J49" t="s">
        <v>93</v>
      </c>
      <c r="K49" t="s">
        <v>78</v>
      </c>
      <c r="L49" t="s">
        <v>197</v>
      </c>
      <c r="M49" t="s">
        <v>198</v>
      </c>
      <c r="N49" t="s">
        <v>315</v>
      </c>
      <c r="O49" t="s">
        <v>97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47.42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2.8</v>
      </c>
      <c r="BK49">
        <v>3</v>
      </c>
      <c r="BL49">
        <v>145.66</v>
      </c>
      <c r="BM49">
        <v>21.85</v>
      </c>
      <c r="BN49">
        <v>167.51</v>
      </c>
      <c r="BO49">
        <v>167.51</v>
      </c>
      <c r="BR49" t="s">
        <v>99</v>
      </c>
      <c r="BS49" s="3">
        <v>44685</v>
      </c>
      <c r="BT49" s="4">
        <v>0.37986111111111115</v>
      </c>
      <c r="BU49" t="s">
        <v>316</v>
      </c>
      <c r="BV49" t="s">
        <v>101</v>
      </c>
      <c r="BY49">
        <v>14161.68</v>
      </c>
      <c r="BZ49" t="s">
        <v>102</v>
      </c>
      <c r="CA49" t="s">
        <v>202</v>
      </c>
      <c r="CC49" t="s">
        <v>198</v>
      </c>
      <c r="CD49">
        <v>7130</v>
      </c>
      <c r="CE49" t="s">
        <v>104</v>
      </c>
      <c r="CF49" s="3">
        <v>44686</v>
      </c>
      <c r="CI49">
        <v>1</v>
      </c>
      <c r="CJ49">
        <v>1</v>
      </c>
      <c r="CK49">
        <v>44</v>
      </c>
      <c r="CL49" t="s">
        <v>87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"009942504206"</f>
        <v>009942504206</v>
      </c>
      <c r="F50" s="3">
        <v>44677</v>
      </c>
      <c r="G50">
        <v>202302</v>
      </c>
      <c r="H50" t="s">
        <v>117</v>
      </c>
      <c r="I50" t="s">
        <v>118</v>
      </c>
      <c r="J50" t="s">
        <v>317</v>
      </c>
      <c r="K50" t="s">
        <v>78</v>
      </c>
      <c r="L50" t="s">
        <v>79</v>
      </c>
      <c r="M50" t="s">
        <v>80</v>
      </c>
      <c r="N50" t="s">
        <v>318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83.24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7.2</v>
      </c>
      <c r="BK50">
        <v>7.5</v>
      </c>
      <c r="BL50">
        <v>246.46</v>
      </c>
      <c r="BM50">
        <v>36.97</v>
      </c>
      <c r="BN50">
        <v>283.43</v>
      </c>
      <c r="BO50">
        <v>283.43</v>
      </c>
      <c r="BQ50" t="s">
        <v>319</v>
      </c>
      <c r="BR50" t="s">
        <v>320</v>
      </c>
      <c r="BS50" s="3">
        <v>44679</v>
      </c>
      <c r="BT50" s="4">
        <v>0.39861111111111108</v>
      </c>
      <c r="BU50" t="s">
        <v>321</v>
      </c>
      <c r="BV50" t="s">
        <v>101</v>
      </c>
      <c r="BY50">
        <v>35975.599999999999</v>
      </c>
      <c r="BZ50" t="s">
        <v>90</v>
      </c>
      <c r="CA50" t="s">
        <v>221</v>
      </c>
      <c r="CC50" t="s">
        <v>80</v>
      </c>
      <c r="CD50">
        <v>7945</v>
      </c>
      <c r="CE50" t="s">
        <v>104</v>
      </c>
      <c r="CF50" s="3">
        <v>44680</v>
      </c>
      <c r="CI50">
        <v>1</v>
      </c>
      <c r="CJ50">
        <v>2</v>
      </c>
      <c r="CK50">
        <v>21</v>
      </c>
      <c r="CL50" t="s">
        <v>87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"009942206935"</f>
        <v>009942206935</v>
      </c>
      <c r="F51" s="3">
        <v>44691</v>
      </c>
      <c r="G51">
        <v>202302</v>
      </c>
      <c r="H51" t="s">
        <v>79</v>
      </c>
      <c r="I51" t="s">
        <v>80</v>
      </c>
      <c r="J51" t="s">
        <v>93</v>
      </c>
      <c r="K51" t="s">
        <v>78</v>
      </c>
      <c r="L51" t="s">
        <v>240</v>
      </c>
      <c r="M51" t="s">
        <v>241</v>
      </c>
      <c r="N51" t="s">
        <v>322</v>
      </c>
      <c r="O51" t="s">
        <v>82</v>
      </c>
      <c r="P51" t="str">
        <f>"INV181327                     "</f>
        <v xml:space="preserve">INV181327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40.380000000000003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3.2</v>
      </c>
      <c r="BK51">
        <v>3.5</v>
      </c>
      <c r="BL51">
        <v>116.56</v>
      </c>
      <c r="BM51">
        <v>17.48</v>
      </c>
      <c r="BN51">
        <v>134.04</v>
      </c>
      <c r="BO51">
        <v>134.04</v>
      </c>
      <c r="BQ51" t="s">
        <v>323</v>
      </c>
      <c r="BR51" t="s">
        <v>150</v>
      </c>
      <c r="BS51" s="3">
        <v>44692</v>
      </c>
      <c r="BT51" s="4">
        <v>0.39583333333333331</v>
      </c>
      <c r="BU51" t="s">
        <v>324</v>
      </c>
      <c r="BV51" t="s">
        <v>101</v>
      </c>
      <c r="BY51">
        <v>16073.69</v>
      </c>
      <c r="BZ51" t="s">
        <v>110</v>
      </c>
      <c r="CA51" t="s">
        <v>325</v>
      </c>
      <c r="CC51" t="s">
        <v>241</v>
      </c>
      <c r="CD51">
        <v>2146</v>
      </c>
      <c r="CE51" t="s">
        <v>104</v>
      </c>
      <c r="CF51" s="3">
        <v>44692</v>
      </c>
      <c r="CI51">
        <v>1</v>
      </c>
      <c r="CJ51">
        <v>1</v>
      </c>
      <c r="CK51">
        <v>21</v>
      </c>
      <c r="CL51" t="s">
        <v>87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"009942206934"</f>
        <v>009942206934</v>
      </c>
      <c r="F52" s="3">
        <v>44691</v>
      </c>
      <c r="G52">
        <v>202302</v>
      </c>
      <c r="H52" t="s">
        <v>79</v>
      </c>
      <c r="I52" t="s">
        <v>80</v>
      </c>
      <c r="J52" t="s">
        <v>93</v>
      </c>
      <c r="K52" t="s">
        <v>78</v>
      </c>
      <c r="L52" t="s">
        <v>117</v>
      </c>
      <c r="M52" t="s">
        <v>118</v>
      </c>
      <c r="N52" t="s">
        <v>119</v>
      </c>
      <c r="O52" t="s">
        <v>97</v>
      </c>
      <c r="P52" t="str">
        <f>"INV181328                     "</f>
        <v xml:space="preserve">INV181328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44.63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3.2</v>
      </c>
      <c r="BJ52">
        <v>12.3</v>
      </c>
      <c r="BK52">
        <v>13</v>
      </c>
      <c r="BL52">
        <v>149.08000000000001</v>
      </c>
      <c r="BM52">
        <v>22.36</v>
      </c>
      <c r="BN52">
        <v>171.44</v>
      </c>
      <c r="BO52">
        <v>171.44</v>
      </c>
      <c r="BQ52" t="s">
        <v>326</v>
      </c>
      <c r="BR52" t="s">
        <v>150</v>
      </c>
      <c r="BS52" s="3">
        <v>44694</v>
      </c>
      <c r="BT52" s="4">
        <v>0.40833333333333338</v>
      </c>
      <c r="BU52" t="s">
        <v>327</v>
      </c>
      <c r="BV52" t="s">
        <v>87</v>
      </c>
      <c r="BW52" t="s">
        <v>267</v>
      </c>
      <c r="BX52" t="s">
        <v>328</v>
      </c>
      <c r="BY52">
        <v>61677</v>
      </c>
      <c r="BZ52" t="s">
        <v>268</v>
      </c>
      <c r="CA52" t="s">
        <v>162</v>
      </c>
      <c r="CC52" t="s">
        <v>118</v>
      </c>
      <c r="CD52">
        <v>2000</v>
      </c>
      <c r="CE52" t="s">
        <v>104</v>
      </c>
      <c r="CF52" s="3">
        <v>44695</v>
      </c>
      <c r="CI52">
        <v>2</v>
      </c>
      <c r="CJ52">
        <v>3</v>
      </c>
      <c r="CK52">
        <v>41</v>
      </c>
      <c r="CL52" t="s">
        <v>87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"009942261541"</f>
        <v>009942261541</v>
      </c>
      <c r="F53" s="3">
        <v>44691</v>
      </c>
      <c r="G53">
        <v>202302</v>
      </c>
      <c r="H53" t="s">
        <v>197</v>
      </c>
      <c r="I53" t="s">
        <v>198</v>
      </c>
      <c r="J53" t="s">
        <v>329</v>
      </c>
      <c r="K53" t="s">
        <v>78</v>
      </c>
      <c r="L53" t="s">
        <v>79</v>
      </c>
      <c r="M53" t="s">
        <v>80</v>
      </c>
      <c r="N53" t="s">
        <v>81</v>
      </c>
      <c r="O53" t="s">
        <v>97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49.28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8.6</v>
      </c>
      <c r="BK53">
        <v>9</v>
      </c>
      <c r="BL53">
        <v>147.52000000000001</v>
      </c>
      <c r="BM53">
        <v>22.13</v>
      </c>
      <c r="BN53">
        <v>169.65</v>
      </c>
      <c r="BO53">
        <v>169.65</v>
      </c>
      <c r="BQ53" t="s">
        <v>174</v>
      </c>
      <c r="BR53" t="s">
        <v>200</v>
      </c>
      <c r="BS53" s="3">
        <v>44692</v>
      </c>
      <c r="BT53" s="4">
        <v>0.37638888888888888</v>
      </c>
      <c r="BU53" t="s">
        <v>330</v>
      </c>
      <c r="BV53" t="s">
        <v>101</v>
      </c>
      <c r="BY53">
        <v>43056.09</v>
      </c>
      <c r="BZ53" t="s">
        <v>102</v>
      </c>
      <c r="CA53" t="s">
        <v>221</v>
      </c>
      <c r="CC53" t="s">
        <v>80</v>
      </c>
      <c r="CD53">
        <v>7945</v>
      </c>
      <c r="CE53" t="s">
        <v>104</v>
      </c>
      <c r="CF53" s="3">
        <v>44693</v>
      </c>
      <c r="CI53">
        <v>1</v>
      </c>
      <c r="CJ53">
        <v>1</v>
      </c>
      <c r="CK53">
        <v>44</v>
      </c>
      <c r="CL53" t="s">
        <v>87</v>
      </c>
    </row>
    <row r="54" spans="1:90" x14ac:dyDescent="0.25">
      <c r="A54" t="s">
        <v>72</v>
      </c>
      <c r="B54" t="s">
        <v>73</v>
      </c>
      <c r="C54" t="s">
        <v>74</v>
      </c>
      <c r="E54" t="str">
        <f>"080010474511"</f>
        <v>080010474511</v>
      </c>
      <c r="F54" s="3">
        <v>44692</v>
      </c>
      <c r="G54">
        <v>202302</v>
      </c>
      <c r="H54" t="s">
        <v>281</v>
      </c>
      <c r="I54" t="s">
        <v>282</v>
      </c>
      <c r="J54" t="s">
        <v>331</v>
      </c>
      <c r="K54" t="s">
        <v>78</v>
      </c>
      <c r="L54" t="s">
        <v>79</v>
      </c>
      <c r="M54" t="s">
        <v>80</v>
      </c>
      <c r="N54" t="s">
        <v>81</v>
      </c>
      <c r="O54" t="s">
        <v>82</v>
      </c>
      <c r="P54" t="str">
        <f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23.08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66.62</v>
      </c>
      <c r="BM54">
        <v>9.99</v>
      </c>
      <c r="BN54">
        <v>76.61</v>
      </c>
      <c r="BO54">
        <v>76.61</v>
      </c>
      <c r="BP54" t="s">
        <v>83</v>
      </c>
      <c r="BQ54" t="s">
        <v>84</v>
      </c>
      <c r="BR54" t="s">
        <v>332</v>
      </c>
      <c r="BS54" s="3">
        <v>44693</v>
      </c>
      <c r="BT54" s="4">
        <v>0.34722222222222227</v>
      </c>
      <c r="BU54" t="s">
        <v>333</v>
      </c>
      <c r="BV54" t="s">
        <v>101</v>
      </c>
      <c r="BY54">
        <v>1200</v>
      </c>
      <c r="CA54" t="s">
        <v>221</v>
      </c>
      <c r="CC54" t="s">
        <v>80</v>
      </c>
      <c r="CD54">
        <v>7945</v>
      </c>
      <c r="CE54" t="s">
        <v>334</v>
      </c>
      <c r="CF54" s="3">
        <v>44694</v>
      </c>
      <c r="CI54">
        <v>1</v>
      </c>
      <c r="CJ54">
        <v>1</v>
      </c>
      <c r="CK54">
        <v>21</v>
      </c>
      <c r="CL54" t="s">
        <v>87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"009941811655"</f>
        <v>009941811655</v>
      </c>
      <c r="F55" s="3">
        <v>44693</v>
      </c>
      <c r="G55">
        <v>202302</v>
      </c>
      <c r="H55" t="s">
        <v>117</v>
      </c>
      <c r="I55" t="s">
        <v>118</v>
      </c>
      <c r="J55" t="s">
        <v>335</v>
      </c>
      <c r="K55" t="s">
        <v>78</v>
      </c>
      <c r="L55" t="s">
        <v>79</v>
      </c>
      <c r="M55" t="s">
        <v>80</v>
      </c>
      <c r="N55" t="s">
        <v>336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34.61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3</v>
      </c>
      <c r="BK55">
        <v>3</v>
      </c>
      <c r="BL55">
        <v>99.91</v>
      </c>
      <c r="BM55">
        <v>14.99</v>
      </c>
      <c r="BN55">
        <v>114.9</v>
      </c>
      <c r="BO55">
        <v>114.9</v>
      </c>
      <c r="BQ55" t="s">
        <v>150</v>
      </c>
      <c r="BR55" t="s">
        <v>319</v>
      </c>
      <c r="BS55" s="3">
        <v>44694</v>
      </c>
      <c r="BT55" s="4">
        <v>0.3743055555555555</v>
      </c>
      <c r="BU55" t="s">
        <v>337</v>
      </c>
      <c r="BV55" t="s">
        <v>101</v>
      </c>
      <c r="BY55">
        <v>15117.22</v>
      </c>
      <c r="BZ55" t="s">
        <v>110</v>
      </c>
      <c r="CA55" t="s">
        <v>338</v>
      </c>
      <c r="CC55" t="s">
        <v>80</v>
      </c>
      <c r="CD55">
        <v>7945</v>
      </c>
      <c r="CE55" t="s">
        <v>104</v>
      </c>
      <c r="CF55" s="3">
        <v>44697</v>
      </c>
      <c r="CI55">
        <v>1</v>
      </c>
      <c r="CJ55">
        <v>1</v>
      </c>
      <c r="CK55">
        <v>21</v>
      </c>
      <c r="CL55" t="s">
        <v>87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"009942383157"</f>
        <v>009942383157</v>
      </c>
      <c r="F56" s="3">
        <v>44701</v>
      </c>
      <c r="G56">
        <v>202302</v>
      </c>
      <c r="H56" t="s">
        <v>79</v>
      </c>
      <c r="I56" t="s">
        <v>80</v>
      </c>
      <c r="J56" t="s">
        <v>93</v>
      </c>
      <c r="K56" t="s">
        <v>78</v>
      </c>
      <c r="L56" t="s">
        <v>117</v>
      </c>
      <c r="M56" t="s">
        <v>118</v>
      </c>
      <c r="N56" t="s">
        <v>119</v>
      </c>
      <c r="O56" t="s">
        <v>82</v>
      </c>
      <c r="P56" t="str">
        <f>"INV181643                     "</f>
        <v xml:space="preserve">INV181643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23.08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0.2</v>
      </c>
      <c r="BK56">
        <v>0.5</v>
      </c>
      <c r="BL56">
        <v>66.62</v>
      </c>
      <c r="BM56">
        <v>9.99</v>
      </c>
      <c r="BN56">
        <v>76.61</v>
      </c>
      <c r="BO56">
        <v>76.61</v>
      </c>
      <c r="BQ56" t="s">
        <v>339</v>
      </c>
      <c r="BR56" t="s">
        <v>99</v>
      </c>
      <c r="BS56" s="3">
        <v>44704</v>
      </c>
      <c r="BT56" s="4">
        <v>0.4055555555555555</v>
      </c>
      <c r="BU56" t="s">
        <v>340</v>
      </c>
      <c r="BV56" t="s">
        <v>101</v>
      </c>
      <c r="BY56">
        <v>1200</v>
      </c>
      <c r="BZ56" t="s">
        <v>110</v>
      </c>
      <c r="CA56" t="s">
        <v>341</v>
      </c>
      <c r="CC56" t="s">
        <v>118</v>
      </c>
      <c r="CD56">
        <v>2091</v>
      </c>
      <c r="CE56" t="s">
        <v>104</v>
      </c>
      <c r="CF56" s="3">
        <v>44705</v>
      </c>
      <c r="CI56">
        <v>1</v>
      </c>
      <c r="CJ56">
        <v>1</v>
      </c>
      <c r="CK56">
        <v>21</v>
      </c>
      <c r="CL56" t="s">
        <v>87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"009942383156"</f>
        <v>009942383156</v>
      </c>
      <c r="F57" s="3">
        <v>44701</v>
      </c>
      <c r="G57">
        <v>202302</v>
      </c>
      <c r="H57" t="s">
        <v>79</v>
      </c>
      <c r="I57" t="s">
        <v>80</v>
      </c>
      <c r="J57" t="s">
        <v>93</v>
      </c>
      <c r="K57" t="s">
        <v>78</v>
      </c>
      <c r="L57" t="s">
        <v>79</v>
      </c>
      <c r="M57" t="s">
        <v>80</v>
      </c>
      <c r="N57" t="s">
        <v>119</v>
      </c>
      <c r="O57" t="s">
        <v>82</v>
      </c>
      <c r="P57" t="str">
        <f>"INV181619                     "</f>
        <v xml:space="preserve">INV181619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18.03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1.2</v>
      </c>
      <c r="BK57">
        <v>1.5</v>
      </c>
      <c r="BL57">
        <v>52.04</v>
      </c>
      <c r="BM57">
        <v>7.81</v>
      </c>
      <c r="BN57">
        <v>59.85</v>
      </c>
      <c r="BO57">
        <v>59.85</v>
      </c>
      <c r="BQ57" t="s">
        <v>342</v>
      </c>
      <c r="BR57" t="s">
        <v>99</v>
      </c>
      <c r="BS57" s="3">
        <v>44704</v>
      </c>
      <c r="BT57" s="4">
        <v>0.54861111111111105</v>
      </c>
      <c r="BU57" t="s">
        <v>343</v>
      </c>
      <c r="BV57" t="s">
        <v>87</v>
      </c>
      <c r="BW57" t="s">
        <v>344</v>
      </c>
      <c r="BX57" t="s">
        <v>214</v>
      </c>
      <c r="BY57">
        <v>5876.5</v>
      </c>
      <c r="BZ57" t="s">
        <v>110</v>
      </c>
      <c r="CA57" t="s">
        <v>221</v>
      </c>
      <c r="CC57" t="s">
        <v>80</v>
      </c>
      <c r="CD57">
        <v>7806</v>
      </c>
      <c r="CE57" t="s">
        <v>104</v>
      </c>
      <c r="CF57" s="3">
        <v>44705</v>
      </c>
      <c r="CI57">
        <v>1</v>
      </c>
      <c r="CJ57">
        <v>1</v>
      </c>
      <c r="CK57">
        <v>22</v>
      </c>
      <c r="CL57" t="s">
        <v>87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"009942383155"</f>
        <v>009942383155</v>
      </c>
      <c r="F58" s="3">
        <v>44701</v>
      </c>
      <c r="G58">
        <v>202302</v>
      </c>
      <c r="H58" t="s">
        <v>79</v>
      </c>
      <c r="I58" t="s">
        <v>80</v>
      </c>
      <c r="J58" t="s">
        <v>93</v>
      </c>
      <c r="K58" t="s">
        <v>78</v>
      </c>
      <c r="L58" t="s">
        <v>79</v>
      </c>
      <c r="M58" t="s">
        <v>80</v>
      </c>
      <c r="N58" t="s">
        <v>345</v>
      </c>
      <c r="O58" t="s">
        <v>82</v>
      </c>
      <c r="P58" t="str">
        <f>"INV181644                     "</f>
        <v xml:space="preserve">INV181644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18.03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1.9</v>
      </c>
      <c r="BK58">
        <v>2</v>
      </c>
      <c r="BL58">
        <v>52.04</v>
      </c>
      <c r="BM58">
        <v>7.81</v>
      </c>
      <c r="BN58">
        <v>59.85</v>
      </c>
      <c r="BO58">
        <v>59.85</v>
      </c>
      <c r="BQ58" t="s">
        <v>346</v>
      </c>
      <c r="BR58" t="s">
        <v>99</v>
      </c>
      <c r="BS58" s="3">
        <v>44704</v>
      </c>
      <c r="BT58" s="4">
        <v>0.56944444444444442</v>
      </c>
      <c r="BU58" t="s">
        <v>347</v>
      </c>
      <c r="BV58" t="s">
        <v>87</v>
      </c>
      <c r="BW58" t="s">
        <v>344</v>
      </c>
      <c r="BX58" t="s">
        <v>214</v>
      </c>
      <c r="BY58">
        <v>9409.0400000000009</v>
      </c>
      <c r="BZ58" t="s">
        <v>110</v>
      </c>
      <c r="CA58" t="s">
        <v>221</v>
      </c>
      <c r="CC58" t="s">
        <v>80</v>
      </c>
      <c r="CD58">
        <v>7979</v>
      </c>
      <c r="CE58" t="s">
        <v>104</v>
      </c>
      <c r="CF58" s="3">
        <v>44705</v>
      </c>
      <c r="CI58">
        <v>1</v>
      </c>
      <c r="CJ58">
        <v>1</v>
      </c>
      <c r="CK58">
        <v>22</v>
      </c>
      <c r="CL58" t="s">
        <v>87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"009942383158"</f>
        <v>009942383158</v>
      </c>
      <c r="F59" s="3">
        <v>44701</v>
      </c>
      <c r="G59">
        <v>202302</v>
      </c>
      <c r="H59" t="s">
        <v>79</v>
      </c>
      <c r="I59" t="s">
        <v>80</v>
      </c>
      <c r="J59" t="s">
        <v>93</v>
      </c>
      <c r="K59" t="s">
        <v>78</v>
      </c>
      <c r="L59" t="s">
        <v>75</v>
      </c>
      <c r="M59" t="s">
        <v>76</v>
      </c>
      <c r="N59" t="s">
        <v>119</v>
      </c>
      <c r="O59" t="s">
        <v>97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44.63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1.1000000000000001</v>
      </c>
      <c r="BJ59">
        <v>3.4</v>
      </c>
      <c r="BK59">
        <v>4</v>
      </c>
      <c r="BL59">
        <v>134.08000000000001</v>
      </c>
      <c r="BM59">
        <v>20.11</v>
      </c>
      <c r="BN59">
        <v>154.19</v>
      </c>
      <c r="BO59">
        <v>154.19</v>
      </c>
      <c r="BQ59" t="s">
        <v>348</v>
      </c>
      <c r="BR59" t="s">
        <v>99</v>
      </c>
      <c r="BS59" s="3">
        <v>44704</v>
      </c>
      <c r="BT59" s="4">
        <v>0.61111111111111105</v>
      </c>
      <c r="BU59" t="s">
        <v>349</v>
      </c>
      <c r="BV59" t="s">
        <v>101</v>
      </c>
      <c r="BY59">
        <v>17166.599999999999</v>
      </c>
      <c r="BZ59" t="s">
        <v>102</v>
      </c>
      <c r="CA59" t="s">
        <v>350</v>
      </c>
      <c r="CC59" t="s">
        <v>76</v>
      </c>
      <c r="CD59">
        <v>4000</v>
      </c>
      <c r="CE59" t="s">
        <v>104</v>
      </c>
      <c r="CF59" s="3">
        <v>44705</v>
      </c>
      <c r="CI59">
        <v>3</v>
      </c>
      <c r="CJ59">
        <v>1</v>
      </c>
      <c r="CK59">
        <v>41</v>
      </c>
      <c r="CL59" t="s">
        <v>87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"009942383161"</f>
        <v>009942383161</v>
      </c>
      <c r="F60" s="3">
        <v>44701</v>
      </c>
      <c r="G60">
        <v>202302</v>
      </c>
      <c r="H60" t="s">
        <v>79</v>
      </c>
      <c r="I60" t="s">
        <v>80</v>
      </c>
      <c r="J60" t="s">
        <v>93</v>
      </c>
      <c r="K60" t="s">
        <v>78</v>
      </c>
      <c r="L60" t="s">
        <v>79</v>
      </c>
      <c r="M60" t="s">
        <v>80</v>
      </c>
      <c r="N60" t="s">
        <v>119</v>
      </c>
      <c r="O60" t="s">
        <v>125</v>
      </c>
      <c r="P60" t="str">
        <f>"INV181648                     "</f>
        <v xml:space="preserve">INV181648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28.15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3.5</v>
      </c>
      <c r="BJ60">
        <v>12.2</v>
      </c>
      <c r="BK60">
        <v>13</v>
      </c>
      <c r="BL60">
        <v>81.27</v>
      </c>
      <c r="BM60">
        <v>12.19</v>
      </c>
      <c r="BN60">
        <v>93.46</v>
      </c>
      <c r="BO60">
        <v>93.46</v>
      </c>
      <c r="BQ60" t="s">
        <v>351</v>
      </c>
      <c r="BR60" t="s">
        <v>99</v>
      </c>
      <c r="BS60" s="3">
        <v>44704</v>
      </c>
      <c r="BT60" s="4">
        <v>0.41666666666666669</v>
      </c>
      <c r="BU60" t="s">
        <v>352</v>
      </c>
      <c r="BV60" t="s">
        <v>101</v>
      </c>
      <c r="BY60">
        <v>60996.6</v>
      </c>
      <c r="BZ60" t="s">
        <v>102</v>
      </c>
      <c r="CA60" t="s">
        <v>353</v>
      </c>
      <c r="CC60" t="s">
        <v>80</v>
      </c>
      <c r="CD60">
        <v>7405</v>
      </c>
      <c r="CE60" t="s">
        <v>104</v>
      </c>
      <c r="CF60" s="3">
        <v>44705</v>
      </c>
      <c r="CI60">
        <v>1</v>
      </c>
      <c r="CJ60">
        <v>1</v>
      </c>
      <c r="CK60">
        <v>32</v>
      </c>
      <c r="CL60" t="s">
        <v>87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"009942383159"</f>
        <v>009942383159</v>
      </c>
      <c r="F61" s="3">
        <v>44701</v>
      </c>
      <c r="G61">
        <v>202302</v>
      </c>
      <c r="H61" t="s">
        <v>79</v>
      </c>
      <c r="I61" t="s">
        <v>80</v>
      </c>
      <c r="J61" t="s">
        <v>93</v>
      </c>
      <c r="K61" t="s">
        <v>78</v>
      </c>
      <c r="L61" t="s">
        <v>138</v>
      </c>
      <c r="M61" t="s">
        <v>139</v>
      </c>
      <c r="N61" t="s">
        <v>354</v>
      </c>
      <c r="O61" t="s">
        <v>125</v>
      </c>
      <c r="P61" t="str">
        <f>"INV181649                     "</f>
        <v xml:space="preserve">INV181649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43.27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2.4</v>
      </c>
      <c r="BK61">
        <v>3</v>
      </c>
      <c r="BL61">
        <v>124.91</v>
      </c>
      <c r="BM61">
        <v>18.739999999999998</v>
      </c>
      <c r="BN61">
        <v>143.65</v>
      </c>
      <c r="BO61">
        <v>143.65</v>
      </c>
      <c r="BQ61" t="s">
        <v>355</v>
      </c>
      <c r="BR61" t="s">
        <v>99</v>
      </c>
      <c r="BS61" s="3">
        <v>44704</v>
      </c>
      <c r="BT61" s="4">
        <v>0.44930555555555557</v>
      </c>
      <c r="BU61" t="s">
        <v>356</v>
      </c>
      <c r="BV61" t="s">
        <v>101</v>
      </c>
      <c r="BY61">
        <v>12025.64</v>
      </c>
      <c r="BZ61" t="s">
        <v>102</v>
      </c>
      <c r="CA61" t="s">
        <v>144</v>
      </c>
      <c r="CC61" t="s">
        <v>139</v>
      </c>
      <c r="CD61">
        <v>699</v>
      </c>
      <c r="CE61" t="s">
        <v>104</v>
      </c>
      <c r="CF61" s="3">
        <v>44704</v>
      </c>
      <c r="CI61">
        <v>1</v>
      </c>
      <c r="CJ61">
        <v>1</v>
      </c>
      <c r="CK61">
        <v>31</v>
      </c>
      <c r="CL61" t="s">
        <v>87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"009942385372"</f>
        <v>009942385372</v>
      </c>
      <c r="F62" s="3">
        <v>44701</v>
      </c>
      <c r="G62">
        <v>202302</v>
      </c>
      <c r="H62" t="s">
        <v>112</v>
      </c>
      <c r="I62" t="s">
        <v>113</v>
      </c>
      <c r="J62" t="s">
        <v>357</v>
      </c>
      <c r="K62" t="s">
        <v>78</v>
      </c>
      <c r="L62" t="s">
        <v>79</v>
      </c>
      <c r="M62" t="s">
        <v>80</v>
      </c>
      <c r="N62" t="s">
        <v>358</v>
      </c>
      <c r="O62" t="s">
        <v>97</v>
      </c>
      <c r="P62" t="str">
        <f>"CPT02155902727                "</f>
        <v xml:space="preserve">CPT02155902727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62.11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3.7</v>
      </c>
      <c r="BJ62">
        <v>25</v>
      </c>
      <c r="BK62">
        <v>25</v>
      </c>
      <c r="BL62">
        <v>184.55</v>
      </c>
      <c r="BM62">
        <v>27.68</v>
      </c>
      <c r="BN62">
        <v>212.23</v>
      </c>
      <c r="BO62">
        <v>212.23</v>
      </c>
      <c r="BR62" t="s">
        <v>174</v>
      </c>
      <c r="BS62" s="3">
        <v>44704</v>
      </c>
      <c r="BT62" s="4">
        <v>0.375</v>
      </c>
      <c r="BU62" t="s">
        <v>359</v>
      </c>
      <c r="BV62" t="s">
        <v>101</v>
      </c>
      <c r="BY62">
        <v>124923.65</v>
      </c>
      <c r="BZ62" t="s">
        <v>102</v>
      </c>
      <c r="CA62" t="s">
        <v>221</v>
      </c>
      <c r="CC62" t="s">
        <v>80</v>
      </c>
      <c r="CD62">
        <v>7945</v>
      </c>
      <c r="CE62" t="s">
        <v>104</v>
      </c>
      <c r="CF62" s="3">
        <v>44705</v>
      </c>
      <c r="CI62">
        <v>1</v>
      </c>
      <c r="CJ62">
        <v>1</v>
      </c>
      <c r="CK62">
        <v>44</v>
      </c>
      <c r="CL62" t="s">
        <v>87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"009941374016"</f>
        <v>009941374016</v>
      </c>
      <c r="F63" s="3">
        <v>44706</v>
      </c>
      <c r="G63">
        <v>202302</v>
      </c>
      <c r="H63" t="s">
        <v>75</v>
      </c>
      <c r="I63" t="s">
        <v>76</v>
      </c>
      <c r="J63" t="s">
        <v>360</v>
      </c>
      <c r="K63" t="s">
        <v>78</v>
      </c>
      <c r="L63" t="s">
        <v>79</v>
      </c>
      <c r="M63" t="s">
        <v>80</v>
      </c>
      <c r="N63" t="s">
        <v>361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34.61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2.6</v>
      </c>
      <c r="BJ63">
        <v>1.5</v>
      </c>
      <c r="BK63">
        <v>3</v>
      </c>
      <c r="BL63">
        <v>99.91</v>
      </c>
      <c r="BM63">
        <v>14.99</v>
      </c>
      <c r="BN63">
        <v>114.9</v>
      </c>
      <c r="BO63">
        <v>114.9</v>
      </c>
      <c r="BQ63" t="s">
        <v>217</v>
      </c>
      <c r="BR63" t="s">
        <v>217</v>
      </c>
      <c r="BS63" s="3">
        <v>44708</v>
      </c>
      <c r="BT63" s="4">
        <v>0.35625000000000001</v>
      </c>
      <c r="BU63" t="s">
        <v>362</v>
      </c>
      <c r="BV63" t="s">
        <v>87</v>
      </c>
      <c r="BW63" t="s">
        <v>213</v>
      </c>
      <c r="BX63" t="s">
        <v>220</v>
      </c>
      <c r="BY63">
        <v>7500</v>
      </c>
      <c r="BZ63" t="s">
        <v>110</v>
      </c>
      <c r="CA63" t="s">
        <v>221</v>
      </c>
      <c r="CC63" t="s">
        <v>80</v>
      </c>
      <c r="CD63">
        <v>7945</v>
      </c>
      <c r="CE63" t="s">
        <v>104</v>
      </c>
      <c r="CF63" s="3">
        <v>44711</v>
      </c>
      <c r="CI63">
        <v>1</v>
      </c>
      <c r="CJ63">
        <v>2</v>
      </c>
      <c r="CK63">
        <v>21</v>
      </c>
      <c r="CL63" t="s">
        <v>87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"009941147106"</f>
        <v>009941147106</v>
      </c>
      <c r="F64" s="3">
        <v>44706</v>
      </c>
      <c r="G64">
        <v>202302</v>
      </c>
      <c r="H64" t="s">
        <v>79</v>
      </c>
      <c r="I64" t="s">
        <v>80</v>
      </c>
      <c r="J64" t="s">
        <v>119</v>
      </c>
      <c r="K64" t="s">
        <v>78</v>
      </c>
      <c r="L64" t="s">
        <v>363</v>
      </c>
      <c r="M64" t="s">
        <v>364</v>
      </c>
      <c r="N64" t="s">
        <v>358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28.84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0.8</v>
      </c>
      <c r="BJ64">
        <v>2.2999999999999998</v>
      </c>
      <c r="BK64">
        <v>2.5</v>
      </c>
      <c r="BL64">
        <v>83.26</v>
      </c>
      <c r="BM64">
        <v>12.49</v>
      </c>
      <c r="BN64">
        <v>95.75</v>
      </c>
      <c r="BO64">
        <v>95.75</v>
      </c>
      <c r="BQ64" t="s">
        <v>174</v>
      </c>
      <c r="BR64" t="s">
        <v>365</v>
      </c>
      <c r="BS64" s="3">
        <v>44711</v>
      </c>
      <c r="BT64" s="4">
        <v>0.54166666666666663</v>
      </c>
      <c r="BU64" t="s">
        <v>366</v>
      </c>
      <c r="BV64" t="s">
        <v>87</v>
      </c>
      <c r="BW64" t="s">
        <v>254</v>
      </c>
      <c r="BX64" t="s">
        <v>367</v>
      </c>
      <c r="BY64">
        <v>11621.61</v>
      </c>
      <c r="BZ64" t="s">
        <v>110</v>
      </c>
      <c r="CA64" t="s">
        <v>368</v>
      </c>
      <c r="CC64" t="s">
        <v>364</v>
      </c>
      <c r="CD64">
        <v>3610</v>
      </c>
      <c r="CE64" t="s">
        <v>104</v>
      </c>
      <c r="CF64" s="3">
        <v>44712</v>
      </c>
      <c r="CI64">
        <v>1</v>
      </c>
      <c r="CJ64">
        <v>3</v>
      </c>
      <c r="CK64">
        <v>21</v>
      </c>
      <c r="CL64" t="s">
        <v>87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"009942383182"</f>
        <v>009942383182</v>
      </c>
      <c r="F65" s="3">
        <v>44706</v>
      </c>
      <c r="G65">
        <v>202302</v>
      </c>
      <c r="H65" t="s">
        <v>79</v>
      </c>
      <c r="I65" t="s">
        <v>80</v>
      </c>
      <c r="J65" t="s">
        <v>93</v>
      </c>
      <c r="K65" t="s">
        <v>78</v>
      </c>
      <c r="L65" t="s">
        <v>117</v>
      </c>
      <c r="M65" t="s">
        <v>118</v>
      </c>
      <c r="N65" t="s">
        <v>369</v>
      </c>
      <c r="O65" t="s">
        <v>125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64.900000000000006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1.7</v>
      </c>
      <c r="BJ65">
        <v>5.5</v>
      </c>
      <c r="BK65">
        <v>6</v>
      </c>
      <c r="BL65">
        <v>202.36</v>
      </c>
      <c r="BM65">
        <v>30.35</v>
      </c>
      <c r="BN65">
        <v>232.71</v>
      </c>
      <c r="BO65">
        <v>232.71</v>
      </c>
      <c r="BR65" t="s">
        <v>99</v>
      </c>
      <c r="BS65" t="s">
        <v>83</v>
      </c>
      <c r="BY65">
        <v>27738</v>
      </c>
      <c r="BZ65" t="s">
        <v>268</v>
      </c>
      <c r="CC65" t="s">
        <v>118</v>
      </c>
      <c r="CD65">
        <v>2000</v>
      </c>
      <c r="CE65" t="s">
        <v>104</v>
      </c>
      <c r="CI65">
        <v>1</v>
      </c>
      <c r="CJ65" t="s">
        <v>83</v>
      </c>
      <c r="CK65">
        <v>31</v>
      </c>
      <c r="CL65" t="s">
        <v>87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"009942383181"</f>
        <v>009942383181</v>
      </c>
      <c r="F66" s="3">
        <v>44706</v>
      </c>
      <c r="G66">
        <v>202302</v>
      </c>
      <c r="H66" t="s">
        <v>79</v>
      </c>
      <c r="I66" t="s">
        <v>80</v>
      </c>
      <c r="J66" t="s">
        <v>93</v>
      </c>
      <c r="K66" t="s">
        <v>78</v>
      </c>
      <c r="L66" t="s">
        <v>226</v>
      </c>
      <c r="M66" t="s">
        <v>227</v>
      </c>
      <c r="N66" t="s">
        <v>370</v>
      </c>
      <c r="O66" t="s">
        <v>125</v>
      </c>
      <c r="P66" t="str">
        <f>"REPLACEMENT                   "</f>
        <v xml:space="preserve">REPLACEMENT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110.39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3.3</v>
      </c>
      <c r="BJ66">
        <v>11.5</v>
      </c>
      <c r="BK66">
        <v>12</v>
      </c>
      <c r="BL66">
        <v>318.67</v>
      </c>
      <c r="BM66">
        <v>47.8</v>
      </c>
      <c r="BN66">
        <v>366.47</v>
      </c>
      <c r="BO66">
        <v>366.47</v>
      </c>
      <c r="BR66" t="s">
        <v>99</v>
      </c>
      <c r="BS66" s="3">
        <v>44707</v>
      </c>
      <c r="BT66" s="4">
        <v>0.41666666666666669</v>
      </c>
      <c r="BU66" t="s">
        <v>371</v>
      </c>
      <c r="BV66" t="s">
        <v>101</v>
      </c>
      <c r="BY66">
        <v>57290.42</v>
      </c>
      <c r="BZ66" t="s">
        <v>102</v>
      </c>
      <c r="CA66" t="s">
        <v>230</v>
      </c>
      <c r="CC66" t="s">
        <v>227</v>
      </c>
      <c r="CD66">
        <v>7299</v>
      </c>
      <c r="CE66" t="s">
        <v>104</v>
      </c>
      <c r="CF66" s="3">
        <v>44708</v>
      </c>
      <c r="CI66">
        <v>1</v>
      </c>
      <c r="CJ66">
        <v>1</v>
      </c>
      <c r="CK66">
        <v>34</v>
      </c>
      <c r="CL66" t="s">
        <v>87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"009942383162"</f>
        <v>009942383162</v>
      </c>
      <c r="F67" s="3">
        <v>44704</v>
      </c>
      <c r="G67">
        <v>202302</v>
      </c>
      <c r="H67" t="s">
        <v>79</v>
      </c>
      <c r="I67" t="s">
        <v>80</v>
      </c>
      <c r="J67" t="s">
        <v>93</v>
      </c>
      <c r="K67" t="s">
        <v>78</v>
      </c>
      <c r="L67" t="s">
        <v>281</v>
      </c>
      <c r="M67" t="s">
        <v>282</v>
      </c>
      <c r="N67" t="s">
        <v>372</v>
      </c>
      <c r="O67" t="s">
        <v>82</v>
      </c>
      <c r="P67" t="str">
        <f>"INV181748                     "</f>
        <v xml:space="preserve">INV181748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40.380000000000003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3.4</v>
      </c>
      <c r="BK67">
        <v>3.5</v>
      </c>
      <c r="BL67">
        <v>116.56</v>
      </c>
      <c r="BM67">
        <v>17.48</v>
      </c>
      <c r="BN67">
        <v>134.04</v>
      </c>
      <c r="BO67">
        <v>134.04</v>
      </c>
      <c r="BQ67" t="s">
        <v>373</v>
      </c>
      <c r="BR67" t="s">
        <v>99</v>
      </c>
      <c r="BS67" s="3">
        <v>44705</v>
      </c>
      <c r="BT67" s="4">
        <v>0.39305555555555555</v>
      </c>
      <c r="BU67" t="s">
        <v>374</v>
      </c>
      <c r="BV67" t="s">
        <v>101</v>
      </c>
      <c r="BY67">
        <v>16942.3</v>
      </c>
      <c r="BZ67" t="s">
        <v>110</v>
      </c>
      <c r="CA67" t="s">
        <v>375</v>
      </c>
      <c r="CC67" t="s">
        <v>282</v>
      </c>
      <c r="CD67">
        <v>157</v>
      </c>
      <c r="CE67" t="s">
        <v>104</v>
      </c>
      <c r="CF67" s="3">
        <v>44705</v>
      </c>
      <c r="CI67">
        <v>1</v>
      </c>
      <c r="CJ67">
        <v>1</v>
      </c>
      <c r="CK67">
        <v>21</v>
      </c>
      <c r="CL67" t="s">
        <v>87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"009942383163"</f>
        <v>009942383163</v>
      </c>
      <c r="F68" s="3">
        <v>44704</v>
      </c>
      <c r="G68">
        <v>202302</v>
      </c>
      <c r="H68" t="s">
        <v>79</v>
      </c>
      <c r="I68" t="s">
        <v>80</v>
      </c>
      <c r="J68" t="s">
        <v>93</v>
      </c>
      <c r="K68" t="s">
        <v>78</v>
      </c>
      <c r="L68" t="s">
        <v>117</v>
      </c>
      <c r="M68" t="s">
        <v>118</v>
      </c>
      <c r="N68" t="s">
        <v>119</v>
      </c>
      <c r="O68" t="s">
        <v>125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43.27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1.7</v>
      </c>
      <c r="BK68">
        <v>2</v>
      </c>
      <c r="BL68">
        <v>124.91</v>
      </c>
      <c r="BM68">
        <v>18.739999999999998</v>
      </c>
      <c r="BN68">
        <v>143.65</v>
      </c>
      <c r="BO68">
        <v>143.65</v>
      </c>
      <c r="BQ68" t="s">
        <v>376</v>
      </c>
      <c r="BR68" t="s">
        <v>99</v>
      </c>
      <c r="BS68" s="3">
        <v>44705</v>
      </c>
      <c r="BT68" s="4">
        <v>0.45</v>
      </c>
      <c r="BU68" t="s">
        <v>377</v>
      </c>
      <c r="BV68" t="s">
        <v>101</v>
      </c>
      <c r="BY68">
        <v>8588.7999999999993</v>
      </c>
      <c r="BZ68" t="s">
        <v>102</v>
      </c>
      <c r="CA68" t="s">
        <v>378</v>
      </c>
      <c r="CC68" t="s">
        <v>118</v>
      </c>
      <c r="CD68">
        <v>2021</v>
      </c>
      <c r="CE68" t="s">
        <v>104</v>
      </c>
      <c r="CF68" s="3">
        <v>44706</v>
      </c>
      <c r="CI68">
        <v>1</v>
      </c>
      <c r="CJ68">
        <v>1</v>
      </c>
      <c r="CK68">
        <v>31</v>
      </c>
      <c r="CL68" t="s">
        <v>87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"009942383170"</f>
        <v>009942383170</v>
      </c>
      <c r="F69" s="3">
        <v>44704</v>
      </c>
      <c r="G69">
        <v>202302</v>
      </c>
      <c r="H69" t="s">
        <v>79</v>
      </c>
      <c r="I69" t="s">
        <v>80</v>
      </c>
      <c r="J69" t="s">
        <v>93</v>
      </c>
      <c r="K69" t="s">
        <v>78</v>
      </c>
      <c r="L69" t="s">
        <v>117</v>
      </c>
      <c r="M69" t="s">
        <v>118</v>
      </c>
      <c r="N69" t="s">
        <v>119</v>
      </c>
      <c r="O69" t="s">
        <v>125</v>
      </c>
      <c r="P69" t="str">
        <f>"INV181758                     "</f>
        <v xml:space="preserve">INV181758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43.27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1.2</v>
      </c>
      <c r="BJ69">
        <v>3.5</v>
      </c>
      <c r="BK69">
        <v>4</v>
      </c>
      <c r="BL69">
        <v>124.91</v>
      </c>
      <c r="BM69">
        <v>18.739999999999998</v>
      </c>
      <c r="BN69">
        <v>143.65</v>
      </c>
      <c r="BO69">
        <v>143.65</v>
      </c>
      <c r="BQ69" t="s">
        <v>379</v>
      </c>
      <c r="BR69" t="s">
        <v>99</v>
      </c>
      <c r="BS69" s="3">
        <v>44705</v>
      </c>
      <c r="BT69" s="4">
        <v>0.4236111111111111</v>
      </c>
      <c r="BU69" t="s">
        <v>380</v>
      </c>
      <c r="BV69" t="s">
        <v>101</v>
      </c>
      <c r="BY69">
        <v>17300.25</v>
      </c>
      <c r="BZ69" t="s">
        <v>102</v>
      </c>
      <c r="CA69" t="s">
        <v>170</v>
      </c>
      <c r="CC69" t="s">
        <v>118</v>
      </c>
      <c r="CD69">
        <v>2055</v>
      </c>
      <c r="CE69" t="s">
        <v>104</v>
      </c>
      <c r="CF69" s="3">
        <v>44705</v>
      </c>
      <c r="CI69">
        <v>1</v>
      </c>
      <c r="CJ69">
        <v>1</v>
      </c>
      <c r="CK69">
        <v>31</v>
      </c>
      <c r="CL69" t="s">
        <v>87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"009942383171"</f>
        <v>009942383171</v>
      </c>
      <c r="F70" s="3">
        <v>44704</v>
      </c>
      <c r="G70">
        <v>202302</v>
      </c>
      <c r="H70" t="s">
        <v>79</v>
      </c>
      <c r="I70" t="s">
        <v>80</v>
      </c>
      <c r="J70" t="s">
        <v>93</v>
      </c>
      <c r="K70" t="s">
        <v>78</v>
      </c>
      <c r="L70" t="s">
        <v>117</v>
      </c>
      <c r="M70" t="s">
        <v>118</v>
      </c>
      <c r="N70" t="s">
        <v>381</v>
      </c>
      <c r="O70" t="s">
        <v>125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43.27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1.1000000000000001</v>
      </c>
      <c r="BJ70">
        <v>2.7</v>
      </c>
      <c r="BK70">
        <v>3</v>
      </c>
      <c r="BL70">
        <v>124.91</v>
      </c>
      <c r="BM70">
        <v>18.739999999999998</v>
      </c>
      <c r="BN70">
        <v>143.65</v>
      </c>
      <c r="BO70">
        <v>143.65</v>
      </c>
      <c r="BQ70" t="s">
        <v>382</v>
      </c>
      <c r="BR70" t="s">
        <v>99</v>
      </c>
      <c r="BS70" s="3">
        <v>44705</v>
      </c>
      <c r="BT70" s="4">
        <v>0.50486111111111109</v>
      </c>
      <c r="BU70" t="s">
        <v>383</v>
      </c>
      <c r="BV70" t="s">
        <v>101</v>
      </c>
      <c r="BY70">
        <v>13739.63</v>
      </c>
      <c r="BZ70" t="s">
        <v>102</v>
      </c>
      <c r="CA70" t="s">
        <v>191</v>
      </c>
      <c r="CC70" t="s">
        <v>118</v>
      </c>
      <c r="CD70">
        <v>2008</v>
      </c>
      <c r="CE70" t="s">
        <v>104</v>
      </c>
      <c r="CF70" s="3">
        <v>44706</v>
      </c>
      <c r="CI70">
        <v>1</v>
      </c>
      <c r="CJ70">
        <v>1</v>
      </c>
      <c r="CK70">
        <v>31</v>
      </c>
      <c r="CL70" t="s">
        <v>87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"009942383172"</f>
        <v>009942383172</v>
      </c>
      <c r="F71" s="3">
        <v>44704</v>
      </c>
      <c r="G71">
        <v>202302</v>
      </c>
      <c r="H71" t="s">
        <v>79</v>
      </c>
      <c r="I71" t="s">
        <v>80</v>
      </c>
      <c r="J71" t="s">
        <v>93</v>
      </c>
      <c r="K71" t="s">
        <v>78</v>
      </c>
      <c r="L71" t="s">
        <v>117</v>
      </c>
      <c r="M71" t="s">
        <v>118</v>
      </c>
      <c r="N71" t="s">
        <v>119</v>
      </c>
      <c r="O71" t="s">
        <v>125</v>
      </c>
      <c r="P71" t="str">
        <f>"INV181753                     "</f>
        <v xml:space="preserve">INV181753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129.81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1.9</v>
      </c>
      <c r="BJ71">
        <v>11.8</v>
      </c>
      <c r="BK71">
        <v>12</v>
      </c>
      <c r="BL71">
        <v>374.73</v>
      </c>
      <c r="BM71">
        <v>56.21</v>
      </c>
      <c r="BN71">
        <v>430.94</v>
      </c>
      <c r="BO71">
        <v>430.94</v>
      </c>
      <c r="BQ71" t="s">
        <v>384</v>
      </c>
      <c r="BR71" t="s">
        <v>99</v>
      </c>
      <c r="BS71" s="3">
        <v>44705</v>
      </c>
      <c r="BT71" s="4">
        <v>0.38472222222222219</v>
      </c>
      <c r="BU71" t="s">
        <v>385</v>
      </c>
      <c r="BV71" t="s">
        <v>101</v>
      </c>
      <c r="BY71">
        <v>58763.25</v>
      </c>
      <c r="BZ71" t="s">
        <v>102</v>
      </c>
      <c r="CA71" t="s">
        <v>122</v>
      </c>
      <c r="CC71" t="s">
        <v>118</v>
      </c>
      <c r="CD71">
        <v>2149</v>
      </c>
      <c r="CE71" t="s">
        <v>104</v>
      </c>
      <c r="CF71" s="3">
        <v>44705</v>
      </c>
      <c r="CI71">
        <v>1</v>
      </c>
      <c r="CJ71">
        <v>1</v>
      </c>
      <c r="CK71">
        <v>31</v>
      </c>
      <c r="CL71" t="s">
        <v>87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"009942383173"</f>
        <v>009942383173</v>
      </c>
      <c r="F72" s="3">
        <v>44704</v>
      </c>
      <c r="G72">
        <v>202302</v>
      </c>
      <c r="H72" t="s">
        <v>79</v>
      </c>
      <c r="I72" t="s">
        <v>80</v>
      </c>
      <c r="J72" t="s">
        <v>93</v>
      </c>
      <c r="K72" t="s">
        <v>78</v>
      </c>
      <c r="L72" t="s">
        <v>79</v>
      </c>
      <c r="M72" t="s">
        <v>80</v>
      </c>
      <c r="N72" t="s">
        <v>119</v>
      </c>
      <c r="O72" t="s">
        <v>125</v>
      </c>
      <c r="P72" t="str">
        <f>"INV181754                     "</f>
        <v xml:space="preserve">INV181754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28.15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2.2999999999999998</v>
      </c>
      <c r="BJ72">
        <v>12.9</v>
      </c>
      <c r="BK72">
        <v>13</v>
      </c>
      <c r="BL72">
        <v>81.27</v>
      </c>
      <c r="BM72">
        <v>12.19</v>
      </c>
      <c r="BN72">
        <v>93.46</v>
      </c>
      <c r="BO72">
        <v>93.46</v>
      </c>
      <c r="BQ72" t="s">
        <v>386</v>
      </c>
      <c r="BR72" t="s">
        <v>99</v>
      </c>
      <c r="BS72" s="3">
        <v>44705</v>
      </c>
      <c r="BT72" s="4">
        <v>0.49722222222222223</v>
      </c>
      <c r="BU72" t="s">
        <v>387</v>
      </c>
      <c r="BV72" t="s">
        <v>101</v>
      </c>
      <c r="BY72">
        <v>64628</v>
      </c>
      <c r="BZ72" t="s">
        <v>102</v>
      </c>
      <c r="CA72" t="s">
        <v>388</v>
      </c>
      <c r="CC72" t="s">
        <v>80</v>
      </c>
      <c r="CD72">
        <v>7806</v>
      </c>
      <c r="CE72" t="s">
        <v>104</v>
      </c>
      <c r="CF72" s="3">
        <v>44706</v>
      </c>
      <c r="CI72">
        <v>1</v>
      </c>
      <c r="CJ72">
        <v>1</v>
      </c>
      <c r="CK72">
        <v>32</v>
      </c>
      <c r="CL72" t="s">
        <v>87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"009942383174"</f>
        <v>009942383174</v>
      </c>
      <c r="F73" s="3">
        <v>44704</v>
      </c>
      <c r="G73">
        <v>202302</v>
      </c>
      <c r="H73" t="s">
        <v>79</v>
      </c>
      <c r="I73" t="s">
        <v>80</v>
      </c>
      <c r="J73" t="s">
        <v>93</v>
      </c>
      <c r="K73" t="s">
        <v>78</v>
      </c>
      <c r="L73" t="s">
        <v>79</v>
      </c>
      <c r="M73" t="s">
        <v>80</v>
      </c>
      <c r="N73" t="s">
        <v>119</v>
      </c>
      <c r="O73" t="s">
        <v>97</v>
      </c>
      <c r="P73" t="str">
        <f>"INV181752                     "</f>
        <v xml:space="preserve">INV181752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60.62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6.5</v>
      </c>
      <c r="BJ73">
        <v>40.5</v>
      </c>
      <c r="BK73">
        <v>41</v>
      </c>
      <c r="BL73">
        <v>180.24</v>
      </c>
      <c r="BM73">
        <v>27.04</v>
      </c>
      <c r="BN73">
        <v>207.28</v>
      </c>
      <c r="BO73">
        <v>207.28</v>
      </c>
      <c r="BQ73" t="s">
        <v>389</v>
      </c>
      <c r="BR73" t="s">
        <v>99</v>
      </c>
      <c r="BS73" s="3">
        <v>44705</v>
      </c>
      <c r="BT73" s="4">
        <v>0.5625</v>
      </c>
      <c r="BU73" t="s">
        <v>390</v>
      </c>
      <c r="BV73" t="s">
        <v>101</v>
      </c>
      <c r="BY73">
        <v>202737.6</v>
      </c>
      <c r="BZ73" t="s">
        <v>102</v>
      </c>
      <c r="CA73" t="s">
        <v>221</v>
      </c>
      <c r="CC73" t="s">
        <v>80</v>
      </c>
      <c r="CD73">
        <v>7806</v>
      </c>
      <c r="CE73" t="s">
        <v>104</v>
      </c>
      <c r="CF73" s="3">
        <v>44706</v>
      </c>
      <c r="CI73">
        <v>1</v>
      </c>
      <c r="CJ73">
        <v>1</v>
      </c>
      <c r="CK73">
        <v>42</v>
      </c>
      <c r="CL73" t="s">
        <v>87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"009942383175"</f>
        <v>009942383175</v>
      </c>
      <c r="F74" s="3">
        <v>44704</v>
      </c>
      <c r="G74">
        <v>202302</v>
      </c>
      <c r="H74" t="s">
        <v>79</v>
      </c>
      <c r="I74" t="s">
        <v>80</v>
      </c>
      <c r="J74" t="s">
        <v>93</v>
      </c>
      <c r="K74" t="s">
        <v>78</v>
      </c>
      <c r="L74" t="s">
        <v>391</v>
      </c>
      <c r="M74" t="s">
        <v>392</v>
      </c>
      <c r="N74" t="s">
        <v>119</v>
      </c>
      <c r="O74" t="s">
        <v>97</v>
      </c>
      <c r="P74" t="str">
        <f>"INV181735                     "</f>
        <v xml:space="preserve">INV181735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62.94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0.4</v>
      </c>
      <c r="BJ74">
        <v>2.8</v>
      </c>
      <c r="BK74">
        <v>3</v>
      </c>
      <c r="BL74">
        <v>186.94</v>
      </c>
      <c r="BM74">
        <v>28.04</v>
      </c>
      <c r="BN74">
        <v>214.98</v>
      </c>
      <c r="BO74">
        <v>214.98</v>
      </c>
      <c r="BQ74" t="s">
        <v>393</v>
      </c>
      <c r="BR74" t="s">
        <v>99</v>
      </c>
      <c r="BS74" t="s">
        <v>83</v>
      </c>
      <c r="BY74">
        <v>13780.37</v>
      </c>
      <c r="BZ74" t="s">
        <v>102</v>
      </c>
      <c r="CC74" t="s">
        <v>392</v>
      </c>
      <c r="CD74">
        <v>4184</v>
      </c>
      <c r="CE74" t="s">
        <v>104</v>
      </c>
      <c r="CI74">
        <v>3</v>
      </c>
      <c r="CJ74" t="s">
        <v>83</v>
      </c>
      <c r="CK74">
        <v>43</v>
      </c>
      <c r="CL74" t="s">
        <v>87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"009942383168"</f>
        <v>009942383168</v>
      </c>
      <c r="F75" s="3">
        <v>44704</v>
      </c>
      <c r="G75">
        <v>202302</v>
      </c>
      <c r="H75" t="s">
        <v>79</v>
      </c>
      <c r="I75" t="s">
        <v>80</v>
      </c>
      <c r="J75" t="s">
        <v>93</v>
      </c>
      <c r="K75" t="s">
        <v>78</v>
      </c>
      <c r="L75" t="s">
        <v>79</v>
      </c>
      <c r="M75" t="s">
        <v>80</v>
      </c>
      <c r="N75" t="s">
        <v>119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18.03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1.3</v>
      </c>
      <c r="BJ75">
        <v>2.9</v>
      </c>
      <c r="BK75">
        <v>3</v>
      </c>
      <c r="BL75">
        <v>52.04</v>
      </c>
      <c r="BM75">
        <v>7.81</v>
      </c>
      <c r="BN75">
        <v>59.85</v>
      </c>
      <c r="BO75">
        <v>59.85</v>
      </c>
      <c r="BQ75" t="s">
        <v>394</v>
      </c>
      <c r="BR75" t="s">
        <v>99</v>
      </c>
      <c r="BS75" s="3">
        <v>44705</v>
      </c>
      <c r="BT75" s="4">
        <v>0.35416666666666669</v>
      </c>
      <c r="BU75" t="s">
        <v>395</v>
      </c>
      <c r="BV75" t="s">
        <v>101</v>
      </c>
      <c r="BY75">
        <v>14288.4</v>
      </c>
      <c r="BZ75" t="s">
        <v>110</v>
      </c>
      <c r="CA75" t="s">
        <v>221</v>
      </c>
      <c r="CC75" t="s">
        <v>80</v>
      </c>
      <c r="CD75">
        <v>7945</v>
      </c>
      <c r="CE75" t="s">
        <v>104</v>
      </c>
      <c r="CF75" s="3">
        <v>44706</v>
      </c>
      <c r="CI75">
        <v>1</v>
      </c>
      <c r="CJ75">
        <v>1</v>
      </c>
      <c r="CK75">
        <v>22</v>
      </c>
      <c r="CL75" t="s">
        <v>87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"009942383164"</f>
        <v>009942383164</v>
      </c>
      <c r="F76" s="3">
        <v>44704</v>
      </c>
      <c r="G76">
        <v>202302</v>
      </c>
      <c r="H76" t="s">
        <v>79</v>
      </c>
      <c r="I76" t="s">
        <v>80</v>
      </c>
      <c r="J76" t="s">
        <v>93</v>
      </c>
      <c r="K76" t="s">
        <v>78</v>
      </c>
      <c r="L76" t="s">
        <v>79</v>
      </c>
      <c r="M76" t="s">
        <v>80</v>
      </c>
      <c r="N76" t="s">
        <v>119</v>
      </c>
      <c r="O76" t="s">
        <v>125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18.03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1.2</v>
      </c>
      <c r="BK76">
        <v>2</v>
      </c>
      <c r="BL76">
        <v>52.05</v>
      </c>
      <c r="BM76">
        <v>7.81</v>
      </c>
      <c r="BN76">
        <v>59.86</v>
      </c>
      <c r="BO76">
        <v>59.86</v>
      </c>
      <c r="BQ76" t="s">
        <v>396</v>
      </c>
      <c r="BR76" t="s">
        <v>99</v>
      </c>
      <c r="BS76" s="3">
        <v>44705</v>
      </c>
      <c r="BT76" s="4">
        <v>0.37083333333333335</v>
      </c>
      <c r="BU76" t="s">
        <v>397</v>
      </c>
      <c r="BV76" t="s">
        <v>101</v>
      </c>
      <c r="BY76">
        <v>5919.48</v>
      </c>
      <c r="BZ76" t="s">
        <v>102</v>
      </c>
      <c r="CA76" t="s">
        <v>398</v>
      </c>
      <c r="CC76" t="s">
        <v>80</v>
      </c>
      <c r="CD76">
        <v>7560</v>
      </c>
      <c r="CE76" t="s">
        <v>104</v>
      </c>
      <c r="CF76" s="3">
        <v>44706</v>
      </c>
      <c r="CI76">
        <v>1</v>
      </c>
      <c r="CJ76">
        <v>1</v>
      </c>
      <c r="CK76">
        <v>32</v>
      </c>
      <c r="CL76" t="s">
        <v>87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"009941317267"</f>
        <v>009941317267</v>
      </c>
      <c r="F77" s="3">
        <v>44704</v>
      </c>
      <c r="G77">
        <v>202302</v>
      </c>
      <c r="H77" t="s">
        <v>399</v>
      </c>
      <c r="I77" t="s">
        <v>400</v>
      </c>
      <c r="J77" t="s">
        <v>401</v>
      </c>
      <c r="K77" t="s">
        <v>78</v>
      </c>
      <c r="L77" t="s">
        <v>79</v>
      </c>
      <c r="M77" t="s">
        <v>80</v>
      </c>
      <c r="N77" t="s">
        <v>402</v>
      </c>
      <c r="O77" t="s">
        <v>82</v>
      </c>
      <c r="P77" t="str">
        <f>"021 563 0144                  "</f>
        <v xml:space="preserve">021 563 0144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28.84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2.5</v>
      </c>
      <c r="BJ77">
        <v>2</v>
      </c>
      <c r="BK77">
        <v>2.5</v>
      </c>
      <c r="BL77">
        <v>83.26</v>
      </c>
      <c r="BM77">
        <v>12.49</v>
      </c>
      <c r="BN77">
        <v>95.75</v>
      </c>
      <c r="BO77">
        <v>95.75</v>
      </c>
      <c r="BQ77" t="s">
        <v>150</v>
      </c>
      <c r="BR77" t="s">
        <v>403</v>
      </c>
      <c r="BS77" s="3">
        <v>44706</v>
      </c>
      <c r="BT77" s="4">
        <v>0.36805555555555558</v>
      </c>
      <c r="BU77" t="s">
        <v>219</v>
      </c>
      <c r="BV77" t="s">
        <v>87</v>
      </c>
      <c r="BW77" t="s">
        <v>213</v>
      </c>
      <c r="BX77" t="s">
        <v>220</v>
      </c>
      <c r="BY77">
        <v>10000</v>
      </c>
      <c r="BZ77" t="s">
        <v>110</v>
      </c>
      <c r="CA77" t="s">
        <v>221</v>
      </c>
      <c r="CC77" t="s">
        <v>80</v>
      </c>
      <c r="CD77">
        <v>7950</v>
      </c>
      <c r="CE77" t="s">
        <v>104</v>
      </c>
      <c r="CF77" s="3">
        <v>44707</v>
      </c>
      <c r="CI77">
        <v>1</v>
      </c>
      <c r="CJ77">
        <v>2</v>
      </c>
      <c r="CK77">
        <v>21</v>
      </c>
      <c r="CL77" t="s">
        <v>87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"009942206940"</f>
        <v>009942206940</v>
      </c>
      <c r="F78" s="3">
        <v>44692</v>
      </c>
      <c r="G78">
        <v>202302</v>
      </c>
      <c r="H78" t="s">
        <v>79</v>
      </c>
      <c r="I78" t="s">
        <v>80</v>
      </c>
      <c r="J78" t="s">
        <v>93</v>
      </c>
      <c r="K78" t="s">
        <v>78</v>
      </c>
      <c r="L78" t="s">
        <v>117</v>
      </c>
      <c r="M78" t="s">
        <v>118</v>
      </c>
      <c r="N78" t="s">
        <v>404</v>
      </c>
      <c r="O78" t="s">
        <v>97</v>
      </c>
      <c r="P78" t="str">
        <f>"INV181337                     "</f>
        <v xml:space="preserve">INV181337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44.63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0.7</v>
      </c>
      <c r="BJ78">
        <v>2.8</v>
      </c>
      <c r="BK78">
        <v>3</v>
      </c>
      <c r="BL78">
        <v>134.08000000000001</v>
      </c>
      <c r="BM78">
        <v>20.11</v>
      </c>
      <c r="BN78">
        <v>154.19</v>
      </c>
      <c r="BO78">
        <v>154.19</v>
      </c>
      <c r="BQ78" t="s">
        <v>405</v>
      </c>
      <c r="BR78" t="s">
        <v>406</v>
      </c>
      <c r="BS78" s="3">
        <v>44697</v>
      </c>
      <c r="BT78" s="4">
        <v>0.48958333333333331</v>
      </c>
      <c r="BU78" t="s">
        <v>407</v>
      </c>
      <c r="BV78" t="s">
        <v>87</v>
      </c>
      <c r="BW78" t="s">
        <v>267</v>
      </c>
      <c r="BX78" t="s">
        <v>408</v>
      </c>
      <c r="BY78">
        <v>14055.3</v>
      </c>
      <c r="BZ78" t="s">
        <v>102</v>
      </c>
      <c r="CA78" t="s">
        <v>122</v>
      </c>
      <c r="CC78" t="s">
        <v>118</v>
      </c>
      <c r="CD78">
        <v>2191</v>
      </c>
      <c r="CE78" t="s">
        <v>104</v>
      </c>
      <c r="CF78" s="3">
        <v>44697</v>
      </c>
      <c r="CI78">
        <v>2</v>
      </c>
      <c r="CJ78">
        <v>3</v>
      </c>
      <c r="CK78">
        <v>41</v>
      </c>
      <c r="CL78" t="s">
        <v>87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"009942206941"</f>
        <v>009942206941</v>
      </c>
      <c r="F79" s="3">
        <v>44692</v>
      </c>
      <c r="G79">
        <v>202302</v>
      </c>
      <c r="H79" t="s">
        <v>79</v>
      </c>
      <c r="I79" t="s">
        <v>80</v>
      </c>
      <c r="J79" t="s">
        <v>93</v>
      </c>
      <c r="K79" t="s">
        <v>78</v>
      </c>
      <c r="L79" t="s">
        <v>409</v>
      </c>
      <c r="M79" t="s">
        <v>410</v>
      </c>
      <c r="N79" t="s">
        <v>119</v>
      </c>
      <c r="O79" t="s">
        <v>97</v>
      </c>
      <c r="P79" t="str">
        <f>"INV181339                     "</f>
        <v xml:space="preserve">INV181339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62.94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1.3</v>
      </c>
      <c r="BJ79">
        <v>10.8</v>
      </c>
      <c r="BK79">
        <v>11</v>
      </c>
      <c r="BL79">
        <v>186.94</v>
      </c>
      <c r="BM79">
        <v>28.04</v>
      </c>
      <c r="BN79">
        <v>214.98</v>
      </c>
      <c r="BO79">
        <v>214.98</v>
      </c>
      <c r="BQ79" t="s">
        <v>411</v>
      </c>
      <c r="BR79" t="s">
        <v>99</v>
      </c>
      <c r="BS79" s="3">
        <v>44697</v>
      </c>
      <c r="BT79" s="4">
        <v>0.52777777777777779</v>
      </c>
      <c r="BU79" t="s">
        <v>412</v>
      </c>
      <c r="BV79" t="s">
        <v>87</v>
      </c>
      <c r="BW79" t="s">
        <v>267</v>
      </c>
      <c r="BX79" t="s">
        <v>413</v>
      </c>
      <c r="BY79">
        <v>53996.4</v>
      </c>
      <c r="BZ79" t="s">
        <v>102</v>
      </c>
      <c r="CA79" t="s">
        <v>414</v>
      </c>
      <c r="CC79" t="s">
        <v>410</v>
      </c>
      <c r="CD79">
        <v>2302</v>
      </c>
      <c r="CE79" t="s">
        <v>104</v>
      </c>
      <c r="CF79" s="3">
        <v>44698</v>
      </c>
      <c r="CI79">
        <v>2</v>
      </c>
      <c r="CJ79">
        <v>3</v>
      </c>
      <c r="CK79">
        <v>43</v>
      </c>
      <c r="CL79" t="s">
        <v>87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"009942206936"</f>
        <v>009942206936</v>
      </c>
      <c r="F80" s="3">
        <v>44692</v>
      </c>
      <c r="G80">
        <v>202302</v>
      </c>
      <c r="H80" t="s">
        <v>79</v>
      </c>
      <c r="I80" t="s">
        <v>80</v>
      </c>
      <c r="J80" t="s">
        <v>93</v>
      </c>
      <c r="K80" t="s">
        <v>78</v>
      </c>
      <c r="L80" t="s">
        <v>117</v>
      </c>
      <c r="M80" t="s">
        <v>118</v>
      </c>
      <c r="N80" t="s">
        <v>119</v>
      </c>
      <c r="O80" t="s">
        <v>125</v>
      </c>
      <c r="P80" t="str">
        <f>"INV181356                     "</f>
        <v xml:space="preserve">INV181356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43.27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2.9</v>
      </c>
      <c r="BK80">
        <v>3</v>
      </c>
      <c r="BL80">
        <v>124.91</v>
      </c>
      <c r="BM80">
        <v>18.739999999999998</v>
      </c>
      <c r="BN80">
        <v>143.65</v>
      </c>
      <c r="BO80">
        <v>143.65</v>
      </c>
      <c r="BQ80" t="s">
        <v>415</v>
      </c>
      <c r="BR80" t="s">
        <v>150</v>
      </c>
      <c r="BS80" s="3">
        <v>44693</v>
      </c>
      <c r="BT80" s="4">
        <v>0.35000000000000003</v>
      </c>
      <c r="BU80" t="s">
        <v>416</v>
      </c>
      <c r="BV80" t="s">
        <v>101</v>
      </c>
      <c r="BY80">
        <v>14480.01</v>
      </c>
      <c r="BZ80" t="s">
        <v>102</v>
      </c>
      <c r="CA80" t="s">
        <v>341</v>
      </c>
      <c r="CC80" t="s">
        <v>118</v>
      </c>
      <c r="CD80">
        <v>2190</v>
      </c>
      <c r="CE80" t="s">
        <v>104</v>
      </c>
      <c r="CF80" s="3">
        <v>44693</v>
      </c>
      <c r="CI80">
        <v>1</v>
      </c>
      <c r="CJ80">
        <v>1</v>
      </c>
      <c r="CK80">
        <v>31</v>
      </c>
      <c r="CL80" t="s">
        <v>87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"009942206937"</f>
        <v>009942206937</v>
      </c>
      <c r="F81" s="3">
        <v>44692</v>
      </c>
      <c r="G81">
        <v>202302</v>
      </c>
      <c r="H81" t="s">
        <v>79</v>
      </c>
      <c r="I81" t="s">
        <v>80</v>
      </c>
      <c r="J81" t="s">
        <v>93</v>
      </c>
      <c r="K81" t="s">
        <v>78</v>
      </c>
      <c r="L81" t="s">
        <v>123</v>
      </c>
      <c r="M81" t="s">
        <v>124</v>
      </c>
      <c r="N81" t="s">
        <v>119</v>
      </c>
      <c r="O81" t="s">
        <v>97</v>
      </c>
      <c r="P81" t="str">
        <f>"INV181355                     "</f>
        <v xml:space="preserve">INV181355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44.63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1.8</v>
      </c>
      <c r="BJ81">
        <v>12.3</v>
      </c>
      <c r="BK81">
        <v>13</v>
      </c>
      <c r="BL81">
        <v>134.08000000000001</v>
      </c>
      <c r="BM81">
        <v>20.11</v>
      </c>
      <c r="BN81">
        <v>154.19</v>
      </c>
      <c r="BO81">
        <v>154.19</v>
      </c>
      <c r="BQ81" t="s">
        <v>417</v>
      </c>
      <c r="BR81" t="s">
        <v>99</v>
      </c>
      <c r="BS81" s="3">
        <v>44697</v>
      </c>
      <c r="BT81" s="4">
        <v>0.45833333333333331</v>
      </c>
      <c r="BU81" t="s">
        <v>418</v>
      </c>
      <c r="BV81" t="s">
        <v>87</v>
      </c>
      <c r="BY81">
        <v>61672</v>
      </c>
      <c r="BZ81" t="s">
        <v>102</v>
      </c>
      <c r="CA81" t="s">
        <v>152</v>
      </c>
      <c r="CC81" t="s">
        <v>124</v>
      </c>
      <c r="CD81">
        <v>81</v>
      </c>
      <c r="CE81" t="s">
        <v>104</v>
      </c>
      <c r="CF81" s="3">
        <v>44697</v>
      </c>
      <c r="CI81">
        <v>2</v>
      </c>
      <c r="CJ81">
        <v>3</v>
      </c>
      <c r="CK81">
        <v>41</v>
      </c>
      <c r="CL81" t="s">
        <v>87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"009942374888"</f>
        <v>009942374888</v>
      </c>
      <c r="F82" s="3">
        <v>44705</v>
      </c>
      <c r="G82">
        <v>202302</v>
      </c>
      <c r="H82" t="s">
        <v>79</v>
      </c>
      <c r="I82" t="s">
        <v>80</v>
      </c>
      <c r="J82" t="s">
        <v>129</v>
      </c>
      <c r="K82" t="s">
        <v>78</v>
      </c>
      <c r="L82" t="s">
        <v>419</v>
      </c>
      <c r="M82" t="s">
        <v>420</v>
      </c>
      <c r="N82" t="s">
        <v>421</v>
      </c>
      <c r="O82" t="s">
        <v>97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143.37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21.3</v>
      </c>
      <c r="BJ82">
        <v>39.9</v>
      </c>
      <c r="BK82">
        <v>40</v>
      </c>
      <c r="BL82">
        <v>419.12</v>
      </c>
      <c r="BM82">
        <v>62.87</v>
      </c>
      <c r="BN82">
        <v>481.99</v>
      </c>
      <c r="BO82">
        <v>481.99</v>
      </c>
      <c r="BQ82" t="s">
        <v>174</v>
      </c>
      <c r="BS82" s="3">
        <v>44707</v>
      </c>
      <c r="BT82" s="4">
        <v>0.61458333333333337</v>
      </c>
      <c r="BU82" t="s">
        <v>422</v>
      </c>
      <c r="BV82" t="s">
        <v>101</v>
      </c>
      <c r="BY82">
        <v>199403.53</v>
      </c>
      <c r="BZ82" t="s">
        <v>102</v>
      </c>
      <c r="CA82" t="s">
        <v>423</v>
      </c>
      <c r="CC82" t="s">
        <v>420</v>
      </c>
      <c r="CD82">
        <v>6335</v>
      </c>
      <c r="CE82" t="s">
        <v>104</v>
      </c>
      <c r="CF82" s="3">
        <v>44707</v>
      </c>
      <c r="CI82">
        <v>3</v>
      </c>
      <c r="CJ82">
        <v>2</v>
      </c>
      <c r="CK82">
        <v>43</v>
      </c>
      <c r="CL82" t="s">
        <v>87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"009942374889"</f>
        <v>009942374889</v>
      </c>
      <c r="F83" s="3">
        <v>44705</v>
      </c>
      <c r="G83">
        <v>202302</v>
      </c>
      <c r="H83" t="s">
        <v>79</v>
      </c>
      <c r="I83" t="s">
        <v>80</v>
      </c>
      <c r="J83" t="s">
        <v>129</v>
      </c>
      <c r="K83" t="s">
        <v>78</v>
      </c>
      <c r="L83" t="s">
        <v>424</v>
      </c>
      <c r="M83" t="s">
        <v>425</v>
      </c>
      <c r="N83" t="s">
        <v>426</v>
      </c>
      <c r="O83" t="s">
        <v>97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49.28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4.9000000000000004</v>
      </c>
      <c r="BJ83">
        <v>7</v>
      </c>
      <c r="BK83">
        <v>7</v>
      </c>
      <c r="BL83">
        <v>147.52000000000001</v>
      </c>
      <c r="BM83">
        <v>22.13</v>
      </c>
      <c r="BN83">
        <v>169.65</v>
      </c>
      <c r="BO83">
        <v>169.65</v>
      </c>
      <c r="BQ83" t="s">
        <v>174</v>
      </c>
      <c r="BS83" s="3">
        <v>44707</v>
      </c>
      <c r="BT83" s="4">
        <v>0.70138888888888884</v>
      </c>
      <c r="BU83" t="s">
        <v>427</v>
      </c>
      <c r="BV83" t="s">
        <v>101</v>
      </c>
      <c r="BY83">
        <v>35039.03</v>
      </c>
      <c r="BZ83" t="s">
        <v>102</v>
      </c>
      <c r="CC83" t="s">
        <v>425</v>
      </c>
      <c r="CD83">
        <v>6870</v>
      </c>
      <c r="CE83" t="s">
        <v>104</v>
      </c>
      <c r="CF83" s="3">
        <v>44708</v>
      </c>
      <c r="CI83">
        <v>2</v>
      </c>
      <c r="CJ83">
        <v>2</v>
      </c>
      <c r="CK83">
        <v>44</v>
      </c>
      <c r="CL83" t="s">
        <v>87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"009942374883"</f>
        <v>009942374883</v>
      </c>
      <c r="F84" s="3">
        <v>44705</v>
      </c>
      <c r="G84">
        <v>202302</v>
      </c>
      <c r="H84" t="s">
        <v>79</v>
      </c>
      <c r="I84" t="s">
        <v>80</v>
      </c>
      <c r="J84" t="s">
        <v>129</v>
      </c>
      <c r="K84" t="s">
        <v>78</v>
      </c>
      <c r="L84" t="s">
        <v>428</v>
      </c>
      <c r="M84" t="s">
        <v>429</v>
      </c>
      <c r="N84" t="s">
        <v>430</v>
      </c>
      <c r="O84" t="s">
        <v>97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44.63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4.7</v>
      </c>
      <c r="BJ84">
        <v>8.1</v>
      </c>
      <c r="BK84">
        <v>9</v>
      </c>
      <c r="BL84">
        <v>134.08000000000001</v>
      </c>
      <c r="BM84">
        <v>20.11</v>
      </c>
      <c r="BN84">
        <v>154.19</v>
      </c>
      <c r="BO84">
        <v>154.19</v>
      </c>
      <c r="BQ84" t="s">
        <v>431</v>
      </c>
      <c r="BS84" s="3">
        <v>44707</v>
      </c>
      <c r="BT84" s="4">
        <v>0.51736111111111105</v>
      </c>
      <c r="BU84" t="s">
        <v>133</v>
      </c>
      <c r="BV84" t="s">
        <v>101</v>
      </c>
      <c r="BY84">
        <v>40590</v>
      </c>
      <c r="BZ84" t="s">
        <v>102</v>
      </c>
      <c r="CA84" t="s">
        <v>432</v>
      </c>
      <c r="CC84" t="s">
        <v>429</v>
      </c>
      <c r="CD84">
        <v>1500</v>
      </c>
      <c r="CE84" t="s">
        <v>104</v>
      </c>
      <c r="CF84" s="3">
        <v>44708</v>
      </c>
      <c r="CI84">
        <v>2</v>
      </c>
      <c r="CJ84">
        <v>2</v>
      </c>
      <c r="CK84">
        <v>41</v>
      </c>
      <c r="CL84" t="s">
        <v>87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"009942383177"</f>
        <v>009942383177</v>
      </c>
      <c r="F85" s="3">
        <v>44705</v>
      </c>
      <c r="G85">
        <v>202302</v>
      </c>
      <c r="H85" t="s">
        <v>79</v>
      </c>
      <c r="I85" t="s">
        <v>80</v>
      </c>
      <c r="J85" t="s">
        <v>93</v>
      </c>
      <c r="K85" t="s">
        <v>78</v>
      </c>
      <c r="L85" t="s">
        <v>117</v>
      </c>
      <c r="M85" t="s">
        <v>118</v>
      </c>
      <c r="N85" t="s">
        <v>119</v>
      </c>
      <c r="O85" t="s">
        <v>82</v>
      </c>
      <c r="P85" t="str">
        <f>"INV181772                     "</f>
        <v xml:space="preserve">INV181772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46.14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1.4</v>
      </c>
      <c r="BJ85">
        <v>3.7</v>
      </c>
      <c r="BK85">
        <v>4</v>
      </c>
      <c r="BL85">
        <v>133.19999999999999</v>
      </c>
      <c r="BM85">
        <v>19.98</v>
      </c>
      <c r="BN85">
        <v>153.18</v>
      </c>
      <c r="BO85">
        <v>153.18</v>
      </c>
      <c r="BQ85" t="s">
        <v>433</v>
      </c>
      <c r="BR85" t="s">
        <v>99</v>
      </c>
      <c r="BS85" s="3">
        <v>44706</v>
      </c>
      <c r="BT85" s="4">
        <v>0.33263888888888887</v>
      </c>
      <c r="BU85" t="s">
        <v>434</v>
      </c>
      <c r="BV85" t="s">
        <v>101</v>
      </c>
      <c r="BY85">
        <v>18635.400000000001</v>
      </c>
      <c r="BZ85" t="s">
        <v>110</v>
      </c>
      <c r="CA85" t="s">
        <v>435</v>
      </c>
      <c r="CC85" t="s">
        <v>118</v>
      </c>
      <c r="CD85">
        <v>1709</v>
      </c>
      <c r="CE85" t="s">
        <v>104</v>
      </c>
      <c r="CF85" s="3">
        <v>44707</v>
      </c>
      <c r="CI85">
        <v>1</v>
      </c>
      <c r="CJ85">
        <v>1</v>
      </c>
      <c r="CK85">
        <v>21</v>
      </c>
      <c r="CL85" t="s">
        <v>87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"009942383180"</f>
        <v>009942383180</v>
      </c>
      <c r="F86" s="3">
        <v>44705</v>
      </c>
      <c r="G86">
        <v>202302</v>
      </c>
      <c r="H86" t="s">
        <v>79</v>
      </c>
      <c r="I86" t="s">
        <v>80</v>
      </c>
      <c r="J86" t="s">
        <v>93</v>
      </c>
      <c r="K86" t="s">
        <v>78</v>
      </c>
      <c r="L86" t="s">
        <v>197</v>
      </c>
      <c r="M86" t="s">
        <v>198</v>
      </c>
      <c r="N86" t="s">
        <v>119</v>
      </c>
      <c r="O86" t="s">
        <v>97</v>
      </c>
      <c r="P86" t="str">
        <f>"INV181778                     "</f>
        <v xml:space="preserve">INV181778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55.7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19.8</v>
      </c>
      <c r="BK86">
        <v>20</v>
      </c>
      <c r="BL86">
        <v>166.04</v>
      </c>
      <c r="BM86">
        <v>24.91</v>
      </c>
      <c r="BN86">
        <v>190.95</v>
      </c>
      <c r="BO86">
        <v>190.95</v>
      </c>
      <c r="BQ86" t="s">
        <v>436</v>
      </c>
      <c r="BR86" t="s">
        <v>99</v>
      </c>
      <c r="BS86" s="3">
        <v>44706</v>
      </c>
      <c r="BT86" s="4">
        <v>0.41666666666666669</v>
      </c>
      <c r="BU86" t="s">
        <v>437</v>
      </c>
      <c r="BV86" t="s">
        <v>101</v>
      </c>
      <c r="BY86">
        <v>98980.5</v>
      </c>
      <c r="BZ86" t="s">
        <v>102</v>
      </c>
      <c r="CA86" t="s">
        <v>202</v>
      </c>
      <c r="CC86" t="s">
        <v>198</v>
      </c>
      <c r="CD86">
        <v>7140</v>
      </c>
      <c r="CE86" t="s">
        <v>104</v>
      </c>
      <c r="CF86" s="3">
        <v>44707</v>
      </c>
      <c r="CI86">
        <v>1</v>
      </c>
      <c r="CJ86">
        <v>1</v>
      </c>
      <c r="CK86">
        <v>44</v>
      </c>
      <c r="CL86" t="s">
        <v>87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"009942383165"</f>
        <v>009942383165</v>
      </c>
      <c r="F87" s="3">
        <v>44705</v>
      </c>
      <c r="G87">
        <v>202302</v>
      </c>
      <c r="H87" t="s">
        <v>79</v>
      </c>
      <c r="I87" t="s">
        <v>80</v>
      </c>
      <c r="J87" t="s">
        <v>93</v>
      </c>
      <c r="K87" t="s">
        <v>78</v>
      </c>
      <c r="L87" t="s">
        <v>438</v>
      </c>
      <c r="M87" t="s">
        <v>439</v>
      </c>
      <c r="N87" t="s">
        <v>440</v>
      </c>
      <c r="O87" t="s">
        <v>97</v>
      </c>
      <c r="P87" t="str">
        <f>"INV181740                     "</f>
        <v xml:space="preserve">INV181740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62.94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0.7</v>
      </c>
      <c r="BJ87">
        <v>3.7</v>
      </c>
      <c r="BK87">
        <v>4</v>
      </c>
      <c r="BL87">
        <v>186.94</v>
      </c>
      <c r="BM87">
        <v>28.04</v>
      </c>
      <c r="BN87">
        <v>214.98</v>
      </c>
      <c r="BO87">
        <v>214.98</v>
      </c>
      <c r="BQ87" t="s">
        <v>441</v>
      </c>
      <c r="BR87" t="s">
        <v>99</v>
      </c>
      <c r="BS87" s="3">
        <v>44706</v>
      </c>
      <c r="BT87" s="4">
        <v>0.63888888888888895</v>
      </c>
      <c r="BU87" t="s">
        <v>442</v>
      </c>
      <c r="BV87" t="s">
        <v>101</v>
      </c>
      <c r="BY87">
        <v>18411.82</v>
      </c>
      <c r="BZ87" t="s">
        <v>102</v>
      </c>
      <c r="CC87" t="s">
        <v>439</v>
      </c>
      <c r="CD87">
        <v>6500</v>
      </c>
      <c r="CE87" t="s">
        <v>104</v>
      </c>
      <c r="CF87" s="3">
        <v>44706</v>
      </c>
      <c r="CI87">
        <v>1</v>
      </c>
      <c r="CJ87">
        <v>1</v>
      </c>
      <c r="CK87">
        <v>43</v>
      </c>
      <c r="CL87" t="s">
        <v>87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"009942383178"</f>
        <v>009942383178</v>
      </c>
      <c r="F88" s="3">
        <v>44705</v>
      </c>
      <c r="G88">
        <v>202302</v>
      </c>
      <c r="H88" t="s">
        <v>79</v>
      </c>
      <c r="I88" t="s">
        <v>80</v>
      </c>
      <c r="J88" t="s">
        <v>93</v>
      </c>
      <c r="K88" t="s">
        <v>78</v>
      </c>
      <c r="L88" t="s">
        <v>443</v>
      </c>
      <c r="M88" t="s">
        <v>444</v>
      </c>
      <c r="N88" t="s">
        <v>445</v>
      </c>
      <c r="O88" t="s">
        <v>125</v>
      </c>
      <c r="P88" t="str">
        <f>"INV181746                     "</f>
        <v xml:space="preserve">INV181746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32.46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0.7</v>
      </c>
      <c r="BJ88">
        <v>2.9</v>
      </c>
      <c r="BK88">
        <v>3</v>
      </c>
      <c r="BL88">
        <v>93.7</v>
      </c>
      <c r="BM88">
        <v>14.06</v>
      </c>
      <c r="BN88">
        <v>107.76</v>
      </c>
      <c r="BO88">
        <v>107.76</v>
      </c>
      <c r="BQ88" t="s">
        <v>446</v>
      </c>
      <c r="BR88" t="s">
        <v>99</v>
      </c>
      <c r="BS88" s="3">
        <v>44708</v>
      </c>
      <c r="BT88" s="4">
        <v>0.64097222222222217</v>
      </c>
      <c r="BU88" t="s">
        <v>447</v>
      </c>
      <c r="BV88" t="s">
        <v>87</v>
      </c>
      <c r="BW88" t="s">
        <v>88</v>
      </c>
      <c r="BX88" t="s">
        <v>448</v>
      </c>
      <c r="BY88">
        <v>14606.06</v>
      </c>
      <c r="BZ88" t="s">
        <v>102</v>
      </c>
      <c r="CA88" t="s">
        <v>449</v>
      </c>
      <c r="CC88" t="s">
        <v>444</v>
      </c>
      <c r="CD88">
        <v>6720</v>
      </c>
      <c r="CE88" t="s">
        <v>104</v>
      </c>
      <c r="CF88" s="3">
        <v>44711</v>
      </c>
      <c r="CI88">
        <v>2</v>
      </c>
      <c r="CJ88">
        <v>3</v>
      </c>
      <c r="CK88">
        <v>34</v>
      </c>
      <c r="CL88" t="s">
        <v>87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"009942383179"</f>
        <v>009942383179</v>
      </c>
      <c r="F89" s="3">
        <v>44705</v>
      </c>
      <c r="G89">
        <v>202302</v>
      </c>
      <c r="H89" t="s">
        <v>79</v>
      </c>
      <c r="I89" t="s">
        <v>80</v>
      </c>
      <c r="J89" t="s">
        <v>93</v>
      </c>
      <c r="K89" t="s">
        <v>78</v>
      </c>
      <c r="L89" t="s">
        <v>450</v>
      </c>
      <c r="M89" t="s">
        <v>451</v>
      </c>
      <c r="N89" t="s">
        <v>452</v>
      </c>
      <c r="O89" t="s">
        <v>97</v>
      </c>
      <c r="P89" t="str">
        <f>"INV181781                     "</f>
        <v xml:space="preserve">INV181781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62.94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2</v>
      </c>
      <c r="BK89">
        <v>2</v>
      </c>
      <c r="BL89">
        <v>186.94</v>
      </c>
      <c r="BM89">
        <v>28.04</v>
      </c>
      <c r="BN89">
        <v>214.98</v>
      </c>
      <c r="BO89">
        <v>214.98</v>
      </c>
      <c r="BQ89" t="s">
        <v>453</v>
      </c>
      <c r="BR89" t="s">
        <v>99</v>
      </c>
      <c r="BS89" s="3">
        <v>44707</v>
      </c>
      <c r="BT89" s="4">
        <v>0.4458333333333333</v>
      </c>
      <c r="BU89" t="s">
        <v>454</v>
      </c>
      <c r="BV89" t="s">
        <v>101</v>
      </c>
      <c r="BY89">
        <v>10010.4</v>
      </c>
      <c r="BZ89" t="s">
        <v>102</v>
      </c>
      <c r="CA89" t="s">
        <v>455</v>
      </c>
      <c r="CC89" t="s">
        <v>451</v>
      </c>
      <c r="CD89">
        <v>1035</v>
      </c>
      <c r="CE89" t="s">
        <v>104</v>
      </c>
      <c r="CF89" s="3">
        <v>44707</v>
      </c>
      <c r="CI89">
        <v>3</v>
      </c>
      <c r="CJ89">
        <v>2</v>
      </c>
      <c r="CK89">
        <v>43</v>
      </c>
      <c r="CL89" t="s">
        <v>87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"009942383176"</f>
        <v>009942383176</v>
      </c>
      <c r="F90" s="3">
        <v>44705</v>
      </c>
      <c r="G90">
        <v>202302</v>
      </c>
      <c r="H90" t="s">
        <v>79</v>
      </c>
      <c r="I90" t="s">
        <v>80</v>
      </c>
      <c r="J90" t="s">
        <v>93</v>
      </c>
      <c r="K90" t="s">
        <v>78</v>
      </c>
      <c r="L90" t="s">
        <v>117</v>
      </c>
      <c r="M90" t="s">
        <v>118</v>
      </c>
      <c r="N90" t="s">
        <v>119</v>
      </c>
      <c r="O90" t="s">
        <v>82</v>
      </c>
      <c r="P90" t="str">
        <f>"INV181775                     "</f>
        <v xml:space="preserve">INV181775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34.61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0.6</v>
      </c>
      <c r="BJ90">
        <v>2.7</v>
      </c>
      <c r="BK90">
        <v>3</v>
      </c>
      <c r="BL90">
        <v>99.91</v>
      </c>
      <c r="BM90">
        <v>14.99</v>
      </c>
      <c r="BN90">
        <v>114.9</v>
      </c>
      <c r="BO90">
        <v>114.9</v>
      </c>
      <c r="BQ90" t="s">
        <v>456</v>
      </c>
      <c r="BR90" t="s">
        <v>99</v>
      </c>
      <c r="BS90" s="3">
        <v>44706</v>
      </c>
      <c r="BT90" s="4">
        <v>0.39166666666666666</v>
      </c>
      <c r="BU90" t="s">
        <v>457</v>
      </c>
      <c r="BV90" t="s">
        <v>101</v>
      </c>
      <c r="BY90">
        <v>13497</v>
      </c>
      <c r="BZ90" t="s">
        <v>110</v>
      </c>
      <c r="CA90" t="s">
        <v>458</v>
      </c>
      <c r="CC90" t="s">
        <v>118</v>
      </c>
      <c r="CD90">
        <v>2193</v>
      </c>
      <c r="CE90" t="s">
        <v>104</v>
      </c>
      <c r="CF90" s="3">
        <v>44706</v>
      </c>
      <c r="CI90">
        <v>1</v>
      </c>
      <c r="CJ90">
        <v>1</v>
      </c>
      <c r="CK90">
        <v>21</v>
      </c>
      <c r="CL90" t="s">
        <v>87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"009942383169"</f>
        <v>009942383169</v>
      </c>
      <c r="F91" s="3">
        <v>44705</v>
      </c>
      <c r="G91">
        <v>202302</v>
      </c>
      <c r="H91" t="s">
        <v>79</v>
      </c>
      <c r="I91" t="s">
        <v>80</v>
      </c>
      <c r="J91" t="s">
        <v>93</v>
      </c>
      <c r="K91" t="s">
        <v>78</v>
      </c>
      <c r="L91" t="s">
        <v>117</v>
      </c>
      <c r="M91" t="s">
        <v>118</v>
      </c>
      <c r="N91" t="s">
        <v>119</v>
      </c>
      <c r="O91" t="s">
        <v>125</v>
      </c>
      <c r="P91" t="str">
        <f>"INV181760                     "</f>
        <v xml:space="preserve">INV181760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43.27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2.6</v>
      </c>
      <c r="BK91">
        <v>3</v>
      </c>
      <c r="BL91">
        <v>124.91</v>
      </c>
      <c r="BM91">
        <v>18.739999999999998</v>
      </c>
      <c r="BN91">
        <v>143.65</v>
      </c>
      <c r="BO91">
        <v>143.65</v>
      </c>
      <c r="BQ91" t="s">
        <v>459</v>
      </c>
      <c r="BR91" t="s">
        <v>99</v>
      </c>
      <c r="BS91" s="3">
        <v>44706</v>
      </c>
      <c r="BT91" s="4">
        <v>0.37986111111111115</v>
      </c>
      <c r="BU91" t="s">
        <v>460</v>
      </c>
      <c r="BV91" t="s">
        <v>101</v>
      </c>
      <c r="BY91">
        <v>13041.6</v>
      </c>
      <c r="BZ91" t="s">
        <v>102</v>
      </c>
      <c r="CA91" t="s">
        <v>325</v>
      </c>
      <c r="CC91" t="s">
        <v>118</v>
      </c>
      <c r="CD91">
        <v>2196</v>
      </c>
      <c r="CE91" t="s">
        <v>104</v>
      </c>
      <c r="CF91" s="3">
        <v>44706</v>
      </c>
      <c r="CI91">
        <v>1</v>
      </c>
      <c r="CJ91">
        <v>1</v>
      </c>
      <c r="CK91">
        <v>31</v>
      </c>
      <c r="CL91" t="s">
        <v>87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"009942383167"</f>
        <v>009942383167</v>
      </c>
      <c r="F92" s="3">
        <v>44705</v>
      </c>
      <c r="G92">
        <v>202302</v>
      </c>
      <c r="H92" t="s">
        <v>79</v>
      </c>
      <c r="I92" t="s">
        <v>80</v>
      </c>
      <c r="J92" t="s">
        <v>93</v>
      </c>
      <c r="K92" t="s">
        <v>78</v>
      </c>
      <c r="L92" t="s">
        <v>461</v>
      </c>
      <c r="M92" t="s">
        <v>462</v>
      </c>
      <c r="N92" t="s">
        <v>463</v>
      </c>
      <c r="O92" t="s">
        <v>97</v>
      </c>
      <c r="P92" t="str">
        <f>"INV181743                     "</f>
        <v xml:space="preserve">INV181743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62.94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1.3</v>
      </c>
      <c r="BK92">
        <v>2</v>
      </c>
      <c r="BL92">
        <v>186.94</v>
      </c>
      <c r="BM92">
        <v>28.04</v>
      </c>
      <c r="BN92">
        <v>214.98</v>
      </c>
      <c r="BO92">
        <v>214.98</v>
      </c>
      <c r="BQ92" t="s">
        <v>464</v>
      </c>
      <c r="BR92" t="s">
        <v>99</v>
      </c>
      <c r="BS92" s="3">
        <v>44708</v>
      </c>
      <c r="BT92" s="4">
        <v>0.57013888888888886</v>
      </c>
      <c r="BU92" t="s">
        <v>465</v>
      </c>
      <c r="BV92" t="s">
        <v>101</v>
      </c>
      <c r="BY92">
        <v>6456.45</v>
      </c>
      <c r="BZ92" t="s">
        <v>102</v>
      </c>
      <c r="CA92" t="s">
        <v>466</v>
      </c>
      <c r="CC92" t="s">
        <v>462</v>
      </c>
      <c r="CD92">
        <v>9755</v>
      </c>
      <c r="CE92" t="s">
        <v>104</v>
      </c>
      <c r="CF92" s="3">
        <v>44711</v>
      </c>
      <c r="CI92">
        <v>6</v>
      </c>
      <c r="CJ92">
        <v>3</v>
      </c>
      <c r="CK92">
        <v>43</v>
      </c>
      <c r="CL92" t="s">
        <v>87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"009942383166"</f>
        <v>009942383166</v>
      </c>
      <c r="F93" s="3">
        <v>44705</v>
      </c>
      <c r="G93">
        <v>202302</v>
      </c>
      <c r="H93" t="s">
        <v>79</v>
      </c>
      <c r="I93" t="s">
        <v>80</v>
      </c>
      <c r="J93" t="s">
        <v>93</v>
      </c>
      <c r="K93" t="s">
        <v>78</v>
      </c>
      <c r="L93" t="s">
        <v>79</v>
      </c>
      <c r="M93" t="s">
        <v>80</v>
      </c>
      <c r="N93" t="s">
        <v>467</v>
      </c>
      <c r="O93" t="s">
        <v>97</v>
      </c>
      <c r="P93" t="str">
        <f>"INV181744                     "</f>
        <v xml:space="preserve">INV181744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34.43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1.5</v>
      </c>
      <c r="BJ93">
        <v>12.1</v>
      </c>
      <c r="BK93">
        <v>13</v>
      </c>
      <c r="BL93">
        <v>104.65</v>
      </c>
      <c r="BM93">
        <v>15.7</v>
      </c>
      <c r="BN93">
        <v>120.35</v>
      </c>
      <c r="BO93">
        <v>120.35</v>
      </c>
      <c r="BQ93" t="s">
        <v>468</v>
      </c>
      <c r="BR93" t="s">
        <v>99</v>
      </c>
      <c r="BS93" s="3">
        <v>44706</v>
      </c>
      <c r="BT93" s="4">
        <v>0.67013888888888884</v>
      </c>
      <c r="BU93" t="s">
        <v>469</v>
      </c>
      <c r="BV93" t="s">
        <v>101</v>
      </c>
      <c r="BY93">
        <v>60291</v>
      </c>
      <c r="BZ93" t="s">
        <v>102</v>
      </c>
      <c r="CA93" t="s">
        <v>470</v>
      </c>
      <c r="CC93" t="s">
        <v>80</v>
      </c>
      <c r="CD93">
        <v>7570</v>
      </c>
      <c r="CE93" t="s">
        <v>104</v>
      </c>
      <c r="CF93" s="3">
        <v>44707</v>
      </c>
      <c r="CI93">
        <v>1</v>
      </c>
      <c r="CJ93">
        <v>1</v>
      </c>
      <c r="CK93">
        <v>42</v>
      </c>
      <c r="CL93" t="s">
        <v>87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"009942423867"</f>
        <v>009942423867</v>
      </c>
      <c r="F94" s="3">
        <v>44705</v>
      </c>
      <c r="G94">
        <v>202302</v>
      </c>
      <c r="H94" t="s">
        <v>231</v>
      </c>
      <c r="I94" t="s">
        <v>232</v>
      </c>
      <c r="J94" t="s">
        <v>216</v>
      </c>
      <c r="K94" t="s">
        <v>78</v>
      </c>
      <c r="L94" t="s">
        <v>75</v>
      </c>
      <c r="M94" t="s">
        <v>76</v>
      </c>
      <c r="N94" t="s">
        <v>216</v>
      </c>
      <c r="O94" t="s">
        <v>97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67.239999999999995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12</v>
      </c>
      <c r="BJ94">
        <v>28.4</v>
      </c>
      <c r="BK94">
        <v>29</v>
      </c>
      <c r="BL94">
        <v>199.36</v>
      </c>
      <c r="BM94">
        <v>29.9</v>
      </c>
      <c r="BN94">
        <v>229.26</v>
      </c>
      <c r="BO94">
        <v>229.26</v>
      </c>
      <c r="BQ94" t="s">
        <v>471</v>
      </c>
      <c r="BR94" t="s">
        <v>472</v>
      </c>
      <c r="BS94" s="3">
        <v>44706</v>
      </c>
      <c r="BT94" s="4">
        <v>0.52986111111111112</v>
      </c>
      <c r="BU94" t="s">
        <v>471</v>
      </c>
      <c r="BV94" t="s">
        <v>101</v>
      </c>
      <c r="BY94">
        <v>141750</v>
      </c>
      <c r="BZ94" t="s">
        <v>102</v>
      </c>
      <c r="CA94" t="s">
        <v>473</v>
      </c>
      <c r="CC94" t="s">
        <v>76</v>
      </c>
      <c r="CD94">
        <v>4051</v>
      </c>
      <c r="CE94" t="s">
        <v>104</v>
      </c>
      <c r="CF94" s="3">
        <v>44707</v>
      </c>
      <c r="CI94">
        <v>1</v>
      </c>
      <c r="CJ94">
        <v>1</v>
      </c>
      <c r="CK94">
        <v>44</v>
      </c>
      <c r="CL94" t="s">
        <v>87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"009942110734"</f>
        <v>009942110734</v>
      </c>
      <c r="F95" s="3">
        <v>44699</v>
      </c>
      <c r="G95">
        <v>202302</v>
      </c>
      <c r="H95" t="s">
        <v>79</v>
      </c>
      <c r="I95" t="s">
        <v>80</v>
      </c>
      <c r="J95" t="s">
        <v>129</v>
      </c>
      <c r="K95" t="s">
        <v>78</v>
      </c>
      <c r="L95" t="s">
        <v>123</v>
      </c>
      <c r="M95" t="s">
        <v>124</v>
      </c>
      <c r="N95" t="s">
        <v>474</v>
      </c>
      <c r="O95" t="s">
        <v>97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51.98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13</v>
      </c>
      <c r="BJ95">
        <v>18.899999999999999</v>
      </c>
      <c r="BK95">
        <v>19</v>
      </c>
      <c r="BL95">
        <v>155.31</v>
      </c>
      <c r="BM95">
        <v>23.3</v>
      </c>
      <c r="BN95">
        <v>178.61</v>
      </c>
      <c r="BO95">
        <v>178.61</v>
      </c>
      <c r="BQ95" t="s">
        <v>475</v>
      </c>
      <c r="BS95" s="3">
        <v>44708</v>
      </c>
      <c r="BT95" s="4">
        <v>0.44444444444444442</v>
      </c>
      <c r="BU95" t="s">
        <v>476</v>
      </c>
      <c r="BV95" t="s">
        <v>87</v>
      </c>
      <c r="BW95" t="s">
        <v>477</v>
      </c>
      <c r="BX95" t="s">
        <v>478</v>
      </c>
      <c r="BY95">
        <v>94500</v>
      </c>
      <c r="BZ95" t="s">
        <v>102</v>
      </c>
      <c r="CA95" t="s">
        <v>479</v>
      </c>
      <c r="CC95" t="s">
        <v>124</v>
      </c>
      <c r="CD95">
        <v>54</v>
      </c>
      <c r="CE95" t="s">
        <v>104</v>
      </c>
      <c r="CF95" s="3">
        <v>44711</v>
      </c>
      <c r="CI95">
        <v>2</v>
      </c>
      <c r="CJ95">
        <v>6</v>
      </c>
      <c r="CK95">
        <v>41</v>
      </c>
      <c r="CL95" t="s">
        <v>87</v>
      </c>
    </row>
    <row r="96" spans="1:90" x14ac:dyDescent="0.25">
      <c r="A96" t="s">
        <v>72</v>
      </c>
      <c r="B96" t="s">
        <v>73</v>
      </c>
      <c r="C96" t="s">
        <v>74</v>
      </c>
      <c r="E96" t="str">
        <f>"080010480472"</f>
        <v>080010480472</v>
      </c>
      <c r="F96" s="3">
        <v>44698</v>
      </c>
      <c r="G96">
        <v>202302</v>
      </c>
      <c r="H96" t="s">
        <v>79</v>
      </c>
      <c r="I96" t="s">
        <v>80</v>
      </c>
      <c r="J96" t="s">
        <v>81</v>
      </c>
      <c r="K96" t="s">
        <v>78</v>
      </c>
      <c r="L96" t="s">
        <v>138</v>
      </c>
      <c r="M96" t="s">
        <v>139</v>
      </c>
      <c r="N96" t="s">
        <v>480</v>
      </c>
      <c r="O96" t="s">
        <v>82</v>
      </c>
      <c r="P96" t="str">
        <f>"-                             "</f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149.94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2.8</v>
      </c>
      <c r="BJ96">
        <v>12.7</v>
      </c>
      <c r="BK96">
        <v>13</v>
      </c>
      <c r="BL96">
        <v>432.84</v>
      </c>
      <c r="BM96">
        <v>64.930000000000007</v>
      </c>
      <c r="BN96">
        <v>497.77</v>
      </c>
      <c r="BO96">
        <v>497.77</v>
      </c>
      <c r="BP96" t="s">
        <v>83</v>
      </c>
      <c r="BQ96" t="s">
        <v>481</v>
      </c>
      <c r="BR96" t="s">
        <v>84</v>
      </c>
      <c r="BS96" s="3">
        <v>44699</v>
      </c>
      <c r="BT96" s="4">
        <v>0.41666666666666669</v>
      </c>
      <c r="BU96" t="s">
        <v>482</v>
      </c>
      <c r="BV96" t="s">
        <v>101</v>
      </c>
      <c r="BY96">
        <v>63307.58</v>
      </c>
      <c r="CA96" t="s">
        <v>144</v>
      </c>
      <c r="CC96" t="s">
        <v>139</v>
      </c>
      <c r="CD96">
        <v>700</v>
      </c>
      <c r="CE96" t="s">
        <v>483</v>
      </c>
      <c r="CF96" s="3">
        <v>44699</v>
      </c>
      <c r="CI96">
        <v>1</v>
      </c>
      <c r="CJ96">
        <v>1</v>
      </c>
      <c r="CK96">
        <v>21</v>
      </c>
      <c r="CL96" t="s">
        <v>87</v>
      </c>
    </row>
    <row r="97" spans="1:90" x14ac:dyDescent="0.25">
      <c r="A97" t="s">
        <v>72</v>
      </c>
      <c r="B97" t="s">
        <v>73</v>
      </c>
      <c r="C97" t="s">
        <v>74</v>
      </c>
      <c r="E97" t="str">
        <f>"080010480448"</f>
        <v>080010480448</v>
      </c>
      <c r="F97" s="3">
        <v>44698</v>
      </c>
      <c r="G97">
        <v>202302</v>
      </c>
      <c r="H97" t="s">
        <v>79</v>
      </c>
      <c r="I97" t="s">
        <v>80</v>
      </c>
      <c r="J97" t="s">
        <v>81</v>
      </c>
      <c r="K97" t="s">
        <v>78</v>
      </c>
      <c r="L97" t="s">
        <v>484</v>
      </c>
      <c r="M97" t="s">
        <v>485</v>
      </c>
      <c r="N97" t="s">
        <v>486</v>
      </c>
      <c r="O97" t="s">
        <v>82</v>
      </c>
      <c r="P97" t="str">
        <f>"x                             "</f>
        <v xml:space="preserve">x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132.63999999999999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1.5</v>
      </c>
      <c r="BJ97">
        <v>11.3</v>
      </c>
      <c r="BK97">
        <v>11.5</v>
      </c>
      <c r="BL97">
        <v>382.9</v>
      </c>
      <c r="BM97">
        <v>57.44</v>
      </c>
      <c r="BN97">
        <v>440.34</v>
      </c>
      <c r="BO97">
        <v>440.34</v>
      </c>
      <c r="BP97" t="s">
        <v>83</v>
      </c>
      <c r="BQ97" t="s">
        <v>487</v>
      </c>
      <c r="BR97" t="s">
        <v>84</v>
      </c>
      <c r="BS97" s="3">
        <v>44699</v>
      </c>
      <c r="BT97" s="4">
        <v>0.4069444444444445</v>
      </c>
      <c r="BU97" t="s">
        <v>487</v>
      </c>
      <c r="BV97" t="s">
        <v>101</v>
      </c>
      <c r="BY97">
        <v>56536.77</v>
      </c>
      <c r="CA97" t="s">
        <v>488</v>
      </c>
      <c r="CC97" t="s">
        <v>485</v>
      </c>
      <c r="CD97">
        <v>1687</v>
      </c>
      <c r="CE97" t="s">
        <v>489</v>
      </c>
      <c r="CF97" s="3">
        <v>44700</v>
      </c>
      <c r="CI97">
        <v>1</v>
      </c>
      <c r="CJ97">
        <v>1</v>
      </c>
      <c r="CK97">
        <v>21</v>
      </c>
      <c r="CL97" t="s">
        <v>87</v>
      </c>
    </row>
    <row r="98" spans="1:90" x14ac:dyDescent="0.25">
      <c r="A98" t="s">
        <v>72</v>
      </c>
      <c r="B98" t="s">
        <v>73</v>
      </c>
      <c r="C98" t="s">
        <v>74</v>
      </c>
      <c r="E98" t="str">
        <f>"080010480451"</f>
        <v>080010480451</v>
      </c>
      <c r="F98" s="3">
        <v>44698</v>
      </c>
      <c r="G98">
        <v>202302</v>
      </c>
      <c r="H98" t="s">
        <v>79</v>
      </c>
      <c r="I98" t="s">
        <v>80</v>
      </c>
      <c r="J98" t="s">
        <v>81</v>
      </c>
      <c r="K98" t="s">
        <v>78</v>
      </c>
      <c r="L98" t="s">
        <v>123</v>
      </c>
      <c r="M98" t="s">
        <v>124</v>
      </c>
      <c r="N98" t="s">
        <v>490</v>
      </c>
      <c r="O98" t="s">
        <v>82</v>
      </c>
      <c r="P98" t="str">
        <f>"-                             "</f>
        <v xml:space="preserve">-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23.08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1.5</v>
      </c>
      <c r="BK98">
        <v>1.5</v>
      </c>
      <c r="BL98">
        <v>66.62</v>
      </c>
      <c r="BM98">
        <v>9.99</v>
      </c>
      <c r="BN98">
        <v>76.61</v>
      </c>
      <c r="BO98">
        <v>76.61</v>
      </c>
      <c r="BP98" t="s">
        <v>83</v>
      </c>
      <c r="BQ98" t="s">
        <v>491</v>
      </c>
      <c r="BR98" t="s">
        <v>84</v>
      </c>
      <c r="BS98" s="3">
        <v>44699</v>
      </c>
      <c r="BT98" s="4">
        <v>0.41666666666666669</v>
      </c>
      <c r="BU98" t="s">
        <v>492</v>
      </c>
      <c r="BV98" t="s">
        <v>101</v>
      </c>
      <c r="BY98">
        <v>7544.7</v>
      </c>
      <c r="CA98" t="s">
        <v>152</v>
      </c>
      <c r="CC98" t="s">
        <v>124</v>
      </c>
      <c r="CD98">
        <v>81</v>
      </c>
      <c r="CE98" t="s">
        <v>483</v>
      </c>
      <c r="CF98" s="3">
        <v>44699</v>
      </c>
      <c r="CI98">
        <v>1</v>
      </c>
      <c r="CJ98">
        <v>1</v>
      </c>
      <c r="CK98">
        <v>21</v>
      </c>
      <c r="CL98" t="s">
        <v>87</v>
      </c>
    </row>
    <row r="99" spans="1:90" x14ac:dyDescent="0.25">
      <c r="A99" t="s">
        <v>72</v>
      </c>
      <c r="B99" t="s">
        <v>73</v>
      </c>
      <c r="C99" t="s">
        <v>74</v>
      </c>
      <c r="E99" t="str">
        <f>"080010480458"</f>
        <v>080010480458</v>
      </c>
      <c r="F99" s="3">
        <v>44698</v>
      </c>
      <c r="G99">
        <v>202302</v>
      </c>
      <c r="H99" t="s">
        <v>79</v>
      </c>
      <c r="I99" t="s">
        <v>80</v>
      </c>
      <c r="J99" t="s">
        <v>81</v>
      </c>
      <c r="K99" t="s">
        <v>78</v>
      </c>
      <c r="L99" t="s">
        <v>399</v>
      </c>
      <c r="M99" t="s">
        <v>400</v>
      </c>
      <c r="N99" t="s">
        <v>493</v>
      </c>
      <c r="O99" t="s">
        <v>82</v>
      </c>
      <c r="P99" t="str">
        <f>"-                             "</f>
        <v xml:space="preserve">-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51.91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1.2</v>
      </c>
      <c r="BJ99">
        <v>4.5</v>
      </c>
      <c r="BK99">
        <v>4.5</v>
      </c>
      <c r="BL99">
        <v>149.85</v>
      </c>
      <c r="BM99">
        <v>22.48</v>
      </c>
      <c r="BN99">
        <v>172.33</v>
      </c>
      <c r="BO99">
        <v>172.33</v>
      </c>
      <c r="BP99" t="s">
        <v>83</v>
      </c>
      <c r="BQ99" t="s">
        <v>494</v>
      </c>
      <c r="BR99" t="s">
        <v>84</v>
      </c>
      <c r="BS99" s="3">
        <v>44700</v>
      </c>
      <c r="BT99" s="4">
        <v>0.41666666666666669</v>
      </c>
      <c r="BU99" t="s">
        <v>495</v>
      </c>
      <c r="BV99" t="s">
        <v>87</v>
      </c>
      <c r="BW99" t="s">
        <v>213</v>
      </c>
      <c r="BX99" t="s">
        <v>291</v>
      </c>
      <c r="BY99">
        <v>22351.68</v>
      </c>
      <c r="CA99" t="s">
        <v>496</v>
      </c>
      <c r="CC99" t="s">
        <v>400</v>
      </c>
      <c r="CD99">
        <v>4320</v>
      </c>
      <c r="CE99" t="s">
        <v>483</v>
      </c>
      <c r="CF99" s="3">
        <v>44701</v>
      </c>
      <c r="CI99">
        <v>1</v>
      </c>
      <c r="CJ99">
        <v>2</v>
      </c>
      <c r="CK99">
        <v>21</v>
      </c>
      <c r="CL99" t="s">
        <v>87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"080010480439"</f>
        <v>080010480439</v>
      </c>
      <c r="F100" s="3">
        <v>44698</v>
      </c>
      <c r="G100">
        <v>202302</v>
      </c>
      <c r="H100" t="s">
        <v>79</v>
      </c>
      <c r="I100" t="s">
        <v>80</v>
      </c>
      <c r="J100" t="s">
        <v>81</v>
      </c>
      <c r="K100" t="s">
        <v>78</v>
      </c>
      <c r="L100" t="s">
        <v>497</v>
      </c>
      <c r="M100" t="s">
        <v>498</v>
      </c>
      <c r="N100" t="s">
        <v>499</v>
      </c>
      <c r="O100" t="s">
        <v>82</v>
      </c>
      <c r="P100" t="str">
        <f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23.08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1.7</v>
      </c>
      <c r="BK100">
        <v>2</v>
      </c>
      <c r="BL100">
        <v>66.62</v>
      </c>
      <c r="BM100">
        <v>9.99</v>
      </c>
      <c r="BN100">
        <v>76.61</v>
      </c>
      <c r="BO100">
        <v>76.61</v>
      </c>
      <c r="BP100" t="s">
        <v>83</v>
      </c>
      <c r="BQ100" t="s">
        <v>500</v>
      </c>
      <c r="BR100" t="s">
        <v>84</v>
      </c>
      <c r="BS100" s="3">
        <v>44700</v>
      </c>
      <c r="BT100" s="4">
        <v>0.34513888888888888</v>
      </c>
      <c r="BU100" t="s">
        <v>501</v>
      </c>
      <c r="BV100" t="s">
        <v>87</v>
      </c>
      <c r="BW100" t="s">
        <v>213</v>
      </c>
      <c r="BX100" t="s">
        <v>291</v>
      </c>
      <c r="BY100">
        <v>8604</v>
      </c>
      <c r="CA100" t="s">
        <v>298</v>
      </c>
      <c r="CC100" t="s">
        <v>498</v>
      </c>
      <c r="CD100">
        <v>4133</v>
      </c>
      <c r="CE100" t="s">
        <v>502</v>
      </c>
      <c r="CF100" s="3">
        <v>44701</v>
      </c>
      <c r="CI100">
        <v>1</v>
      </c>
      <c r="CJ100">
        <v>2</v>
      </c>
      <c r="CK100">
        <v>21</v>
      </c>
      <c r="CL100" t="s">
        <v>87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"009942272119"</f>
        <v>009942272119</v>
      </c>
      <c r="F101" s="3">
        <v>44699</v>
      </c>
      <c r="G101">
        <v>202302</v>
      </c>
      <c r="H101" t="s">
        <v>503</v>
      </c>
      <c r="I101" t="s">
        <v>504</v>
      </c>
      <c r="J101" t="s">
        <v>505</v>
      </c>
      <c r="K101" t="s">
        <v>78</v>
      </c>
      <c r="L101" t="s">
        <v>105</v>
      </c>
      <c r="M101" t="s">
        <v>106</v>
      </c>
      <c r="N101" t="s">
        <v>506</v>
      </c>
      <c r="O101" t="s">
        <v>97</v>
      </c>
      <c r="P101" t="str">
        <f>"JNX0215571988                 "</f>
        <v xml:space="preserve">JNX0215571988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291.35000000000002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8.5</v>
      </c>
      <c r="BJ101">
        <v>85.1</v>
      </c>
      <c r="BK101">
        <v>86</v>
      </c>
      <c r="BL101">
        <v>846.32</v>
      </c>
      <c r="BM101">
        <v>126.95</v>
      </c>
      <c r="BN101">
        <v>973.27</v>
      </c>
      <c r="BO101">
        <v>973.27</v>
      </c>
      <c r="BQ101" t="s">
        <v>319</v>
      </c>
      <c r="BR101" t="s">
        <v>507</v>
      </c>
      <c r="BS101" s="3">
        <v>44700</v>
      </c>
      <c r="BT101" s="4">
        <v>0.54861111111111105</v>
      </c>
      <c r="BU101" t="s">
        <v>508</v>
      </c>
      <c r="BV101" t="s">
        <v>101</v>
      </c>
      <c r="BY101">
        <v>425684.03</v>
      </c>
      <c r="BZ101" t="s">
        <v>102</v>
      </c>
      <c r="CA101" t="s">
        <v>509</v>
      </c>
      <c r="CC101" t="s">
        <v>106</v>
      </c>
      <c r="CD101">
        <v>2520</v>
      </c>
      <c r="CE101" t="s">
        <v>104</v>
      </c>
      <c r="CF101" s="3">
        <v>44701</v>
      </c>
      <c r="CI101">
        <v>1</v>
      </c>
      <c r="CJ101">
        <v>1</v>
      </c>
      <c r="CK101">
        <v>43</v>
      </c>
      <c r="CL101" t="s">
        <v>87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"080010488767"</f>
        <v>080010488767</v>
      </c>
      <c r="F102" s="3">
        <v>44707</v>
      </c>
      <c r="G102">
        <v>202302</v>
      </c>
      <c r="H102" t="s">
        <v>130</v>
      </c>
      <c r="I102" t="s">
        <v>131</v>
      </c>
      <c r="J102" t="s">
        <v>510</v>
      </c>
      <c r="K102" t="s">
        <v>78</v>
      </c>
      <c r="L102" t="s">
        <v>130</v>
      </c>
      <c r="M102" t="s">
        <v>131</v>
      </c>
      <c r="N102" t="s">
        <v>511</v>
      </c>
      <c r="O102" t="s">
        <v>97</v>
      </c>
      <c r="P102" t="str">
        <f>"bufza4050                     "</f>
        <v xml:space="preserve">bufza4050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69.680000000000007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50</v>
      </c>
      <c r="BJ102">
        <v>26.6</v>
      </c>
      <c r="BK102">
        <v>50</v>
      </c>
      <c r="BL102">
        <v>206.4</v>
      </c>
      <c r="BM102">
        <v>30.96</v>
      </c>
      <c r="BN102">
        <v>237.36</v>
      </c>
      <c r="BO102">
        <v>237.36</v>
      </c>
      <c r="BP102" t="s">
        <v>83</v>
      </c>
      <c r="BQ102" t="s">
        <v>512</v>
      </c>
      <c r="BR102" t="s">
        <v>513</v>
      </c>
      <c r="BS102" s="3">
        <v>44711</v>
      </c>
      <c r="BT102" s="4">
        <v>0.45833333333333331</v>
      </c>
      <c r="BU102" t="s">
        <v>514</v>
      </c>
      <c r="BV102" t="s">
        <v>87</v>
      </c>
      <c r="BW102" t="s">
        <v>477</v>
      </c>
      <c r="BX102" t="s">
        <v>515</v>
      </c>
      <c r="BY102">
        <v>133200</v>
      </c>
      <c r="CC102" t="s">
        <v>131</v>
      </c>
      <c r="CD102">
        <v>3201</v>
      </c>
      <c r="CE102" t="s">
        <v>483</v>
      </c>
      <c r="CI102">
        <v>1</v>
      </c>
      <c r="CJ102">
        <v>2</v>
      </c>
      <c r="CK102">
        <v>42</v>
      </c>
      <c r="CL102" t="s">
        <v>87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"009942383186"</f>
        <v>009942383186</v>
      </c>
      <c r="F103" s="3">
        <v>44707</v>
      </c>
      <c r="G103">
        <v>202302</v>
      </c>
      <c r="H103" t="s">
        <v>79</v>
      </c>
      <c r="I103" t="s">
        <v>80</v>
      </c>
      <c r="J103" t="s">
        <v>93</v>
      </c>
      <c r="K103" t="s">
        <v>78</v>
      </c>
      <c r="L103" t="s">
        <v>516</v>
      </c>
      <c r="M103" t="s">
        <v>517</v>
      </c>
      <c r="N103" t="s">
        <v>119</v>
      </c>
      <c r="O103" t="s">
        <v>97</v>
      </c>
      <c r="P103" t="str">
        <f>"INV181863                     "</f>
        <v xml:space="preserve">INV181863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44.63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2.2000000000000002</v>
      </c>
      <c r="BJ103">
        <v>11.3</v>
      </c>
      <c r="BK103">
        <v>12</v>
      </c>
      <c r="BL103">
        <v>134.08000000000001</v>
      </c>
      <c r="BM103">
        <v>20.11</v>
      </c>
      <c r="BN103">
        <v>154.19</v>
      </c>
      <c r="BO103">
        <v>154.19</v>
      </c>
      <c r="BQ103" t="s">
        <v>518</v>
      </c>
      <c r="BR103" t="s">
        <v>99</v>
      </c>
      <c r="BS103" s="3">
        <v>44711</v>
      </c>
      <c r="BT103" s="4">
        <v>0.4375</v>
      </c>
      <c r="BU103" t="s">
        <v>519</v>
      </c>
      <c r="BV103" t="s">
        <v>101</v>
      </c>
      <c r="BY103">
        <v>56564.5</v>
      </c>
      <c r="BZ103" t="s">
        <v>102</v>
      </c>
      <c r="CA103" t="s">
        <v>520</v>
      </c>
      <c r="CC103" t="s">
        <v>517</v>
      </c>
      <c r="CD103">
        <v>2194</v>
      </c>
      <c r="CE103" t="s">
        <v>104</v>
      </c>
      <c r="CF103" s="3">
        <v>44712</v>
      </c>
      <c r="CI103">
        <v>2</v>
      </c>
      <c r="CJ103">
        <v>2</v>
      </c>
      <c r="CK103">
        <v>41</v>
      </c>
      <c r="CL103" t="s">
        <v>87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"009942383185"</f>
        <v>009942383185</v>
      </c>
      <c r="F104" s="3">
        <v>44707</v>
      </c>
      <c r="G104">
        <v>202302</v>
      </c>
      <c r="H104" t="s">
        <v>79</v>
      </c>
      <c r="I104" t="s">
        <v>80</v>
      </c>
      <c r="J104" t="s">
        <v>93</v>
      </c>
      <c r="K104" t="s">
        <v>78</v>
      </c>
      <c r="L104" t="s">
        <v>516</v>
      </c>
      <c r="M104" t="s">
        <v>517</v>
      </c>
      <c r="N104" t="s">
        <v>119</v>
      </c>
      <c r="O104" t="s">
        <v>97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51.98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4.0999999999999996</v>
      </c>
      <c r="BJ104">
        <v>18.899999999999999</v>
      </c>
      <c r="BK104">
        <v>19</v>
      </c>
      <c r="BL104">
        <v>155.31</v>
      </c>
      <c r="BM104">
        <v>23.3</v>
      </c>
      <c r="BN104">
        <v>178.61</v>
      </c>
      <c r="BO104">
        <v>178.61</v>
      </c>
      <c r="BQ104" t="s">
        <v>521</v>
      </c>
      <c r="BR104" t="s">
        <v>99</v>
      </c>
      <c r="BS104" s="3">
        <v>44711</v>
      </c>
      <c r="BT104" s="4">
        <v>0.48680555555555555</v>
      </c>
      <c r="BU104" t="s">
        <v>522</v>
      </c>
      <c r="BV104" t="s">
        <v>101</v>
      </c>
      <c r="BY104">
        <v>94392</v>
      </c>
      <c r="BZ104" t="s">
        <v>102</v>
      </c>
      <c r="CA104" t="s">
        <v>239</v>
      </c>
      <c r="CC104" t="s">
        <v>517</v>
      </c>
      <c r="CD104">
        <v>2194</v>
      </c>
      <c r="CE104" t="s">
        <v>104</v>
      </c>
      <c r="CF104" s="3">
        <v>44712</v>
      </c>
      <c r="CI104">
        <v>2</v>
      </c>
      <c r="CJ104">
        <v>2</v>
      </c>
      <c r="CK104">
        <v>41</v>
      </c>
      <c r="CL104" t="s">
        <v>87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"009942383183"</f>
        <v>009942383183</v>
      </c>
      <c r="F105" s="3">
        <v>44707</v>
      </c>
      <c r="G105">
        <v>202302</v>
      </c>
      <c r="H105" t="s">
        <v>79</v>
      </c>
      <c r="I105" t="s">
        <v>80</v>
      </c>
      <c r="J105" t="s">
        <v>93</v>
      </c>
      <c r="K105" t="s">
        <v>78</v>
      </c>
      <c r="L105" t="s">
        <v>117</v>
      </c>
      <c r="M105" t="s">
        <v>118</v>
      </c>
      <c r="N105" t="s">
        <v>119</v>
      </c>
      <c r="O105" t="s">
        <v>125</v>
      </c>
      <c r="P105" t="str">
        <f>"INV181842                     "</f>
        <v xml:space="preserve">INV181842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43.27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0.1</v>
      </c>
      <c r="BJ105">
        <v>1.3</v>
      </c>
      <c r="BK105">
        <v>2</v>
      </c>
      <c r="BL105">
        <v>124.91</v>
      </c>
      <c r="BM105">
        <v>18.739999999999998</v>
      </c>
      <c r="BN105">
        <v>143.65</v>
      </c>
      <c r="BO105">
        <v>143.65</v>
      </c>
      <c r="BQ105" t="s">
        <v>523</v>
      </c>
      <c r="BR105" t="s">
        <v>99</v>
      </c>
      <c r="BS105" s="3">
        <v>44708</v>
      </c>
      <c r="BT105" s="4">
        <v>0.31041666666666667</v>
      </c>
      <c r="BU105" t="s">
        <v>524</v>
      </c>
      <c r="BV105" t="s">
        <v>101</v>
      </c>
      <c r="BY105">
        <v>6486.96</v>
      </c>
      <c r="BZ105" t="s">
        <v>102</v>
      </c>
      <c r="CA105" t="s">
        <v>525</v>
      </c>
      <c r="CC105" t="s">
        <v>118</v>
      </c>
      <c r="CD105">
        <v>2021</v>
      </c>
      <c r="CE105" t="s">
        <v>104</v>
      </c>
      <c r="CF105" s="3">
        <v>44709</v>
      </c>
      <c r="CI105">
        <v>1</v>
      </c>
      <c r="CJ105">
        <v>1</v>
      </c>
      <c r="CK105">
        <v>31</v>
      </c>
      <c r="CL105" t="s">
        <v>87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"009942383184"</f>
        <v>009942383184</v>
      </c>
      <c r="F106" s="3">
        <v>44707</v>
      </c>
      <c r="G106">
        <v>202302</v>
      </c>
      <c r="H106" t="s">
        <v>79</v>
      </c>
      <c r="I106" t="s">
        <v>80</v>
      </c>
      <c r="J106" t="s">
        <v>93</v>
      </c>
      <c r="K106" t="s">
        <v>78</v>
      </c>
      <c r="L106" t="s">
        <v>117</v>
      </c>
      <c r="M106" t="s">
        <v>118</v>
      </c>
      <c r="N106" t="s">
        <v>119</v>
      </c>
      <c r="O106" t="s">
        <v>97</v>
      </c>
      <c r="P106" t="str">
        <f>"INV181848                     "</f>
        <v xml:space="preserve">INV181848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51.98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3.7</v>
      </c>
      <c r="BJ106">
        <v>18.5</v>
      </c>
      <c r="BK106">
        <v>19</v>
      </c>
      <c r="BL106">
        <v>155.31</v>
      </c>
      <c r="BM106">
        <v>23.3</v>
      </c>
      <c r="BN106">
        <v>178.61</v>
      </c>
      <c r="BO106">
        <v>178.61</v>
      </c>
      <c r="BQ106" t="s">
        <v>526</v>
      </c>
      <c r="BR106" t="s">
        <v>99</v>
      </c>
      <c r="BS106" s="3">
        <v>44711</v>
      </c>
      <c r="BT106" s="4">
        <v>0.51250000000000007</v>
      </c>
      <c r="BU106" t="s">
        <v>527</v>
      </c>
      <c r="BV106" t="s">
        <v>101</v>
      </c>
      <c r="BY106">
        <v>92687.7</v>
      </c>
      <c r="BZ106" t="s">
        <v>102</v>
      </c>
      <c r="CA106" t="s">
        <v>528</v>
      </c>
      <c r="CC106" t="s">
        <v>118</v>
      </c>
      <c r="CD106">
        <v>2055</v>
      </c>
      <c r="CE106" t="s">
        <v>104</v>
      </c>
      <c r="CF106" s="3">
        <v>44712</v>
      </c>
      <c r="CI106">
        <v>2</v>
      </c>
      <c r="CJ106">
        <v>2</v>
      </c>
      <c r="CK106">
        <v>41</v>
      </c>
      <c r="CL106" t="s">
        <v>87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"009942383187"</f>
        <v>009942383187</v>
      </c>
      <c r="F107" s="3">
        <v>44707</v>
      </c>
      <c r="G107">
        <v>202302</v>
      </c>
      <c r="H107" t="s">
        <v>79</v>
      </c>
      <c r="I107" t="s">
        <v>80</v>
      </c>
      <c r="J107" t="s">
        <v>93</v>
      </c>
      <c r="K107" t="s">
        <v>78</v>
      </c>
      <c r="L107" t="s">
        <v>75</v>
      </c>
      <c r="M107" t="s">
        <v>76</v>
      </c>
      <c r="N107" t="s">
        <v>529</v>
      </c>
      <c r="O107" t="s">
        <v>97</v>
      </c>
      <c r="P107" t="str">
        <f>"LUGGAGEGLOVE                  "</f>
        <v xml:space="preserve">LUGGAGEGLOVE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44.63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2.4</v>
      </c>
      <c r="BK107">
        <v>3</v>
      </c>
      <c r="BL107">
        <v>134.08000000000001</v>
      </c>
      <c r="BM107">
        <v>20.11</v>
      </c>
      <c r="BN107">
        <v>154.19</v>
      </c>
      <c r="BO107">
        <v>154.19</v>
      </c>
      <c r="BQ107" t="s">
        <v>530</v>
      </c>
      <c r="BR107" t="s">
        <v>99</v>
      </c>
      <c r="BS107" s="3">
        <v>44711</v>
      </c>
      <c r="BT107" s="4">
        <v>0.45833333333333331</v>
      </c>
      <c r="BU107" t="s">
        <v>531</v>
      </c>
      <c r="BV107" t="s">
        <v>101</v>
      </c>
      <c r="BY107">
        <v>12121.2</v>
      </c>
      <c r="BZ107" t="s">
        <v>102</v>
      </c>
      <c r="CA107" t="s">
        <v>532</v>
      </c>
      <c r="CC107" t="s">
        <v>76</v>
      </c>
      <c r="CD107">
        <v>4051</v>
      </c>
      <c r="CE107" t="s">
        <v>104</v>
      </c>
      <c r="CF107" s="3">
        <v>44712</v>
      </c>
      <c r="CI107">
        <v>3</v>
      </c>
      <c r="CJ107">
        <v>2</v>
      </c>
      <c r="CK107">
        <v>41</v>
      </c>
      <c r="CL107" t="s">
        <v>87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"009942383188"</f>
        <v>009942383188</v>
      </c>
      <c r="F108" s="3">
        <v>44708</v>
      </c>
      <c r="G108">
        <v>202302</v>
      </c>
      <c r="H108" t="s">
        <v>79</v>
      </c>
      <c r="I108" t="s">
        <v>80</v>
      </c>
      <c r="J108" t="s">
        <v>93</v>
      </c>
      <c r="K108" t="s">
        <v>78</v>
      </c>
      <c r="L108" t="s">
        <v>117</v>
      </c>
      <c r="M108" t="s">
        <v>118</v>
      </c>
      <c r="N108" t="s">
        <v>533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23.08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0.1</v>
      </c>
      <c r="BJ108">
        <v>1.2</v>
      </c>
      <c r="BK108">
        <v>1.5</v>
      </c>
      <c r="BL108">
        <v>66.62</v>
      </c>
      <c r="BM108">
        <v>9.99</v>
      </c>
      <c r="BN108">
        <v>76.61</v>
      </c>
      <c r="BO108">
        <v>76.61</v>
      </c>
      <c r="BR108" t="s">
        <v>99</v>
      </c>
      <c r="BS108" s="3">
        <v>44711</v>
      </c>
      <c r="BT108" s="4">
        <v>0.38819444444444445</v>
      </c>
      <c r="BU108" t="s">
        <v>534</v>
      </c>
      <c r="BV108" t="s">
        <v>101</v>
      </c>
      <c r="BY108">
        <v>5832</v>
      </c>
      <c r="BZ108" t="s">
        <v>110</v>
      </c>
      <c r="CA108" t="s">
        <v>378</v>
      </c>
      <c r="CC108" t="s">
        <v>118</v>
      </c>
      <c r="CD108">
        <v>2021</v>
      </c>
      <c r="CE108" t="s">
        <v>104</v>
      </c>
      <c r="CF108" s="3">
        <v>44712</v>
      </c>
      <c r="CI108">
        <v>1</v>
      </c>
      <c r="CJ108">
        <v>1</v>
      </c>
      <c r="CK108">
        <v>21</v>
      </c>
      <c r="CL108" t="s">
        <v>87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"009942389996"</f>
        <v>009942389996</v>
      </c>
      <c r="F109" s="3">
        <v>44707</v>
      </c>
      <c r="G109">
        <v>202302</v>
      </c>
      <c r="H109" t="s">
        <v>79</v>
      </c>
      <c r="I109" t="s">
        <v>80</v>
      </c>
      <c r="J109" t="s">
        <v>129</v>
      </c>
      <c r="K109" t="s">
        <v>78</v>
      </c>
      <c r="L109" t="s">
        <v>75</v>
      </c>
      <c r="M109" t="s">
        <v>76</v>
      </c>
      <c r="N109" t="s">
        <v>535</v>
      </c>
      <c r="O109" t="s">
        <v>536</v>
      </c>
      <c r="P109" t="str">
        <f>"JNX117037                     "</f>
        <v xml:space="preserve">JNX117037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455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264.23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</v>
      </c>
      <c r="BJ109">
        <v>0.8</v>
      </c>
      <c r="BK109">
        <v>2</v>
      </c>
      <c r="BL109">
        <v>762.77</v>
      </c>
      <c r="BM109">
        <v>114.42</v>
      </c>
      <c r="BN109">
        <v>877.19</v>
      </c>
      <c r="BO109">
        <v>877.19</v>
      </c>
      <c r="BP109" t="s">
        <v>537</v>
      </c>
      <c r="BR109" t="s">
        <v>538</v>
      </c>
      <c r="BS109" s="3">
        <v>44708</v>
      </c>
      <c r="BT109" s="4">
        <v>0.30486111111111108</v>
      </c>
      <c r="BU109" t="s">
        <v>539</v>
      </c>
      <c r="BV109" t="s">
        <v>87</v>
      </c>
      <c r="BY109">
        <v>3840</v>
      </c>
      <c r="BZ109" t="s">
        <v>540</v>
      </c>
      <c r="CC109" t="s">
        <v>76</v>
      </c>
      <c r="CD109">
        <v>4000</v>
      </c>
      <c r="CE109" t="s">
        <v>104</v>
      </c>
      <c r="CF109" s="3">
        <v>44711</v>
      </c>
      <c r="CI109">
        <v>0</v>
      </c>
      <c r="CJ109">
        <v>1</v>
      </c>
      <c r="CK109">
        <v>21</v>
      </c>
      <c r="CL109" t="s">
        <v>87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"009942206928"</f>
        <v>009942206928</v>
      </c>
      <c r="F110" s="3">
        <v>44690</v>
      </c>
      <c r="G110">
        <v>202302</v>
      </c>
      <c r="H110" t="s">
        <v>79</v>
      </c>
      <c r="I110" t="s">
        <v>80</v>
      </c>
      <c r="J110" t="s">
        <v>93</v>
      </c>
      <c r="K110" t="s">
        <v>78</v>
      </c>
      <c r="L110" t="s">
        <v>117</v>
      </c>
      <c r="M110" t="s">
        <v>118</v>
      </c>
      <c r="N110" t="s">
        <v>119</v>
      </c>
      <c r="O110" t="s">
        <v>97</v>
      </c>
      <c r="P110" t="str">
        <f>"INV181267                     "</f>
        <v xml:space="preserve">INV181267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44.63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2.2999999999999998</v>
      </c>
      <c r="BJ110">
        <v>11.8</v>
      </c>
      <c r="BK110">
        <v>12</v>
      </c>
      <c r="BL110">
        <v>134.08000000000001</v>
      </c>
      <c r="BM110">
        <v>20.11</v>
      </c>
      <c r="BN110">
        <v>154.19</v>
      </c>
      <c r="BO110">
        <v>154.19</v>
      </c>
      <c r="BQ110" t="s">
        <v>541</v>
      </c>
      <c r="BR110" t="s">
        <v>150</v>
      </c>
      <c r="BS110" s="3">
        <v>44692</v>
      </c>
      <c r="BT110" s="4">
        <v>0.33124999999999999</v>
      </c>
      <c r="BU110" t="s">
        <v>542</v>
      </c>
      <c r="BV110" t="s">
        <v>101</v>
      </c>
      <c r="BY110">
        <v>59138.400000000001</v>
      </c>
      <c r="BZ110" t="s">
        <v>102</v>
      </c>
      <c r="CA110" t="s">
        <v>543</v>
      </c>
      <c r="CC110" t="s">
        <v>118</v>
      </c>
      <c r="CD110">
        <v>2131</v>
      </c>
      <c r="CE110" t="s">
        <v>104</v>
      </c>
      <c r="CF110" s="3">
        <v>44693</v>
      </c>
      <c r="CI110">
        <v>2</v>
      </c>
      <c r="CJ110">
        <v>2</v>
      </c>
      <c r="CK110">
        <v>41</v>
      </c>
      <c r="CL110" t="s">
        <v>87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"009942206925"</f>
        <v>009942206925</v>
      </c>
      <c r="F111" s="3">
        <v>44690</v>
      </c>
      <c r="G111">
        <v>202302</v>
      </c>
      <c r="H111" t="s">
        <v>79</v>
      </c>
      <c r="I111" t="s">
        <v>80</v>
      </c>
      <c r="J111" t="s">
        <v>93</v>
      </c>
      <c r="K111" t="s">
        <v>78</v>
      </c>
      <c r="L111" t="s">
        <v>123</v>
      </c>
      <c r="M111" t="s">
        <v>124</v>
      </c>
      <c r="N111" t="s">
        <v>119</v>
      </c>
      <c r="O111" t="s">
        <v>97</v>
      </c>
      <c r="P111" t="str">
        <f>"INV181173                     "</f>
        <v xml:space="preserve">INV181173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44.63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5.2</v>
      </c>
      <c r="BK111">
        <v>6</v>
      </c>
      <c r="BL111">
        <v>134.08000000000001</v>
      </c>
      <c r="BM111">
        <v>20.11</v>
      </c>
      <c r="BN111">
        <v>154.19</v>
      </c>
      <c r="BO111">
        <v>154.19</v>
      </c>
      <c r="BQ111" t="s">
        <v>544</v>
      </c>
      <c r="BR111" t="s">
        <v>545</v>
      </c>
      <c r="BS111" s="3">
        <v>44692</v>
      </c>
      <c r="BT111" s="4">
        <v>0.49236111111111108</v>
      </c>
      <c r="BU111" t="s">
        <v>546</v>
      </c>
      <c r="BV111" t="s">
        <v>101</v>
      </c>
      <c r="BY111">
        <v>25984.2</v>
      </c>
      <c r="BZ111" t="s">
        <v>102</v>
      </c>
      <c r="CA111" t="s">
        <v>547</v>
      </c>
      <c r="CC111" t="s">
        <v>124</v>
      </c>
      <c r="CD111">
        <v>1</v>
      </c>
      <c r="CE111" t="s">
        <v>104</v>
      </c>
      <c r="CF111" s="3">
        <v>44692</v>
      </c>
      <c r="CI111">
        <v>2</v>
      </c>
      <c r="CJ111">
        <v>2</v>
      </c>
      <c r="CK111">
        <v>41</v>
      </c>
      <c r="CL111" t="s">
        <v>87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"009942206926"</f>
        <v>009942206926</v>
      </c>
      <c r="F112" s="3">
        <v>44690</v>
      </c>
      <c r="G112">
        <v>202302</v>
      </c>
      <c r="H112" t="s">
        <v>79</v>
      </c>
      <c r="I112" t="s">
        <v>80</v>
      </c>
      <c r="J112" t="s">
        <v>93</v>
      </c>
      <c r="K112" t="s">
        <v>78</v>
      </c>
      <c r="L112" t="s">
        <v>117</v>
      </c>
      <c r="M112" t="s">
        <v>118</v>
      </c>
      <c r="N112" t="s">
        <v>119</v>
      </c>
      <c r="O112" t="s">
        <v>97</v>
      </c>
      <c r="P112" t="str">
        <f>"INV181177                     "</f>
        <v xml:space="preserve">INV181177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44.63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0.6</v>
      </c>
      <c r="BJ112">
        <v>2.8</v>
      </c>
      <c r="BK112">
        <v>3</v>
      </c>
      <c r="BL112">
        <v>134.08000000000001</v>
      </c>
      <c r="BM112">
        <v>20.11</v>
      </c>
      <c r="BN112">
        <v>154.19</v>
      </c>
      <c r="BO112">
        <v>154.19</v>
      </c>
      <c r="BQ112" t="s">
        <v>548</v>
      </c>
      <c r="BR112" t="s">
        <v>545</v>
      </c>
      <c r="BS112" s="3">
        <v>44692</v>
      </c>
      <c r="BT112" s="4">
        <v>0.375</v>
      </c>
      <c r="BU112" t="s">
        <v>549</v>
      </c>
      <c r="BV112" t="s">
        <v>101</v>
      </c>
      <c r="BY112">
        <v>14239.2</v>
      </c>
      <c r="BZ112" t="s">
        <v>102</v>
      </c>
      <c r="CA112" t="s">
        <v>325</v>
      </c>
      <c r="CC112" t="s">
        <v>118</v>
      </c>
      <c r="CD112">
        <v>2196</v>
      </c>
      <c r="CE112" t="s">
        <v>104</v>
      </c>
      <c r="CF112" s="3">
        <v>44692</v>
      </c>
      <c r="CI112">
        <v>2</v>
      </c>
      <c r="CJ112">
        <v>2</v>
      </c>
      <c r="CK112">
        <v>41</v>
      </c>
      <c r="CL112" t="s">
        <v>87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"009942206930"</f>
        <v>009942206930</v>
      </c>
      <c r="F113" s="3">
        <v>44690</v>
      </c>
      <c r="G113">
        <v>202302</v>
      </c>
      <c r="H113" t="s">
        <v>79</v>
      </c>
      <c r="I113" t="s">
        <v>80</v>
      </c>
      <c r="J113" t="s">
        <v>93</v>
      </c>
      <c r="K113" t="s">
        <v>78</v>
      </c>
      <c r="L113" t="s">
        <v>399</v>
      </c>
      <c r="M113" t="s">
        <v>400</v>
      </c>
      <c r="N113" t="s">
        <v>119</v>
      </c>
      <c r="O113" t="s">
        <v>97</v>
      </c>
      <c r="P113" t="str">
        <f>"INV181275                     "</f>
        <v xml:space="preserve">INV181275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44.63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1.7</v>
      </c>
      <c r="BJ113">
        <v>11.2</v>
      </c>
      <c r="BK113">
        <v>12</v>
      </c>
      <c r="BL113">
        <v>134.08000000000001</v>
      </c>
      <c r="BM113">
        <v>20.11</v>
      </c>
      <c r="BN113">
        <v>154.19</v>
      </c>
      <c r="BO113">
        <v>154.19</v>
      </c>
      <c r="BQ113" t="s">
        <v>550</v>
      </c>
      <c r="BR113" t="s">
        <v>150</v>
      </c>
      <c r="BS113" s="3">
        <v>44692</v>
      </c>
      <c r="BT113" s="4">
        <v>0.46527777777777773</v>
      </c>
      <c r="BU113" t="s">
        <v>551</v>
      </c>
      <c r="BV113" t="s">
        <v>101</v>
      </c>
      <c r="BY113">
        <v>55956.88</v>
      </c>
      <c r="BZ113" t="s">
        <v>102</v>
      </c>
      <c r="CA113" t="s">
        <v>496</v>
      </c>
      <c r="CC113" t="s">
        <v>400</v>
      </c>
      <c r="CD113">
        <v>4320</v>
      </c>
      <c r="CE113" t="s">
        <v>104</v>
      </c>
      <c r="CF113" s="3">
        <v>44692</v>
      </c>
      <c r="CI113">
        <v>3</v>
      </c>
      <c r="CJ113">
        <v>2</v>
      </c>
      <c r="CK113">
        <v>41</v>
      </c>
      <c r="CL113" t="s">
        <v>87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"009942206931"</f>
        <v>009942206931</v>
      </c>
      <c r="F114" s="3">
        <v>44690</v>
      </c>
      <c r="G114">
        <v>202302</v>
      </c>
      <c r="H114" t="s">
        <v>79</v>
      </c>
      <c r="I114" t="s">
        <v>80</v>
      </c>
      <c r="J114" t="s">
        <v>93</v>
      </c>
      <c r="K114" t="s">
        <v>78</v>
      </c>
      <c r="L114" t="s">
        <v>123</v>
      </c>
      <c r="M114" t="s">
        <v>124</v>
      </c>
      <c r="N114" t="s">
        <v>552</v>
      </c>
      <c r="O114" t="s">
        <v>97</v>
      </c>
      <c r="P114" t="str">
        <f>"INV181281                     "</f>
        <v xml:space="preserve">INV181281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44.63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1.3</v>
      </c>
      <c r="BJ114">
        <v>2.9</v>
      </c>
      <c r="BK114">
        <v>3</v>
      </c>
      <c r="BL114">
        <v>134.08000000000001</v>
      </c>
      <c r="BM114">
        <v>20.11</v>
      </c>
      <c r="BN114">
        <v>154.19</v>
      </c>
      <c r="BO114">
        <v>154.19</v>
      </c>
      <c r="BQ114" t="s">
        <v>149</v>
      </c>
      <c r="BR114" t="s">
        <v>545</v>
      </c>
      <c r="BS114" s="3">
        <v>44692</v>
      </c>
      <c r="BT114" s="4">
        <v>0.48749999999999999</v>
      </c>
      <c r="BU114" t="s">
        <v>553</v>
      </c>
      <c r="BV114" t="s">
        <v>101</v>
      </c>
      <c r="BY114">
        <v>14615.37</v>
      </c>
      <c r="BZ114" t="s">
        <v>102</v>
      </c>
      <c r="CA114" t="s">
        <v>152</v>
      </c>
      <c r="CC114" t="s">
        <v>124</v>
      </c>
      <c r="CD114">
        <v>81</v>
      </c>
      <c r="CE114" t="s">
        <v>104</v>
      </c>
      <c r="CF114" s="3">
        <v>44692</v>
      </c>
      <c r="CI114">
        <v>2</v>
      </c>
      <c r="CJ114">
        <v>2</v>
      </c>
      <c r="CK114">
        <v>41</v>
      </c>
      <c r="CL114" t="s">
        <v>87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"009942206927"</f>
        <v>009942206927</v>
      </c>
      <c r="F115" s="3">
        <v>44690</v>
      </c>
      <c r="G115">
        <v>202302</v>
      </c>
      <c r="H115" t="s">
        <v>79</v>
      </c>
      <c r="I115" t="s">
        <v>80</v>
      </c>
      <c r="J115" t="s">
        <v>93</v>
      </c>
      <c r="K115" t="s">
        <v>78</v>
      </c>
      <c r="L115" t="s">
        <v>75</v>
      </c>
      <c r="M115" t="s">
        <v>76</v>
      </c>
      <c r="N115" t="s">
        <v>119</v>
      </c>
      <c r="O115" t="s">
        <v>97</v>
      </c>
      <c r="P115" t="str">
        <f>"INV181268                     "</f>
        <v xml:space="preserve">INV181268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44.63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1.3</v>
      </c>
      <c r="BK115">
        <v>2</v>
      </c>
      <c r="BL115">
        <v>134.08000000000001</v>
      </c>
      <c r="BM115">
        <v>20.11</v>
      </c>
      <c r="BN115">
        <v>154.19</v>
      </c>
      <c r="BO115">
        <v>154.19</v>
      </c>
      <c r="BQ115" t="s">
        <v>554</v>
      </c>
      <c r="BR115" t="s">
        <v>150</v>
      </c>
      <c r="BS115" s="3">
        <v>44692</v>
      </c>
      <c r="BT115" s="4">
        <v>0.42708333333333331</v>
      </c>
      <c r="BU115" t="s">
        <v>555</v>
      </c>
      <c r="BV115" t="s">
        <v>101</v>
      </c>
      <c r="BY115">
        <v>6383.52</v>
      </c>
      <c r="BZ115" t="s">
        <v>102</v>
      </c>
      <c r="CA115" t="s">
        <v>496</v>
      </c>
      <c r="CC115" t="s">
        <v>76</v>
      </c>
      <c r="CD115">
        <v>4000</v>
      </c>
      <c r="CE115" t="s">
        <v>104</v>
      </c>
      <c r="CF115" s="3">
        <v>44692</v>
      </c>
      <c r="CI115">
        <v>3</v>
      </c>
      <c r="CJ115">
        <v>2</v>
      </c>
      <c r="CK115">
        <v>41</v>
      </c>
      <c r="CL115" t="s">
        <v>87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"009942206933"</f>
        <v>009942206933</v>
      </c>
      <c r="F116" s="3">
        <v>44690</v>
      </c>
      <c r="G116">
        <v>202302</v>
      </c>
      <c r="H116" t="s">
        <v>79</v>
      </c>
      <c r="I116" t="s">
        <v>80</v>
      </c>
      <c r="J116" t="s">
        <v>93</v>
      </c>
      <c r="K116" t="s">
        <v>78</v>
      </c>
      <c r="L116" t="s">
        <v>258</v>
      </c>
      <c r="M116" t="s">
        <v>259</v>
      </c>
      <c r="N116" t="s">
        <v>556</v>
      </c>
      <c r="O116" t="s">
        <v>97</v>
      </c>
      <c r="P116" t="str">
        <f>"INV181293                     "</f>
        <v xml:space="preserve">INV181293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44.63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1.5</v>
      </c>
      <c r="BJ116">
        <v>11.9</v>
      </c>
      <c r="BK116">
        <v>12</v>
      </c>
      <c r="BL116">
        <v>134.08000000000001</v>
      </c>
      <c r="BM116">
        <v>20.11</v>
      </c>
      <c r="BN116">
        <v>154.19</v>
      </c>
      <c r="BO116">
        <v>154.19</v>
      </c>
      <c r="BQ116" t="s">
        <v>557</v>
      </c>
      <c r="BR116" t="s">
        <v>545</v>
      </c>
      <c r="BS116" s="3">
        <v>44694</v>
      </c>
      <c r="BT116" s="4">
        <v>0.54166666666666663</v>
      </c>
      <c r="BU116" t="s">
        <v>558</v>
      </c>
      <c r="BV116" t="s">
        <v>87</v>
      </c>
      <c r="BW116" t="s">
        <v>477</v>
      </c>
      <c r="BX116" t="s">
        <v>559</v>
      </c>
      <c r="BY116">
        <v>59528.480000000003</v>
      </c>
      <c r="BZ116" t="s">
        <v>102</v>
      </c>
      <c r="CC116" t="s">
        <v>259</v>
      </c>
      <c r="CD116">
        <v>6000</v>
      </c>
      <c r="CE116" t="s">
        <v>104</v>
      </c>
      <c r="CF116" s="3">
        <v>44698</v>
      </c>
      <c r="CI116">
        <v>2</v>
      </c>
      <c r="CJ116">
        <v>4</v>
      </c>
      <c r="CK116">
        <v>41</v>
      </c>
      <c r="CL116" t="s">
        <v>87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"009942206932"</f>
        <v>009942206932</v>
      </c>
      <c r="F117" s="3">
        <v>44690</v>
      </c>
      <c r="G117">
        <v>202302</v>
      </c>
      <c r="H117" t="s">
        <v>79</v>
      </c>
      <c r="I117" t="s">
        <v>80</v>
      </c>
      <c r="J117" t="s">
        <v>93</v>
      </c>
      <c r="K117" t="s">
        <v>78</v>
      </c>
      <c r="L117" t="s">
        <v>438</v>
      </c>
      <c r="M117" t="s">
        <v>439</v>
      </c>
      <c r="N117" t="s">
        <v>119</v>
      </c>
      <c r="O117" t="s">
        <v>97</v>
      </c>
      <c r="P117" t="str">
        <f>"INV181291                     "</f>
        <v xml:space="preserve">INV181291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62.94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1.3</v>
      </c>
      <c r="BJ117">
        <v>12</v>
      </c>
      <c r="BK117">
        <v>12</v>
      </c>
      <c r="BL117">
        <v>186.94</v>
      </c>
      <c r="BM117">
        <v>28.04</v>
      </c>
      <c r="BN117">
        <v>214.98</v>
      </c>
      <c r="BO117">
        <v>214.98</v>
      </c>
      <c r="BQ117" t="s">
        <v>560</v>
      </c>
      <c r="BR117" t="s">
        <v>545</v>
      </c>
      <c r="BS117" s="3">
        <v>44691</v>
      </c>
      <c r="BT117" s="4">
        <v>0.5625</v>
      </c>
      <c r="BU117" t="s">
        <v>561</v>
      </c>
      <c r="BV117" t="s">
        <v>101</v>
      </c>
      <c r="BY117">
        <v>59880.38</v>
      </c>
      <c r="BZ117" t="s">
        <v>102</v>
      </c>
      <c r="CC117" t="s">
        <v>439</v>
      </c>
      <c r="CD117">
        <v>6500</v>
      </c>
      <c r="CE117" t="s">
        <v>104</v>
      </c>
      <c r="CF117" s="3">
        <v>44691</v>
      </c>
      <c r="CI117">
        <v>1</v>
      </c>
      <c r="CJ117">
        <v>1</v>
      </c>
      <c r="CK117">
        <v>43</v>
      </c>
      <c r="CL117" t="s">
        <v>87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"009942206929"</f>
        <v>009942206929</v>
      </c>
      <c r="F118" s="3">
        <v>44690</v>
      </c>
      <c r="G118">
        <v>202302</v>
      </c>
      <c r="H118" t="s">
        <v>79</v>
      </c>
      <c r="I118" t="s">
        <v>80</v>
      </c>
      <c r="J118" t="s">
        <v>93</v>
      </c>
      <c r="K118" t="s">
        <v>78</v>
      </c>
      <c r="L118" t="s">
        <v>428</v>
      </c>
      <c r="M118" t="s">
        <v>429</v>
      </c>
      <c r="N118" t="s">
        <v>119</v>
      </c>
      <c r="O118" t="s">
        <v>97</v>
      </c>
      <c r="P118" t="str">
        <f>"INV181273                     "</f>
        <v xml:space="preserve">INV181273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44.63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2.5</v>
      </c>
      <c r="BJ118">
        <v>12.9</v>
      </c>
      <c r="BK118">
        <v>13</v>
      </c>
      <c r="BL118">
        <v>134.08000000000001</v>
      </c>
      <c r="BM118">
        <v>20.11</v>
      </c>
      <c r="BN118">
        <v>154.19</v>
      </c>
      <c r="BO118">
        <v>154.19</v>
      </c>
      <c r="BQ118" t="s">
        <v>562</v>
      </c>
      <c r="BR118" t="s">
        <v>150</v>
      </c>
      <c r="BS118" s="3">
        <v>44692</v>
      </c>
      <c r="BT118" s="4">
        <v>0.30624999999999997</v>
      </c>
      <c r="BU118" t="s">
        <v>563</v>
      </c>
      <c r="BV118" t="s">
        <v>101</v>
      </c>
      <c r="BY118">
        <v>64488.75</v>
      </c>
      <c r="BZ118" t="s">
        <v>102</v>
      </c>
      <c r="CA118" t="s">
        <v>564</v>
      </c>
      <c r="CC118" t="s">
        <v>429</v>
      </c>
      <c r="CD118">
        <v>1501</v>
      </c>
      <c r="CE118" t="s">
        <v>104</v>
      </c>
      <c r="CF118" s="3">
        <v>44693</v>
      </c>
      <c r="CI118">
        <v>2</v>
      </c>
      <c r="CJ118">
        <v>2</v>
      </c>
      <c r="CK118">
        <v>41</v>
      </c>
      <c r="CL118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sdrascd7-IEHAZMA138338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2022-05-31T14:12:20Z</dcterms:created>
  <dcterms:modified xsi:type="dcterms:W3CDTF">2022-05-31T14:12:36Z</dcterms:modified>
</cp:coreProperties>
</file>