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54" i="1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<sst xmlns="http://schemas.openxmlformats.org/spreadsheetml/2006/main" count="5003" uniqueCount="558">
  <si>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</si>
  <si>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</si>
  <si>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</si>
  <si>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</si>
  <si>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</si>
  <si>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</si>
  <si>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</si>
  <si>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</si>
  <si>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</si>
  <si>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</si>
  <si>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</si>
  <si>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</si>
  <si>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</si>
  <si>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</si>
  <si>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</si>
  <si>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</si>
  <si>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</si>
  <si>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</si>
  <si>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</si>
  <si>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</si>
  <si>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</si>
  <si>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</si>
  <si>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</si>
  <si>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</si>
  <si>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</si>
  <si>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</si>
  <si>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</si>
  <si>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</si>
  <si>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</si>
  <si>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</si>
  <si>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</si>
  <si>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</si>
  <si>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</si>
  <si>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</si>
  <si>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</si>
  <si>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</si>
  <si>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</si>
  <si>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</si>
  <si>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</si>
  <si>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</si>
  <si>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</si>
  <si>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</si>
  <si>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</si>
  <si>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</si>
  <si>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</si>
  <si>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</si>
  <si>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</si>
  <si>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</si>
  <si>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</si>
  <si>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</si>
  <si>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</si>
  <si>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</si>
  <si>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</si>
  <si>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</si>
  <si>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</si>
  <si>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</si>
  <si>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</si>
  <si>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</si>
  <si>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</si>
  <si>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</si>
  <si>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</si>
  <si>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</si>
  <si>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</si>
  <si>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</si>
  <si>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</si>
  <si>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</si>
  <si>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</si>
  <si>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</si>
  <si>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</si>
  <si>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</si>
  <si>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</si>
  <si>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</si>
  <si>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</si>
  <si>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</si>
  <si>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</si>
  <si>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</si>
  <si>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</si>
  <si>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</si>
  <si>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JOHAN</t>
  </si>
  <si>
    <t>JOHANNESBURG</t>
  </si>
  <si>
    <t xml:space="preserve">ATM SOLUTION DURBAN                </t>
  </si>
  <si>
    <t>RD</t>
  </si>
  <si>
    <t>YASHEN</t>
  </si>
  <si>
    <t>DEBRA</t>
  </si>
  <si>
    <t>shivasth</t>
  </si>
  <si>
    <t>no</t>
  </si>
  <si>
    <t>Late linehaul</t>
  </si>
  <si>
    <t>COL</t>
  </si>
  <si>
    <t>POD received from cell 0748410312 M</t>
  </si>
  <si>
    <t>PARCEL</t>
  </si>
  <si>
    <t>RDL</t>
  </si>
  <si>
    <t>KLERK</t>
  </si>
  <si>
    <t>KLERKSDORP</t>
  </si>
  <si>
    <t xml:space="preserve">ATM SOL                            </t>
  </si>
  <si>
    <t>STEPHAN</t>
  </si>
  <si>
    <t>MO</t>
  </si>
  <si>
    <t>STEPHANS</t>
  </si>
  <si>
    <t>yes</t>
  </si>
  <si>
    <t>POD received from cell 0782177990 M</t>
  </si>
  <si>
    <t>BOX</t>
  </si>
  <si>
    <t>RD1</t>
  </si>
  <si>
    <t>EAST</t>
  </si>
  <si>
    <t>EAST LONDON</t>
  </si>
  <si>
    <t xml:space="preserve">ATM SOLUTIONS 0836008377           </t>
  </si>
  <si>
    <t>JASON</t>
  </si>
  <si>
    <t>rd2</t>
  </si>
  <si>
    <t>RICHA</t>
  </si>
  <si>
    <t>RICHARDS BAY</t>
  </si>
  <si>
    <t xml:space="preserve">ATM SOL RICHARDBAY                 </t>
  </si>
  <si>
    <t>CALVIN</t>
  </si>
  <si>
    <t>GEORG</t>
  </si>
  <si>
    <t>GEORGE</t>
  </si>
  <si>
    <t>DAMIAW</t>
  </si>
  <si>
    <t>daymain</t>
  </si>
  <si>
    <t>RD3</t>
  </si>
  <si>
    <t>nelsp</t>
  </si>
  <si>
    <t>NELSPRUIT</t>
  </si>
  <si>
    <t>JOHN</t>
  </si>
  <si>
    <t>MMABA</t>
  </si>
  <si>
    <t>MMABATHO</t>
  </si>
  <si>
    <t>PETER</t>
  </si>
  <si>
    <t>RDY</t>
  </si>
  <si>
    <t>NELSP</t>
  </si>
  <si>
    <t>DUMI</t>
  </si>
  <si>
    <t>Dumisane</t>
  </si>
  <si>
    <t>POD received from cell 0648706757 M</t>
  </si>
  <si>
    <t>MIDD2</t>
  </si>
  <si>
    <t>MIDDELBURG (Mpumalanga)</t>
  </si>
  <si>
    <t xml:space="preserve">ATM SOLUTIONS WITBANK              </t>
  </si>
  <si>
    <t>GEORGES</t>
  </si>
  <si>
    <t>JONATHAN</t>
  </si>
  <si>
    <t>ZANELE</t>
  </si>
  <si>
    <t>RDR</t>
  </si>
  <si>
    <t>PIET2</t>
  </si>
  <si>
    <t>PIETERSBURG</t>
  </si>
  <si>
    <t xml:space="preserve">ATM SOL POLOKWANRE                 </t>
  </si>
  <si>
    <t>SAMSON</t>
  </si>
  <si>
    <t>rosy</t>
  </si>
  <si>
    <t>POD received from cell 0766170219 M</t>
  </si>
  <si>
    <t>PCL</t>
  </si>
  <si>
    <t>BURG1</t>
  </si>
  <si>
    <t>BURGERSFORT</t>
  </si>
  <si>
    <t xml:space="preserve">ATM SOL BURGESFORD                 </t>
  </si>
  <si>
    <t>REGINALD</t>
  </si>
  <si>
    <t>James</t>
  </si>
  <si>
    <t>POD received from cell 0837332993 M</t>
  </si>
  <si>
    <t xml:space="preserve">ATM SOL RICHADSBAY                 </t>
  </si>
  <si>
    <t>calvin</t>
  </si>
  <si>
    <t>tap</t>
  </si>
  <si>
    <t>ROBERT</t>
  </si>
  <si>
    <t>MORATUMA</t>
  </si>
  <si>
    <t>braam</t>
  </si>
  <si>
    <t>Appointment required</t>
  </si>
  <si>
    <t>pem</t>
  </si>
  <si>
    <t>PALLET</t>
  </si>
  <si>
    <t>WITNEY ROSEBERG</t>
  </si>
  <si>
    <t xml:space="preserve">ZANELE                        </t>
  </si>
  <si>
    <t xml:space="preserve">                                        </t>
  </si>
  <si>
    <t>RDD</t>
  </si>
  <si>
    <t>LOUIS</t>
  </si>
  <si>
    <t>LOUIS TRICHARDT</t>
  </si>
  <si>
    <t xml:space="preserve">ATM SOL LOUISTRICHARDS             </t>
  </si>
  <si>
    <t>MIKE</t>
  </si>
  <si>
    <t>david</t>
  </si>
  <si>
    <t>POD received from cell 0725625353 M</t>
  </si>
  <si>
    <t>DURBA</t>
  </si>
  <si>
    <t>DURBAN</t>
  </si>
  <si>
    <t xml:space="preserve">ATM SOL DURBAN                     </t>
  </si>
  <si>
    <t>SHIVASTHI</t>
  </si>
  <si>
    <t>rd1</t>
  </si>
  <si>
    <t>j17989</t>
  </si>
  <si>
    <t>BLOE1</t>
  </si>
  <si>
    <t>BLOEMFONTEIN</t>
  </si>
  <si>
    <t xml:space="preserve">ATM SOLUTUINS                      </t>
  </si>
  <si>
    <t>NZAMA</t>
  </si>
  <si>
    <t>ALETTA</t>
  </si>
  <si>
    <t>THABIE</t>
  </si>
  <si>
    <t>WHITE</t>
  </si>
  <si>
    <t>WHITE RIVER</t>
  </si>
  <si>
    <t xml:space="preserve">ATM SOLUTION                       </t>
  </si>
  <si>
    <t xml:space="preserve">ATM SOL.                           </t>
  </si>
  <si>
    <t>STORES</t>
  </si>
  <si>
    <t>DUMISANE</t>
  </si>
  <si>
    <t xml:space="preserve">GEORGES                       </t>
  </si>
  <si>
    <t>MARBL</t>
  </si>
  <si>
    <t>MARBLE HALL</t>
  </si>
  <si>
    <t>LINCO</t>
  </si>
  <si>
    <t>RD2</t>
  </si>
  <si>
    <t>VRYBU</t>
  </si>
  <si>
    <t>VRYBURG</t>
  </si>
  <si>
    <t>THABO</t>
  </si>
  <si>
    <t>thabo</t>
  </si>
  <si>
    <t>POD received from cell 0635269556 M</t>
  </si>
  <si>
    <t>CAPET</t>
  </si>
  <si>
    <t>CAPE TOWN</t>
  </si>
  <si>
    <t xml:space="preserve">ATM SOL CAPE TOWN                  </t>
  </si>
  <si>
    <t>MAHOMMED</t>
  </si>
  <si>
    <t>MEBRA</t>
  </si>
  <si>
    <t>natasha</t>
  </si>
  <si>
    <t>POD received from cell 0780677831 M</t>
  </si>
  <si>
    <t>WELKO</t>
  </si>
  <si>
    <t>WELKOM</t>
  </si>
  <si>
    <t xml:space="preserve">ATM SOL WELKOM                     </t>
  </si>
  <si>
    <t>ON1</t>
  </si>
  <si>
    <t>BARTEL</t>
  </si>
  <si>
    <t>jonita</t>
  </si>
  <si>
    <t xml:space="preserve">ATM SOLUTIONS WELKOM               </t>
  </si>
  <si>
    <t>FLYER</t>
  </si>
  <si>
    <t>WARRE</t>
  </si>
  <si>
    <t>WARRENTON</t>
  </si>
  <si>
    <t>PIET MOTSWALAKGORO</t>
  </si>
  <si>
    <t>PIET</t>
  </si>
  <si>
    <t>POD received from cell 0769754014 M</t>
  </si>
  <si>
    <t xml:space="preserve">ATM SOLUTIONS GEORGE               </t>
  </si>
  <si>
    <t>DAYMIAN</t>
  </si>
  <si>
    <t>Daymian</t>
  </si>
  <si>
    <t>Hold for Collection</t>
  </si>
  <si>
    <t>seb</t>
  </si>
  <si>
    <t>POD received from cell 0792881349 M</t>
  </si>
  <si>
    <t xml:space="preserve">STEPHENS                      </t>
  </si>
  <si>
    <t xml:space="preserve">POD received from cell 0781882789 M     </t>
  </si>
  <si>
    <t>.</t>
  </si>
  <si>
    <t xml:space="preserve">ATM SOL NELSPRUIT                  </t>
  </si>
  <si>
    <t>ZWELAKHE</t>
  </si>
  <si>
    <t xml:space="preserve">daymiam                       </t>
  </si>
  <si>
    <t>SEB</t>
  </si>
  <si>
    <t xml:space="preserve">POD received from cell 0792871564 M     </t>
  </si>
  <si>
    <t>TZANE</t>
  </si>
  <si>
    <t>TZANEEN</t>
  </si>
  <si>
    <t>ELIAS</t>
  </si>
  <si>
    <t>ELLIG</t>
  </si>
  <si>
    <t xml:space="preserve">ATM SOL TZANEEN                    </t>
  </si>
  <si>
    <t>ALIAS</t>
  </si>
  <si>
    <t>RONALD</t>
  </si>
  <si>
    <t>DEBRA RAFAPA</t>
  </si>
  <si>
    <t xml:space="preserve">SKYNET NELSPRUIT                   </t>
  </si>
  <si>
    <t>SAMSON KHOSA</t>
  </si>
  <si>
    <t>RDX</t>
  </si>
  <si>
    <t xml:space="preserve">atm solutions polokwane            </t>
  </si>
  <si>
    <t>robert</t>
  </si>
  <si>
    <t>MORATUWA</t>
  </si>
  <si>
    <t>MPHO</t>
  </si>
  <si>
    <t>RUSTE</t>
  </si>
  <si>
    <t>RUSTENBURG</t>
  </si>
  <si>
    <t xml:space="preserve">ATM SOL RUSTENBURG                 </t>
  </si>
  <si>
    <t>GERHARD</t>
  </si>
  <si>
    <t xml:space="preserve">ATM SOLUTIONS MARBLE HALL          </t>
  </si>
  <si>
    <t>DEBRA  EMILE</t>
  </si>
  <si>
    <t>POD received from cell 0739367812 M</t>
  </si>
  <si>
    <t>BARTER</t>
  </si>
  <si>
    <t>PIETER</t>
  </si>
  <si>
    <t xml:space="preserve">ATM SOLUTIONS TZANEEN              </t>
  </si>
  <si>
    <t>TEBOGO</t>
  </si>
  <si>
    <t>GYS</t>
  </si>
  <si>
    <t>deliwe</t>
  </si>
  <si>
    <t>POD received from cell 0763316639 M</t>
  </si>
  <si>
    <t>BETHL</t>
  </si>
  <si>
    <t>BETHLEHEM</t>
  </si>
  <si>
    <t>PIETER LINCO</t>
  </si>
  <si>
    <t>NEWCA</t>
  </si>
  <si>
    <t>NEWCASTLE</t>
  </si>
  <si>
    <t>LINDOKUHLE</t>
  </si>
  <si>
    <t>LINDO</t>
  </si>
  <si>
    <t>Outlying delivery location</t>
  </si>
  <si>
    <t>phr</t>
  </si>
  <si>
    <t>MICHAEL</t>
  </si>
  <si>
    <t xml:space="preserve">NICHOLAS                      </t>
  </si>
  <si>
    <t>EVELYNN</t>
  </si>
  <si>
    <t>SEUN ROOS</t>
  </si>
  <si>
    <t>ELVIS</t>
  </si>
  <si>
    <t xml:space="preserve">atm solution                       </t>
  </si>
  <si>
    <t>box</t>
  </si>
  <si>
    <t>rdD</t>
  </si>
  <si>
    <t xml:space="preserve">FIDELITY MARBLE HALL               </t>
  </si>
  <si>
    <t>ALFRED</t>
  </si>
  <si>
    <t>DELIWE</t>
  </si>
  <si>
    <t>FIDELITY MARBLE HALL</t>
  </si>
  <si>
    <t xml:space="preserve">atm solutions                      </t>
  </si>
  <si>
    <t>stores</t>
  </si>
  <si>
    <t>jason</t>
  </si>
  <si>
    <t>R DU PREEZ</t>
  </si>
  <si>
    <t>Consignee not available)</t>
  </si>
  <si>
    <t>let</t>
  </si>
  <si>
    <t>rdd</t>
  </si>
  <si>
    <t xml:space="preserve">ATM SOLUTIONS MAFIKENG             </t>
  </si>
  <si>
    <t>peter</t>
  </si>
  <si>
    <t>PERTER</t>
  </si>
  <si>
    <t>lindo</t>
  </si>
  <si>
    <t xml:space="preserve">ATM SOLUTIONS DURBAN               </t>
  </si>
  <si>
    <t xml:space="preserve">ATM SOLU                           </t>
  </si>
  <si>
    <t>NIKITA</t>
  </si>
  <si>
    <t>col</t>
  </si>
  <si>
    <t>HEINRICH</t>
  </si>
  <si>
    <t xml:space="preserve">ATM SOLUTIN MARBLE HALL            </t>
  </si>
  <si>
    <t xml:space="preserve">ATM SOLUTION WITBANK               </t>
  </si>
  <si>
    <t>VERWO</t>
  </si>
  <si>
    <t>CENTURION</t>
  </si>
  <si>
    <t xml:space="preserve">CONNECT NET                        </t>
  </si>
  <si>
    <t>087 820 0220</t>
  </si>
  <si>
    <t>mani</t>
  </si>
  <si>
    <t>POD received from cell 0766143929 M</t>
  </si>
  <si>
    <t xml:space="preserve">ATM SOL NEWCASTLE                  </t>
  </si>
  <si>
    <t xml:space="preserve">ATM SOLTIONS                       </t>
  </si>
  <si>
    <t>EDDIE LETABA</t>
  </si>
  <si>
    <t>GGS</t>
  </si>
  <si>
    <t xml:space="preserve">ATM SOLUTION MARBLE HALL           </t>
  </si>
  <si>
    <t>STILF</t>
  </si>
  <si>
    <t>STILFONTEIN</t>
  </si>
  <si>
    <t>STEPHAN S</t>
  </si>
  <si>
    <t>SIG</t>
  </si>
  <si>
    <t>PORT3</t>
  </si>
  <si>
    <t>PORT ELIZABETH</t>
  </si>
  <si>
    <t>MALCOM</t>
  </si>
  <si>
    <t>ANASTACIA</t>
  </si>
  <si>
    <t>ZAKHELE</t>
  </si>
  <si>
    <t>ANN</t>
  </si>
  <si>
    <t>PIET1</t>
  </si>
  <si>
    <t>PIETERMARITZBURG</t>
  </si>
  <si>
    <t>MERVELEN</t>
  </si>
  <si>
    <t>mervlen</t>
  </si>
  <si>
    <t>ssn</t>
  </si>
  <si>
    <t>MAJMOOD</t>
  </si>
  <si>
    <t xml:space="preserve">TERSIA                        </t>
  </si>
  <si>
    <t>SHIVESTHI</t>
  </si>
  <si>
    <t>GERHAD</t>
  </si>
  <si>
    <t>SIPHO</t>
  </si>
  <si>
    <t>POD received from cell 0840979384 M</t>
  </si>
  <si>
    <t>JEROME</t>
  </si>
  <si>
    <t>LIANDRA</t>
  </si>
  <si>
    <t>POD received from cell 0798632125 M</t>
  </si>
  <si>
    <t xml:space="preserve">ATM SOLUTIONS 0836081573           </t>
  </si>
  <si>
    <t>SIGNED</t>
  </si>
  <si>
    <t>DUMISANI</t>
  </si>
  <si>
    <t xml:space="preserve">ATM SOL MARBLEHALL                 </t>
  </si>
  <si>
    <t>FLY</t>
  </si>
  <si>
    <t xml:space="preserve">ATOM SOLUTION SANDTON              </t>
  </si>
  <si>
    <t>B. MELK</t>
  </si>
  <si>
    <t>TANI</t>
  </si>
  <si>
    <t>capet</t>
  </si>
  <si>
    <t xml:space="preserve">ATM SOLUTION CAPE TOWN             </t>
  </si>
  <si>
    <t>MAHMOOD</t>
  </si>
  <si>
    <t>NATASHA</t>
  </si>
  <si>
    <t>BOXES</t>
  </si>
  <si>
    <t xml:space="preserve">ATM SOLUTIONS - PE                 </t>
  </si>
  <si>
    <t xml:space="preserve">atm soluttions                     </t>
  </si>
  <si>
    <t>zwelake</t>
  </si>
  <si>
    <t>EUGENE</t>
  </si>
  <si>
    <t>boxes</t>
  </si>
  <si>
    <t xml:space="preserve">AT SOLUTIONS                       </t>
  </si>
  <si>
    <t>ON2</t>
  </si>
  <si>
    <t>MALUSI</t>
  </si>
  <si>
    <t>PRESHEN</t>
  </si>
  <si>
    <t>THABILE</t>
  </si>
  <si>
    <t>PRUDENCE BASSON</t>
  </si>
  <si>
    <t>R DOUTIE</t>
  </si>
  <si>
    <t xml:space="preserve">ATM SOLUTIONS CAPE TOWN            </t>
  </si>
  <si>
    <t>CEBRA</t>
  </si>
  <si>
    <t>Tercia</t>
  </si>
  <si>
    <t>POD received from cell 0643505724 M</t>
  </si>
  <si>
    <t xml:space="preserve">ATM  SOLUTIONS                     </t>
  </si>
  <si>
    <t>WHITNEY</t>
  </si>
  <si>
    <t>MARINDA</t>
  </si>
  <si>
    <t>POD received from cell 0789905770 M</t>
  </si>
  <si>
    <t>MORATIWA</t>
  </si>
  <si>
    <t>amt</t>
  </si>
  <si>
    <t xml:space="preserve">ATM SOLUTION KIMBERLEY             </t>
  </si>
  <si>
    <t>POD received from cell 0735070302 M</t>
  </si>
  <si>
    <t>Eugene</t>
  </si>
  <si>
    <t>POD received from cell 0745016150 M</t>
  </si>
  <si>
    <t>F;LYRER</t>
  </si>
  <si>
    <t>NARREN</t>
  </si>
  <si>
    <t>DONALD</t>
  </si>
  <si>
    <t>nthabiseng</t>
  </si>
  <si>
    <t>ROSY MOOKA</t>
  </si>
  <si>
    <t xml:space="preserve">atm stores                         </t>
  </si>
  <si>
    <t>nicolas</t>
  </si>
  <si>
    <t>POD received from cell 0799427612 M</t>
  </si>
  <si>
    <t>BOITUMELO</t>
  </si>
  <si>
    <t xml:space="preserve">ATM SOLUTION P.E                   </t>
  </si>
  <si>
    <t>MALCOLM</t>
  </si>
  <si>
    <t>illeg</t>
  </si>
  <si>
    <t>MARATUWA</t>
  </si>
  <si>
    <t>DYMIAN RABIE</t>
  </si>
  <si>
    <t>LADYS</t>
  </si>
  <si>
    <t>LADYSMITH (NTL)</t>
  </si>
  <si>
    <t xml:space="preserve">ATM SOLUTIONS LADYSMITH            </t>
  </si>
  <si>
    <t>TSHEPISO</t>
  </si>
  <si>
    <t>MIGNEL</t>
  </si>
  <si>
    <t>lisa</t>
  </si>
  <si>
    <t>POD received from cell 0731981103 M</t>
  </si>
  <si>
    <t xml:space="preserve">GEORGE                        </t>
  </si>
  <si>
    <t>bartel</t>
  </si>
  <si>
    <t>BARTL</t>
  </si>
  <si>
    <t>ctn</t>
  </si>
  <si>
    <t>FLYERS</t>
  </si>
  <si>
    <t>curtis</t>
  </si>
  <si>
    <t>MOHAMOOD</t>
  </si>
  <si>
    <t>W NAUDE</t>
  </si>
  <si>
    <t>Stephens</t>
  </si>
  <si>
    <t>POD received from cell 0760460089 M</t>
  </si>
  <si>
    <t>YASHE</t>
  </si>
  <si>
    <t>portia</t>
  </si>
  <si>
    <t>samuel</t>
  </si>
  <si>
    <t xml:space="preserve">atm solutions jnb                  </t>
  </si>
  <si>
    <t>zwelakke</t>
  </si>
  <si>
    <t xml:space="preserve">ATMSOL BLOEMFONTEIN                </t>
  </si>
  <si>
    <t>HEIN</t>
  </si>
  <si>
    <t>WANDRA</t>
  </si>
  <si>
    <t xml:space="preserve">James                         </t>
  </si>
  <si>
    <t xml:space="preserve">POD received from cell 0837332993 M     </t>
  </si>
  <si>
    <t>rnesi</t>
  </si>
  <si>
    <t>POD received from cell 0827335182 M</t>
  </si>
  <si>
    <t>Nthabiseng</t>
  </si>
  <si>
    <t>M K</t>
  </si>
  <si>
    <t>ASHLEY</t>
  </si>
  <si>
    <t>shivasti</t>
  </si>
  <si>
    <t>POD received from cell 0848255037 M</t>
  </si>
  <si>
    <t>anastasia</t>
  </si>
  <si>
    <t>pph</t>
  </si>
  <si>
    <t>MORATUWA DEBRA</t>
  </si>
  <si>
    <t>MAHOOD</t>
  </si>
  <si>
    <t>linco</t>
  </si>
  <si>
    <t>CALVIN KHAZA</t>
  </si>
  <si>
    <t xml:space="preserve">ATM SOLUTION WELKOM                </t>
  </si>
  <si>
    <t>CHAROZA</t>
  </si>
  <si>
    <t>hein</t>
  </si>
  <si>
    <t xml:space="preserve">ATM SOLUTIONS RUSTENBURG           </t>
  </si>
  <si>
    <t>NICO</t>
  </si>
  <si>
    <t xml:space="preserve">atm sol                            </t>
  </si>
  <si>
    <t>atm sol</t>
  </si>
  <si>
    <t>ADRI</t>
  </si>
  <si>
    <t>manisha</t>
  </si>
  <si>
    <t xml:space="preserve">ATM SOL GEORGE                     </t>
  </si>
  <si>
    <t>DAYMAIN</t>
  </si>
  <si>
    <t>daymian</t>
  </si>
  <si>
    <t xml:space="preserve">ATM SOLUTIONS PE                   </t>
  </si>
  <si>
    <t>DEKOCK</t>
  </si>
  <si>
    <t>POD received from cell 0849161585 M</t>
  </si>
  <si>
    <t>MOHMOOD</t>
  </si>
  <si>
    <t>POD received from cell 0636610261 M</t>
  </si>
  <si>
    <t>john</t>
  </si>
  <si>
    <t>M PHOTOLO</t>
  </si>
  <si>
    <t>THEODORAH</t>
  </si>
  <si>
    <t>RYDEEN</t>
  </si>
  <si>
    <t>ATM SOLUTIONS</t>
  </si>
  <si>
    <t>EAR / FUE</t>
  </si>
  <si>
    <t xml:space="preserve">ATM                                </t>
  </si>
  <si>
    <t>KIMBE</t>
  </si>
  <si>
    <t>KIMBERLEY</t>
  </si>
  <si>
    <t>VANNESSA</t>
  </si>
  <si>
    <t>Alicia</t>
  </si>
  <si>
    <t>Paul</t>
  </si>
  <si>
    <t>ROSY</t>
  </si>
  <si>
    <t>MKHOBISENI</t>
  </si>
  <si>
    <t>WHITNEY ROSEBERG</t>
  </si>
  <si>
    <t>MKHOMBISENG</t>
  </si>
  <si>
    <t>FORT</t>
  </si>
  <si>
    <t>FORT BEAUFORT</t>
  </si>
  <si>
    <t xml:space="preserve">ATM SOLUTION PORT ELIZABETH        </t>
  </si>
  <si>
    <t>Malen</t>
  </si>
  <si>
    <t>POD received from cell 0747681797 M</t>
  </si>
  <si>
    <t>nicholas</t>
  </si>
  <si>
    <t>MKHOMBISENI</t>
  </si>
  <si>
    <t>Portia</t>
  </si>
  <si>
    <t xml:space="preserve">ATM LOLUTIONS                      </t>
  </si>
  <si>
    <t>EUGINE</t>
  </si>
  <si>
    <t>anastacia</t>
  </si>
  <si>
    <t>M HOTOLO</t>
  </si>
  <si>
    <t>PAUL</t>
  </si>
  <si>
    <t>tamara</t>
  </si>
  <si>
    <t xml:space="preserve">ATM SOLUTIONS BLOEMFONTEIN         </t>
  </si>
  <si>
    <t>LISA</t>
  </si>
  <si>
    <t xml:space="preserve">ATM SOL MARBLE HALL                </t>
  </si>
  <si>
    <t>Linco</t>
  </si>
  <si>
    <t xml:space="preserve">ATM SOL BLOEMFONTEIN               </t>
  </si>
  <si>
    <t>MOSIWA</t>
  </si>
  <si>
    <t>NICODEMUS</t>
  </si>
  <si>
    <t>BARTH</t>
  </si>
  <si>
    <t xml:space="preserve">bartel                        </t>
  </si>
  <si>
    <t>dei</t>
  </si>
  <si>
    <t xml:space="preserve">POD received from cell 0710480951 M     </t>
  </si>
  <si>
    <t>TSHEPO</t>
  </si>
  <si>
    <t>stoores</t>
  </si>
  <si>
    <t>Jonathan</t>
  </si>
  <si>
    <t>B.MELK</t>
  </si>
  <si>
    <t xml:space="preserve">ATM SOLUTIONS JHB                  </t>
  </si>
  <si>
    <t>WHITNEY R</t>
  </si>
  <si>
    <t>SBUSISO</t>
  </si>
  <si>
    <t>DONALD TSHABALALA</t>
  </si>
  <si>
    <t>Tasniem</t>
  </si>
  <si>
    <t>SIBUSISO</t>
  </si>
  <si>
    <t>mpho</t>
  </si>
  <si>
    <t>Shivasth</t>
  </si>
  <si>
    <t xml:space="preserve">ATM SOLUTION KLERKSDORP            </t>
  </si>
  <si>
    <t>stephens</t>
  </si>
  <si>
    <t xml:space="preserve">ATM SOLUTION RUSTENBURG            </t>
  </si>
  <si>
    <t>MICODEMUS</t>
  </si>
  <si>
    <t>?</t>
  </si>
  <si>
    <t>GEOGR</t>
  </si>
  <si>
    <t>NICHOLAS</t>
  </si>
  <si>
    <t xml:space="preserve">DONOVAN VAN TONDER                 </t>
  </si>
  <si>
    <t>DONOVAN VAN TONDER</t>
  </si>
  <si>
    <t xml:space="preserve">ATM SOLTUIOSN                      </t>
  </si>
  <si>
    <t>WITNEY ROSENBERG</t>
  </si>
  <si>
    <t>ILLEG</t>
  </si>
  <si>
    <t>PORT4</t>
  </si>
  <si>
    <t>PORT SHEPSTONE</t>
  </si>
  <si>
    <t>KISHAL</t>
  </si>
  <si>
    <t>S Hari</t>
  </si>
  <si>
    <t>POD received from cell 0745473242 M</t>
  </si>
  <si>
    <t>NA</t>
  </si>
  <si>
    <t>Company Closed</t>
  </si>
  <si>
    <t xml:space="preserve">ATM  SOLUTION JHB                  </t>
  </si>
  <si>
    <t>EMILE GOVENDER</t>
  </si>
  <si>
    <t>ILLAGE</t>
  </si>
  <si>
    <t xml:space="preserve">ATN SOLUTIONS                      </t>
  </si>
  <si>
    <t xml:space="preserve">STM SOL.                           </t>
  </si>
  <si>
    <t>DUMASINE</t>
  </si>
  <si>
    <t>ILLGE</t>
  </si>
  <si>
    <t>NATASCHA</t>
  </si>
  <si>
    <t>ILGE</t>
  </si>
  <si>
    <t>masakana</t>
  </si>
  <si>
    <t>PALESA</t>
  </si>
  <si>
    <t>ILAGE</t>
  </si>
  <si>
    <t>REGINALD LEGODI</t>
  </si>
  <si>
    <t xml:space="preserve">SIMPHIWE                      </t>
  </si>
  <si>
    <t>STEPHEN</t>
  </si>
  <si>
    <t>stephons</t>
  </si>
  <si>
    <t>POD received from cell 0733355474 M</t>
  </si>
  <si>
    <t>FAY</t>
  </si>
  <si>
    <t>MERULEN REDDY</t>
  </si>
  <si>
    <t>ILLAGEE</t>
  </si>
  <si>
    <t xml:space="preserve">ATNM SOLUTIONS                     </t>
  </si>
  <si>
    <t>CAKLVIN</t>
  </si>
  <si>
    <t>BOX OF STOCKS</t>
  </si>
  <si>
    <t>MICHEAL</t>
  </si>
  <si>
    <t>BOX OF STOCK</t>
  </si>
  <si>
    <t>Pieter</t>
  </si>
  <si>
    <t xml:space="preserve">tersin                        </t>
  </si>
  <si>
    <t xml:space="preserve">POD received from cell 0780677831 M     </t>
  </si>
  <si>
    <t>BOX OF CARD</t>
  </si>
  <si>
    <t>SOPHIE(LOCKS)</t>
  </si>
  <si>
    <t>LINDIWE</t>
  </si>
  <si>
    <t>RICH1</t>
  </si>
  <si>
    <t>RICHMOND (CP)</t>
  </si>
  <si>
    <t xml:space="preserve">CALTEX KAROO                       </t>
  </si>
  <si>
    <t>KABAUS</t>
  </si>
  <si>
    <t>SINDISWA</t>
  </si>
  <si>
    <t>TONI</t>
  </si>
  <si>
    <t>WIAN</t>
  </si>
  <si>
    <t>LIANRA</t>
  </si>
  <si>
    <t xml:space="preserve">NICODEMUS                          </t>
  </si>
  <si>
    <t>SOPHIE</t>
  </si>
  <si>
    <t xml:space="preserve">atm soulutions                     </t>
  </si>
  <si>
    <t>BARKLY</t>
  </si>
  <si>
    <t>ELIAS THETANE</t>
  </si>
  <si>
    <t>GEORGE BAMZA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</si>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</sst>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59"/>
  <sheetViews>
    <sheetView tabSelected="1" topLeftCell="A236" workbookViewId="0">
      <selection activeCell="A256" sqref="A256:CM256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5703125" bestFit="1" customWidth="1"/>
    <col min="15" max="15" width="4.85546875" bestFit="1" customWidth="1"/>
    <col min="16" max="16" width="22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2.42578125" bestFit="1" customWidth="1"/>
    <col min="70" max="70" width="23.140625" bestFit="1" customWidth="1"/>
    <col min="71" max="71" width="10.7109375" bestFit="1" customWidth="1"/>
    <col min="72" max="72" width="9.7109375" bestFit="1" customWidth="1"/>
    <col min="73" max="73" width="20.8554687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4257812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"009935998977"</f>
        <v>009935998977</v>
      </c>
      <c r="F2" s="3">
        <v>42986</v>
      </c>
      <c r="G2" s="2">
        <v>201803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9" si="0">"STORES                        "</f>
        <v xml:space="preserve">STORES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6.39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0.6</v>
      </c>
      <c r="BJ2" s="2">
        <v>1.4</v>
      </c>
      <c r="BK2" s="2">
        <v>2</v>
      </c>
      <c r="BL2" s="2">
        <v>64.040000000000006</v>
      </c>
      <c r="BM2" s="2">
        <v>8.9700000000000006</v>
      </c>
      <c r="BN2" s="2">
        <v>73.010000000000005</v>
      </c>
      <c r="BO2" s="2">
        <v>73.010000000000005</v>
      </c>
      <c r="BP2" s="2"/>
      <c r="BQ2" s="2" t="s">
        <v>82</v>
      </c>
      <c r="BR2" s="2" t="s">
        <v>83</v>
      </c>
      <c r="BS2" s="3">
        <v>42991</v>
      </c>
      <c r="BT2" s="4">
        <v>0.54999999999999993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7161.6</v>
      </c>
      <c r="BZ2" s="2"/>
      <c r="CA2" s="2" t="s">
        <v>88</v>
      </c>
      <c r="CB2" s="2"/>
      <c r="CC2" s="2" t="s">
        <v>79</v>
      </c>
      <c r="CD2" s="2">
        <v>2137</v>
      </c>
      <c r="CE2" s="2" t="s">
        <v>89</v>
      </c>
      <c r="CF2" s="5">
        <v>42992</v>
      </c>
      <c r="CG2" s="2"/>
      <c r="CH2" s="2"/>
      <c r="CI2" s="2">
        <v>1</v>
      </c>
      <c r="CJ2" s="2">
        <v>3</v>
      </c>
      <c r="CK2" s="2" t="s">
        <v>90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"009936377624"</f>
        <v>009936377624</v>
      </c>
      <c r="F3" s="3">
        <v>42982</v>
      </c>
      <c r="G3" s="2">
        <v>201803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91</v>
      </c>
      <c r="M3" s="2" t="s">
        <v>92</v>
      </c>
      <c r="N3" s="2" t="s">
        <v>93</v>
      </c>
      <c r="O3" s="2" t="s">
        <v>81</v>
      </c>
      <c r="P3" s="2" t="str">
        <f t="shared" si="0"/>
        <v xml:space="preserve">STORES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13.22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29</v>
      </c>
      <c r="BJ3" s="2">
        <v>47</v>
      </c>
      <c r="BK3" s="2">
        <v>47</v>
      </c>
      <c r="BL3" s="2">
        <v>141.91</v>
      </c>
      <c r="BM3" s="2">
        <v>19.87</v>
      </c>
      <c r="BN3" s="2">
        <v>161.78</v>
      </c>
      <c r="BO3" s="2">
        <v>161.78</v>
      </c>
      <c r="BP3" s="2"/>
      <c r="BQ3" s="2" t="s">
        <v>94</v>
      </c>
      <c r="BR3" s="2" t="s">
        <v>95</v>
      </c>
      <c r="BS3" s="3">
        <v>42983</v>
      </c>
      <c r="BT3" s="4">
        <v>0.33333333333333331</v>
      </c>
      <c r="BU3" s="2" t="s">
        <v>96</v>
      </c>
      <c r="BV3" s="2" t="s">
        <v>97</v>
      </c>
      <c r="BW3" s="2"/>
      <c r="BX3" s="2"/>
      <c r="BY3" s="2">
        <v>235224</v>
      </c>
      <c r="BZ3" s="2"/>
      <c r="CA3" s="2" t="s">
        <v>98</v>
      </c>
      <c r="CB3" s="2"/>
      <c r="CC3" s="2" t="s">
        <v>92</v>
      </c>
      <c r="CD3" s="2">
        <v>2570</v>
      </c>
      <c r="CE3" s="2" t="s">
        <v>99</v>
      </c>
      <c r="CF3" s="5">
        <v>42985</v>
      </c>
      <c r="CG3" s="2"/>
      <c r="CH3" s="2"/>
      <c r="CI3" s="2">
        <v>1</v>
      </c>
      <c r="CJ3" s="2">
        <v>1</v>
      </c>
      <c r="CK3" s="2" t="s">
        <v>100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"009936115574"</f>
        <v>009936115574</v>
      </c>
      <c r="F4" s="3">
        <v>42982</v>
      </c>
      <c r="G4" s="2">
        <v>201803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101</v>
      </c>
      <c r="M4" s="2" t="s">
        <v>102</v>
      </c>
      <c r="N4" s="2" t="s">
        <v>103</v>
      </c>
      <c r="O4" s="2" t="s">
        <v>81</v>
      </c>
      <c r="P4" s="2" t="str">
        <f t="shared" si="0"/>
        <v xml:space="preserve">STORES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18.36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27</v>
      </c>
      <c r="BJ4" s="2">
        <v>43.6</v>
      </c>
      <c r="BK4" s="2">
        <v>44</v>
      </c>
      <c r="BL4" s="2">
        <v>195.12</v>
      </c>
      <c r="BM4" s="2">
        <v>27.32</v>
      </c>
      <c r="BN4" s="2">
        <v>222.44</v>
      </c>
      <c r="BO4" s="2">
        <v>222.44</v>
      </c>
      <c r="BP4" s="2"/>
      <c r="BQ4" s="2" t="s">
        <v>104</v>
      </c>
      <c r="BR4" s="2" t="s">
        <v>83</v>
      </c>
      <c r="BS4" s="3">
        <v>42984</v>
      </c>
      <c r="BT4" s="4">
        <v>0.58750000000000002</v>
      </c>
      <c r="BU4" s="2" t="s">
        <v>104</v>
      </c>
      <c r="BV4" s="2" t="s">
        <v>97</v>
      </c>
      <c r="BW4" s="2"/>
      <c r="BX4" s="2"/>
      <c r="BY4" s="2">
        <v>218112.57</v>
      </c>
      <c r="BZ4" s="2"/>
      <c r="CA4" s="2"/>
      <c r="CB4" s="2"/>
      <c r="CC4" s="2" t="s">
        <v>102</v>
      </c>
      <c r="CD4" s="2">
        <v>5206</v>
      </c>
      <c r="CE4" s="2" t="s">
        <v>89</v>
      </c>
      <c r="CF4" s="5">
        <v>42985</v>
      </c>
      <c r="CG4" s="2"/>
      <c r="CH4" s="2"/>
      <c r="CI4" s="2">
        <v>2</v>
      </c>
      <c r="CJ4" s="2">
        <v>2</v>
      </c>
      <c r="CK4" s="2" t="s">
        <v>105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"009935613824"</f>
        <v>009935613824</v>
      </c>
      <c r="F5" s="3">
        <v>42979</v>
      </c>
      <c r="G5" s="2">
        <v>201803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106</v>
      </c>
      <c r="M5" s="2" t="s">
        <v>107</v>
      </c>
      <c r="N5" s="2" t="s">
        <v>108</v>
      </c>
      <c r="O5" s="2" t="s">
        <v>81</v>
      </c>
      <c r="P5" s="2" t="str">
        <f t="shared" si="0"/>
        <v xml:space="preserve">STORES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18.010000000000002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21.2</v>
      </c>
      <c r="BJ5" s="2">
        <v>42.6</v>
      </c>
      <c r="BK5" s="2">
        <v>43</v>
      </c>
      <c r="BL5" s="2">
        <v>191.49</v>
      </c>
      <c r="BM5" s="2">
        <v>26.81</v>
      </c>
      <c r="BN5" s="2">
        <v>218.3</v>
      </c>
      <c r="BO5" s="2">
        <v>218.3</v>
      </c>
      <c r="BP5" s="2"/>
      <c r="BQ5" s="2">
        <v>836034704</v>
      </c>
      <c r="BR5" s="2" t="s">
        <v>83</v>
      </c>
      <c r="BS5" s="3">
        <v>42983</v>
      </c>
      <c r="BT5" s="4">
        <v>0.33819444444444446</v>
      </c>
      <c r="BU5" s="2" t="s">
        <v>109</v>
      </c>
      <c r="BV5" s="2" t="s">
        <v>97</v>
      </c>
      <c r="BW5" s="2"/>
      <c r="BX5" s="2"/>
      <c r="BY5" s="2">
        <v>213056.03</v>
      </c>
      <c r="BZ5" s="2"/>
      <c r="CA5" s="2"/>
      <c r="CB5" s="2"/>
      <c r="CC5" s="2" t="s">
        <v>107</v>
      </c>
      <c r="CD5" s="2">
        <v>3900</v>
      </c>
      <c r="CE5" s="2" t="s">
        <v>89</v>
      </c>
      <c r="CF5" s="5">
        <v>42984</v>
      </c>
      <c r="CG5" s="2"/>
      <c r="CH5" s="2"/>
      <c r="CI5" s="2">
        <v>2</v>
      </c>
      <c r="CJ5" s="2">
        <v>2</v>
      </c>
      <c r="CK5" s="2" t="s">
        <v>105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"009936377626"</f>
        <v>009936377626</v>
      </c>
      <c r="F6" s="3">
        <v>42982</v>
      </c>
      <c r="G6" s="2">
        <v>201803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110</v>
      </c>
      <c r="M6" s="2" t="s">
        <v>111</v>
      </c>
      <c r="N6" s="2" t="s">
        <v>76</v>
      </c>
      <c r="O6" s="2" t="s">
        <v>81</v>
      </c>
      <c r="P6" s="2" t="str">
        <f t="shared" si="0"/>
        <v xml:space="preserve">STORES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10.33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5.8</v>
      </c>
      <c r="BJ6" s="2">
        <v>15.3</v>
      </c>
      <c r="BK6" s="2">
        <v>16</v>
      </c>
      <c r="BL6" s="2">
        <v>111.97</v>
      </c>
      <c r="BM6" s="2">
        <v>15.68</v>
      </c>
      <c r="BN6" s="2">
        <v>127.65</v>
      </c>
      <c r="BO6" s="2">
        <v>127.65</v>
      </c>
      <c r="BP6" s="2"/>
      <c r="BQ6" s="2" t="s">
        <v>112</v>
      </c>
      <c r="BR6" s="2" t="s">
        <v>95</v>
      </c>
      <c r="BS6" s="3">
        <v>42984</v>
      </c>
      <c r="BT6" s="4">
        <v>0.4375</v>
      </c>
      <c r="BU6" s="2" t="s">
        <v>113</v>
      </c>
      <c r="BV6" s="2"/>
      <c r="BW6" s="2"/>
      <c r="BX6" s="2"/>
      <c r="BY6" s="2">
        <v>76412.160000000003</v>
      </c>
      <c r="BZ6" s="2"/>
      <c r="CA6" s="2"/>
      <c r="CB6" s="2"/>
      <c r="CC6" s="2" t="s">
        <v>111</v>
      </c>
      <c r="CD6" s="2">
        <v>6529</v>
      </c>
      <c r="CE6" s="2" t="s">
        <v>89</v>
      </c>
      <c r="CF6" s="5">
        <v>42985</v>
      </c>
      <c r="CG6" s="2"/>
      <c r="CH6" s="2"/>
      <c r="CI6" s="2">
        <v>0</v>
      </c>
      <c r="CJ6" s="2">
        <v>0</v>
      </c>
      <c r="CK6" s="2" t="s">
        <v>114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"009936377625"</f>
        <v>009936377625</v>
      </c>
      <c r="F7" s="3">
        <v>42982</v>
      </c>
      <c r="G7" s="2">
        <v>201803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115</v>
      </c>
      <c r="M7" s="2" t="s">
        <v>116</v>
      </c>
      <c r="N7" s="2" t="s">
        <v>76</v>
      </c>
      <c r="O7" s="2" t="s">
        <v>81</v>
      </c>
      <c r="P7" s="2" t="str">
        <f t="shared" si="0"/>
        <v xml:space="preserve">STORES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20.82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3</v>
      </c>
      <c r="BI7" s="2">
        <v>69</v>
      </c>
      <c r="BJ7" s="2">
        <v>78.2</v>
      </c>
      <c r="BK7" s="2">
        <v>79</v>
      </c>
      <c r="BL7" s="2">
        <v>220.55</v>
      </c>
      <c r="BM7" s="2">
        <v>30.88</v>
      </c>
      <c r="BN7" s="2">
        <v>251.43</v>
      </c>
      <c r="BO7" s="2">
        <v>251.43</v>
      </c>
      <c r="BP7" s="2"/>
      <c r="BQ7" s="2" t="s">
        <v>117</v>
      </c>
      <c r="BR7" s="2" t="s">
        <v>95</v>
      </c>
      <c r="BS7" s="3">
        <v>42986</v>
      </c>
      <c r="BT7" s="4">
        <v>0.41666666666666669</v>
      </c>
      <c r="BU7" s="2" t="s">
        <v>117</v>
      </c>
      <c r="BV7" s="2" t="s">
        <v>85</v>
      </c>
      <c r="BW7" s="2"/>
      <c r="BX7" s="2"/>
      <c r="BY7" s="2">
        <v>391063.63</v>
      </c>
      <c r="BZ7" s="2"/>
      <c r="CA7" s="2"/>
      <c r="CB7" s="2"/>
      <c r="CC7" s="2" t="s">
        <v>116</v>
      </c>
      <c r="CD7" s="2">
        <v>1200</v>
      </c>
      <c r="CE7" s="2" t="s">
        <v>89</v>
      </c>
      <c r="CF7" s="5">
        <v>42989</v>
      </c>
      <c r="CG7" s="2"/>
      <c r="CH7" s="2"/>
      <c r="CI7" s="2">
        <v>1</v>
      </c>
      <c r="CJ7" s="2">
        <v>4</v>
      </c>
      <c r="CK7" s="2" t="s">
        <v>100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"009936377620"</f>
        <v>009936377620</v>
      </c>
      <c r="F8" s="3">
        <v>42982</v>
      </c>
      <c r="G8" s="2">
        <v>201803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118</v>
      </c>
      <c r="M8" s="2" t="s">
        <v>119</v>
      </c>
      <c r="N8" s="2" t="s">
        <v>76</v>
      </c>
      <c r="O8" s="2" t="s">
        <v>81</v>
      </c>
      <c r="P8" s="2" t="str">
        <f t="shared" si="0"/>
        <v xml:space="preserve">STORES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14.93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13.5</v>
      </c>
      <c r="BJ8" s="2">
        <v>23.9</v>
      </c>
      <c r="BK8" s="2">
        <v>24</v>
      </c>
      <c r="BL8" s="2">
        <v>159.61000000000001</v>
      </c>
      <c r="BM8" s="2">
        <v>22.35</v>
      </c>
      <c r="BN8" s="2">
        <v>181.96</v>
      </c>
      <c r="BO8" s="2">
        <v>181.96</v>
      </c>
      <c r="BP8" s="2"/>
      <c r="BQ8" s="2" t="s">
        <v>120</v>
      </c>
      <c r="BR8" s="2" t="s">
        <v>95</v>
      </c>
      <c r="BS8" s="3">
        <v>42985</v>
      </c>
      <c r="BT8" s="4">
        <v>0.46666666666666662</v>
      </c>
      <c r="BU8" s="2" t="s">
        <v>120</v>
      </c>
      <c r="BV8" s="2" t="s">
        <v>85</v>
      </c>
      <c r="BW8" s="2"/>
      <c r="BX8" s="2"/>
      <c r="BY8" s="2">
        <v>119336.25</v>
      </c>
      <c r="BZ8" s="2"/>
      <c r="CA8" s="2"/>
      <c r="CB8" s="2"/>
      <c r="CC8" s="2" t="s">
        <v>119</v>
      </c>
      <c r="CD8" s="2">
        <v>2745</v>
      </c>
      <c r="CE8" s="2" t="s">
        <v>89</v>
      </c>
      <c r="CF8" s="5">
        <v>42986</v>
      </c>
      <c r="CG8" s="2"/>
      <c r="CH8" s="2"/>
      <c r="CI8" s="2">
        <v>1</v>
      </c>
      <c r="CJ8" s="2">
        <v>3</v>
      </c>
      <c r="CK8" s="2" t="s">
        <v>121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"009936377622"</f>
        <v>009936377622</v>
      </c>
      <c r="F9" s="3">
        <v>42982</v>
      </c>
      <c r="G9" s="2">
        <v>201803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122</v>
      </c>
      <c r="M9" s="2" t="s">
        <v>116</v>
      </c>
      <c r="N9" s="2" t="s">
        <v>76</v>
      </c>
      <c r="O9" s="2" t="s">
        <v>81</v>
      </c>
      <c r="P9" s="2" t="str">
        <f t="shared" si="0"/>
        <v xml:space="preserve">STORES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14.41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2</v>
      </c>
      <c r="BI9" s="2">
        <v>36.4</v>
      </c>
      <c r="BJ9" s="2">
        <v>51.6</v>
      </c>
      <c r="BK9" s="2">
        <v>52</v>
      </c>
      <c r="BL9" s="2">
        <v>154.19999999999999</v>
      </c>
      <c r="BM9" s="2">
        <v>21.59</v>
      </c>
      <c r="BN9" s="2">
        <v>175.79</v>
      </c>
      <c r="BO9" s="2">
        <v>175.79</v>
      </c>
      <c r="BP9" s="2"/>
      <c r="BQ9" s="2" t="s">
        <v>123</v>
      </c>
      <c r="BR9" s="2" t="s">
        <v>95</v>
      </c>
      <c r="BS9" s="3">
        <v>42983</v>
      </c>
      <c r="BT9" s="4">
        <v>0.34513888888888888</v>
      </c>
      <c r="BU9" s="2" t="s">
        <v>124</v>
      </c>
      <c r="BV9" s="2" t="s">
        <v>97</v>
      </c>
      <c r="BW9" s="2"/>
      <c r="BX9" s="2"/>
      <c r="BY9" s="2">
        <v>257814.9</v>
      </c>
      <c r="BZ9" s="2"/>
      <c r="CA9" s="2" t="s">
        <v>125</v>
      </c>
      <c r="CB9" s="2"/>
      <c r="CC9" s="2" t="s">
        <v>116</v>
      </c>
      <c r="CD9" s="2">
        <v>1200</v>
      </c>
      <c r="CE9" s="2" t="s">
        <v>89</v>
      </c>
      <c r="CF9" s="5">
        <v>42984</v>
      </c>
      <c r="CG9" s="2"/>
      <c r="CH9" s="2"/>
      <c r="CI9" s="2">
        <v>1</v>
      </c>
      <c r="CJ9" s="2">
        <v>1</v>
      </c>
      <c r="CK9" s="2" t="s">
        <v>100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"009935903665"</f>
        <v>009935903665</v>
      </c>
      <c r="F10" s="3">
        <v>42982</v>
      </c>
      <c r="G10" s="2">
        <v>201803</v>
      </c>
      <c r="H10" s="2" t="s">
        <v>126</v>
      </c>
      <c r="I10" s="2" t="s">
        <v>127</v>
      </c>
      <c r="J10" s="2" t="s">
        <v>128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81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26.66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3</v>
      </c>
      <c r="BI10" s="2">
        <v>69</v>
      </c>
      <c r="BJ10" s="2">
        <v>108</v>
      </c>
      <c r="BK10" s="2">
        <v>108</v>
      </c>
      <c r="BL10" s="2">
        <v>281.08</v>
      </c>
      <c r="BM10" s="2">
        <v>39.35</v>
      </c>
      <c r="BN10" s="2">
        <v>320.43</v>
      </c>
      <c r="BO10" s="2">
        <v>320.43</v>
      </c>
      <c r="BP10" s="2"/>
      <c r="BQ10" s="2" t="s">
        <v>129</v>
      </c>
      <c r="BR10" s="2" t="s">
        <v>130</v>
      </c>
      <c r="BS10" s="3">
        <v>42983</v>
      </c>
      <c r="BT10" s="4">
        <v>0.50069444444444444</v>
      </c>
      <c r="BU10" s="2" t="s">
        <v>131</v>
      </c>
      <c r="BV10" s="2" t="s">
        <v>97</v>
      </c>
      <c r="BW10" s="2"/>
      <c r="BX10" s="2"/>
      <c r="BY10" s="2">
        <v>540146</v>
      </c>
      <c r="BZ10" s="2"/>
      <c r="CA10" s="2"/>
      <c r="CB10" s="2"/>
      <c r="CC10" s="2" t="s">
        <v>75</v>
      </c>
      <c r="CD10" s="2">
        <v>2146</v>
      </c>
      <c r="CE10" s="2" t="s">
        <v>89</v>
      </c>
      <c r="CF10" s="5">
        <v>42984</v>
      </c>
      <c r="CG10" s="2"/>
      <c r="CH10" s="2"/>
      <c r="CI10" s="2">
        <v>1</v>
      </c>
      <c r="CJ10" s="2">
        <v>1</v>
      </c>
      <c r="CK10" s="2" t="s">
        <v>132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"009936377616"</f>
        <v>009936377616</v>
      </c>
      <c r="F11" s="3">
        <v>42983</v>
      </c>
      <c r="G11" s="2">
        <v>201803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133</v>
      </c>
      <c r="M11" s="2" t="s">
        <v>134</v>
      </c>
      <c r="N11" s="2" t="s">
        <v>135</v>
      </c>
      <c r="O11" s="2" t="s">
        <v>81</v>
      </c>
      <c r="P11" s="2" t="str">
        <f>"STORES                        "</f>
        <v xml:space="preserve">STORES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34.58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3</v>
      </c>
      <c r="BI11" s="2">
        <v>83</v>
      </c>
      <c r="BJ11" s="2">
        <v>136.9</v>
      </c>
      <c r="BK11" s="2">
        <v>137</v>
      </c>
      <c r="BL11" s="2">
        <v>363.07</v>
      </c>
      <c r="BM11" s="2">
        <v>50.83</v>
      </c>
      <c r="BN11" s="2">
        <v>413.9</v>
      </c>
      <c r="BO11" s="2">
        <v>413.9</v>
      </c>
      <c r="BP11" s="2"/>
      <c r="BQ11" s="2" t="s">
        <v>136</v>
      </c>
      <c r="BR11" s="2" t="s">
        <v>83</v>
      </c>
      <c r="BS11" s="3">
        <v>42984</v>
      </c>
      <c r="BT11" s="4">
        <v>0.51388888888888895</v>
      </c>
      <c r="BU11" s="2" t="s">
        <v>137</v>
      </c>
      <c r="BV11" s="2" t="s">
        <v>97</v>
      </c>
      <c r="BW11" s="2"/>
      <c r="BX11" s="2"/>
      <c r="BY11" s="2">
        <v>684288</v>
      </c>
      <c r="BZ11" s="2"/>
      <c r="CA11" s="2" t="s">
        <v>138</v>
      </c>
      <c r="CB11" s="2"/>
      <c r="CC11" s="2" t="s">
        <v>134</v>
      </c>
      <c r="CD11" s="2">
        <v>699</v>
      </c>
      <c r="CE11" s="2" t="s">
        <v>139</v>
      </c>
      <c r="CF11" s="5">
        <v>42985</v>
      </c>
      <c r="CG11" s="2"/>
      <c r="CH11" s="2"/>
      <c r="CI11" s="2">
        <v>1</v>
      </c>
      <c r="CJ11" s="2">
        <v>1</v>
      </c>
      <c r="CK11" s="2" t="s">
        <v>100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"009936377615"</f>
        <v>009936377615</v>
      </c>
      <c r="F12" s="3">
        <v>42983</v>
      </c>
      <c r="G12" s="2">
        <v>201803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140</v>
      </c>
      <c r="M12" s="2" t="s">
        <v>141</v>
      </c>
      <c r="N12" s="2" t="s">
        <v>142</v>
      </c>
      <c r="O12" s="2" t="s">
        <v>81</v>
      </c>
      <c r="P12" s="2" t="str">
        <f>"STORES                        "</f>
        <v xml:space="preserve">STORES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16.079999999999998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26</v>
      </c>
      <c r="BJ12" s="2">
        <v>5.3</v>
      </c>
      <c r="BK12" s="2">
        <v>26</v>
      </c>
      <c r="BL12" s="2">
        <v>171.52</v>
      </c>
      <c r="BM12" s="2">
        <v>24.01</v>
      </c>
      <c r="BN12" s="2">
        <v>195.53</v>
      </c>
      <c r="BO12" s="2">
        <v>195.53</v>
      </c>
      <c r="BP12" s="2"/>
      <c r="BQ12" s="2" t="s">
        <v>143</v>
      </c>
      <c r="BR12" s="2" t="s">
        <v>83</v>
      </c>
      <c r="BS12" s="3">
        <v>42984</v>
      </c>
      <c r="BT12" s="4">
        <v>0.5</v>
      </c>
      <c r="BU12" s="2" t="s">
        <v>144</v>
      </c>
      <c r="BV12" s="2" t="s">
        <v>97</v>
      </c>
      <c r="BW12" s="2"/>
      <c r="BX12" s="2"/>
      <c r="BY12" s="2">
        <v>26660</v>
      </c>
      <c r="BZ12" s="2"/>
      <c r="CA12" s="2" t="s">
        <v>145</v>
      </c>
      <c r="CB12" s="2"/>
      <c r="CC12" s="2" t="s">
        <v>141</v>
      </c>
      <c r="CD12" s="2">
        <v>1150</v>
      </c>
      <c r="CE12" s="2" t="s">
        <v>139</v>
      </c>
      <c r="CF12" s="5">
        <v>42986</v>
      </c>
      <c r="CG12" s="2"/>
      <c r="CH12" s="2"/>
      <c r="CI12" s="2">
        <v>4</v>
      </c>
      <c r="CJ12" s="2">
        <v>1</v>
      </c>
      <c r="CK12" s="2" t="s">
        <v>121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"009936377617"</f>
        <v>009936377617</v>
      </c>
      <c r="F13" s="3">
        <v>42983</v>
      </c>
      <c r="G13" s="2">
        <v>201803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106</v>
      </c>
      <c r="M13" s="2" t="s">
        <v>107</v>
      </c>
      <c r="N13" s="2" t="s">
        <v>146</v>
      </c>
      <c r="O13" s="2" t="s">
        <v>81</v>
      </c>
      <c r="P13" s="2" t="str">
        <f>"STORES                        "</f>
        <v xml:space="preserve">STORES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17.309999999999999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27.5</v>
      </c>
      <c r="BJ13" s="2">
        <v>40.799999999999997</v>
      </c>
      <c r="BK13" s="2">
        <v>41</v>
      </c>
      <c r="BL13" s="2">
        <v>184.23</v>
      </c>
      <c r="BM13" s="2">
        <v>25.79</v>
      </c>
      <c r="BN13" s="2">
        <v>210.02</v>
      </c>
      <c r="BO13" s="2">
        <v>210.02</v>
      </c>
      <c r="BP13" s="2"/>
      <c r="BQ13" s="2" t="s">
        <v>109</v>
      </c>
      <c r="BR13" s="2" t="s">
        <v>83</v>
      </c>
      <c r="BS13" s="3">
        <v>42986</v>
      </c>
      <c r="BT13" s="4">
        <v>0.375</v>
      </c>
      <c r="BU13" s="2" t="s">
        <v>147</v>
      </c>
      <c r="BV13" s="2" t="s">
        <v>85</v>
      </c>
      <c r="BW13" s="2" t="s">
        <v>86</v>
      </c>
      <c r="BX13" s="2" t="s">
        <v>148</v>
      </c>
      <c r="BY13" s="2">
        <v>203943.24</v>
      </c>
      <c r="BZ13" s="2"/>
      <c r="CA13" s="2"/>
      <c r="CB13" s="2"/>
      <c r="CC13" s="2" t="s">
        <v>107</v>
      </c>
      <c r="CD13" s="2">
        <v>3900</v>
      </c>
      <c r="CE13" s="2" t="s">
        <v>89</v>
      </c>
      <c r="CF13" s="5">
        <v>42990</v>
      </c>
      <c r="CG13" s="2"/>
      <c r="CH13" s="2"/>
      <c r="CI13" s="2">
        <v>2</v>
      </c>
      <c r="CJ13" s="2">
        <v>3</v>
      </c>
      <c r="CK13" s="2" t="s">
        <v>105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"009936458951"</f>
        <v>009936458951</v>
      </c>
      <c r="F14" s="3">
        <v>42983</v>
      </c>
      <c r="G14" s="2">
        <v>201803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133</v>
      </c>
      <c r="M14" s="2" t="s">
        <v>134</v>
      </c>
      <c r="N14" s="2" t="s">
        <v>76</v>
      </c>
      <c r="O14" s="2" t="s">
        <v>81</v>
      </c>
      <c r="P14" s="2" t="str">
        <f>"STORES                        "</f>
        <v xml:space="preserve">STORES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49.53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7</v>
      </c>
      <c r="BI14" s="2">
        <v>200</v>
      </c>
      <c r="BJ14" s="2">
        <v>85.7</v>
      </c>
      <c r="BK14" s="2">
        <v>200</v>
      </c>
      <c r="BL14" s="2">
        <v>517.88</v>
      </c>
      <c r="BM14" s="2">
        <v>72.5</v>
      </c>
      <c r="BN14" s="2">
        <v>590.38</v>
      </c>
      <c r="BO14" s="2">
        <v>590.38</v>
      </c>
      <c r="BP14" s="2"/>
      <c r="BQ14" s="2" t="s">
        <v>149</v>
      </c>
      <c r="BR14" s="2" t="s">
        <v>150</v>
      </c>
      <c r="BS14" s="3">
        <v>42985</v>
      </c>
      <c r="BT14" s="4">
        <v>0.33333333333333331</v>
      </c>
      <c r="BU14" s="2" t="s">
        <v>151</v>
      </c>
      <c r="BV14" s="2" t="s">
        <v>85</v>
      </c>
      <c r="BW14" s="2" t="s">
        <v>152</v>
      </c>
      <c r="BX14" s="2" t="s">
        <v>153</v>
      </c>
      <c r="BY14" s="2">
        <v>196170</v>
      </c>
      <c r="BZ14" s="2"/>
      <c r="CA14" s="2" t="s">
        <v>145</v>
      </c>
      <c r="CB14" s="2"/>
      <c r="CC14" s="2" t="s">
        <v>134</v>
      </c>
      <c r="CD14" s="2">
        <v>700</v>
      </c>
      <c r="CE14" s="2" t="s">
        <v>154</v>
      </c>
      <c r="CF14" s="5">
        <v>42989</v>
      </c>
      <c r="CG14" s="2"/>
      <c r="CH14" s="2"/>
      <c r="CI14" s="2">
        <v>1</v>
      </c>
      <c r="CJ14" s="2">
        <v>2</v>
      </c>
      <c r="CK14" s="2" t="s">
        <v>100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"009936763579"</f>
        <v>009936763579</v>
      </c>
      <c r="F15" s="3">
        <v>42982</v>
      </c>
      <c r="G15" s="2">
        <v>201803</v>
      </c>
      <c r="H15" s="2" t="s">
        <v>133</v>
      </c>
      <c r="I15" s="2" t="s">
        <v>134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76</v>
      </c>
      <c r="O15" s="2" t="s">
        <v>81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7.5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82.7</v>
      </c>
      <c r="BM15" s="2">
        <v>11.58</v>
      </c>
      <c r="BN15" s="2">
        <v>94.28</v>
      </c>
      <c r="BO15" s="2">
        <v>94.28</v>
      </c>
      <c r="BP15" s="2"/>
      <c r="BQ15" s="2" t="s">
        <v>155</v>
      </c>
      <c r="BR15" s="2"/>
      <c r="BS15" s="3">
        <v>42983</v>
      </c>
      <c r="BT15" s="4">
        <v>0.50069444444444444</v>
      </c>
      <c r="BU15" s="2" t="s">
        <v>156</v>
      </c>
      <c r="BV15" s="2" t="s">
        <v>97</v>
      </c>
      <c r="BW15" s="2"/>
      <c r="BX15" s="2"/>
      <c r="BY15" s="2">
        <v>1200</v>
      </c>
      <c r="BZ15" s="2"/>
      <c r="CA15" s="2" t="s">
        <v>157</v>
      </c>
      <c r="CB15" s="2"/>
      <c r="CC15" s="2" t="s">
        <v>75</v>
      </c>
      <c r="CD15" s="2">
        <v>2146</v>
      </c>
      <c r="CE15" s="2" t="s">
        <v>89</v>
      </c>
      <c r="CF15" s="5">
        <v>42984</v>
      </c>
      <c r="CG15" s="2"/>
      <c r="CH15" s="2"/>
      <c r="CI15" s="2">
        <v>1</v>
      </c>
      <c r="CJ15" s="2">
        <v>1</v>
      </c>
      <c r="CK15" s="2" t="s">
        <v>158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"009936377618"</f>
        <v>009936377618</v>
      </c>
      <c r="F16" s="3">
        <v>42983</v>
      </c>
      <c r="G16" s="2">
        <v>201803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159</v>
      </c>
      <c r="M16" s="2" t="s">
        <v>160</v>
      </c>
      <c r="N16" s="2" t="s">
        <v>161</v>
      </c>
      <c r="O16" s="2" t="s">
        <v>81</v>
      </c>
      <c r="P16" s="2" t="str">
        <f>"STORES                        "</f>
        <v xml:space="preserve">STORES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25.86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22</v>
      </c>
      <c r="BJ16" s="2">
        <v>42.8</v>
      </c>
      <c r="BK16" s="2">
        <v>43</v>
      </c>
      <c r="BL16" s="2">
        <v>272.76</v>
      </c>
      <c r="BM16" s="2">
        <v>38.19</v>
      </c>
      <c r="BN16" s="2">
        <v>310.95</v>
      </c>
      <c r="BO16" s="2">
        <v>310.95</v>
      </c>
      <c r="BP16" s="2"/>
      <c r="BQ16" s="2" t="s">
        <v>162</v>
      </c>
      <c r="BR16" s="2" t="s">
        <v>83</v>
      </c>
      <c r="BS16" s="3">
        <v>42984</v>
      </c>
      <c r="BT16" s="4">
        <v>0.51527777777777783</v>
      </c>
      <c r="BU16" s="2" t="s">
        <v>163</v>
      </c>
      <c r="BV16" s="2" t="s">
        <v>97</v>
      </c>
      <c r="BW16" s="2"/>
      <c r="BX16" s="2"/>
      <c r="BY16" s="2">
        <v>213840</v>
      </c>
      <c r="BZ16" s="2"/>
      <c r="CA16" s="2" t="s">
        <v>164</v>
      </c>
      <c r="CB16" s="2"/>
      <c r="CC16" s="2" t="s">
        <v>160</v>
      </c>
      <c r="CD16" s="2">
        <v>920</v>
      </c>
      <c r="CE16" s="2" t="s">
        <v>139</v>
      </c>
      <c r="CF16" s="5">
        <v>42986</v>
      </c>
      <c r="CG16" s="2"/>
      <c r="CH16" s="2"/>
      <c r="CI16" s="2">
        <v>1</v>
      </c>
      <c r="CJ16" s="2">
        <v>1</v>
      </c>
      <c r="CK16" s="2" t="s">
        <v>114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"009935998953"</f>
        <v>009935998953</v>
      </c>
      <c r="F17" s="3">
        <v>42983</v>
      </c>
      <c r="G17" s="2">
        <v>201803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165</v>
      </c>
      <c r="M17" s="2" t="s">
        <v>166</v>
      </c>
      <c r="N17" s="2" t="s">
        <v>167</v>
      </c>
      <c r="O17" s="2" t="s">
        <v>81</v>
      </c>
      <c r="P17" s="2" t="str">
        <f>"STORES                        "</f>
        <v xml:space="preserve">STORES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25.09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3</v>
      </c>
      <c r="BI17" s="2">
        <v>80.099999999999994</v>
      </c>
      <c r="BJ17" s="2">
        <v>96.2</v>
      </c>
      <c r="BK17" s="2">
        <v>97</v>
      </c>
      <c r="BL17" s="2">
        <v>264.77999999999997</v>
      </c>
      <c r="BM17" s="2">
        <v>37.07</v>
      </c>
      <c r="BN17" s="2">
        <v>301.85000000000002</v>
      </c>
      <c r="BO17" s="2">
        <v>301.85000000000002</v>
      </c>
      <c r="BP17" s="2"/>
      <c r="BQ17" s="2" t="s">
        <v>82</v>
      </c>
      <c r="BR17" s="2" t="s">
        <v>83</v>
      </c>
      <c r="BS17" s="3">
        <v>42984</v>
      </c>
      <c r="BT17" s="4">
        <v>0.8965277777777777</v>
      </c>
      <c r="BU17" s="2" t="s">
        <v>168</v>
      </c>
      <c r="BV17" s="2" t="s">
        <v>85</v>
      </c>
      <c r="BW17" s="2" t="s">
        <v>86</v>
      </c>
      <c r="BX17" s="2" t="s">
        <v>87</v>
      </c>
      <c r="BY17" s="2">
        <v>481038.56</v>
      </c>
      <c r="BZ17" s="2"/>
      <c r="CA17" s="2"/>
      <c r="CB17" s="2"/>
      <c r="CC17" s="2" t="s">
        <v>166</v>
      </c>
      <c r="CD17" s="2">
        <v>4091</v>
      </c>
      <c r="CE17" s="2" t="s">
        <v>89</v>
      </c>
      <c r="CF17" s="5">
        <v>42985</v>
      </c>
      <c r="CG17" s="2"/>
      <c r="CH17" s="2"/>
      <c r="CI17" s="2">
        <v>1</v>
      </c>
      <c r="CJ17" s="2">
        <v>1</v>
      </c>
      <c r="CK17" s="2" t="s">
        <v>169</v>
      </c>
      <c r="CL17" s="2" t="s">
        <v>85</v>
      </c>
      <c r="CM17" s="2"/>
    </row>
    <row r="18" spans="1:91">
      <c r="A18" s="2" t="s">
        <v>170</v>
      </c>
      <c r="B18" s="2" t="s">
        <v>72</v>
      </c>
      <c r="C18" s="2" t="s">
        <v>73</v>
      </c>
      <c r="D18" s="2"/>
      <c r="E18" s="2" t="str">
        <f>"039902658249"</f>
        <v>039902658249</v>
      </c>
      <c r="F18" s="3">
        <v>42982</v>
      </c>
      <c r="G18" s="2">
        <v>201803</v>
      </c>
      <c r="H18" s="2" t="s">
        <v>171</v>
      </c>
      <c r="I18" s="2" t="s">
        <v>172</v>
      </c>
      <c r="J18" s="2" t="s">
        <v>76</v>
      </c>
      <c r="K18" s="2" t="s">
        <v>77</v>
      </c>
      <c r="L18" s="2" t="s">
        <v>74</v>
      </c>
      <c r="M18" s="2" t="s">
        <v>75</v>
      </c>
      <c r="N18" s="2" t="s">
        <v>173</v>
      </c>
      <c r="O18" s="2" t="s">
        <v>81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7.5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82.7</v>
      </c>
      <c r="BM18" s="2">
        <v>11.58</v>
      </c>
      <c r="BN18" s="2">
        <v>94.28</v>
      </c>
      <c r="BO18" s="2">
        <v>94.28</v>
      </c>
      <c r="BP18" s="2"/>
      <c r="BQ18" s="2" t="s">
        <v>174</v>
      </c>
      <c r="BR18" s="2" t="s">
        <v>175</v>
      </c>
      <c r="BS18" s="3">
        <v>42983</v>
      </c>
      <c r="BT18" s="4">
        <v>0.45277777777777778</v>
      </c>
      <c r="BU18" s="2" t="s">
        <v>176</v>
      </c>
      <c r="BV18" s="2" t="s">
        <v>97</v>
      </c>
      <c r="BW18" s="2"/>
      <c r="BX18" s="2"/>
      <c r="BY18" s="2">
        <v>1200</v>
      </c>
      <c r="BZ18" s="2"/>
      <c r="CA18" s="2"/>
      <c r="CB18" s="2"/>
      <c r="CC18" s="2" t="s">
        <v>75</v>
      </c>
      <c r="CD18" s="2">
        <v>2146</v>
      </c>
      <c r="CE18" s="2" t="s">
        <v>89</v>
      </c>
      <c r="CF18" s="5">
        <v>42984</v>
      </c>
      <c r="CG18" s="2"/>
      <c r="CH18" s="2"/>
      <c r="CI18" s="2">
        <v>1</v>
      </c>
      <c r="CJ18" s="2">
        <v>1</v>
      </c>
      <c r="CK18" s="2" t="s">
        <v>158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"069908328068"</f>
        <v>069908328068</v>
      </c>
      <c r="F19" s="3">
        <v>42983</v>
      </c>
      <c r="G19" s="2">
        <v>201803</v>
      </c>
      <c r="H19" s="2" t="s">
        <v>177</v>
      </c>
      <c r="I19" s="2" t="s">
        <v>178</v>
      </c>
      <c r="J19" s="2" t="s">
        <v>179</v>
      </c>
      <c r="K19" s="2" t="s">
        <v>77</v>
      </c>
      <c r="L19" s="2" t="s">
        <v>74</v>
      </c>
      <c r="M19" s="2" t="s">
        <v>75</v>
      </c>
      <c r="N19" s="2" t="s">
        <v>180</v>
      </c>
      <c r="O19" s="2" t="s">
        <v>81</v>
      </c>
      <c r="P19" s="2" t="str">
        <f>"SN01                          "</f>
        <v xml:space="preserve">SN01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14.1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28</v>
      </c>
      <c r="BJ19" s="2">
        <v>38.299999999999997</v>
      </c>
      <c r="BK19" s="2">
        <v>39</v>
      </c>
      <c r="BL19" s="2">
        <v>150.97999999999999</v>
      </c>
      <c r="BM19" s="2">
        <v>21.14</v>
      </c>
      <c r="BN19" s="2">
        <v>172.12</v>
      </c>
      <c r="BO19" s="2">
        <v>172.12</v>
      </c>
      <c r="BP19" s="2"/>
      <c r="BQ19" s="2" t="s">
        <v>181</v>
      </c>
      <c r="BR19" s="2" t="s">
        <v>182</v>
      </c>
      <c r="BS19" s="3">
        <v>42984</v>
      </c>
      <c r="BT19" s="4">
        <v>0.55347222222222225</v>
      </c>
      <c r="BU19" s="2" t="s">
        <v>183</v>
      </c>
      <c r="BV19" s="2" t="s">
        <v>97</v>
      </c>
      <c r="BW19" s="2"/>
      <c r="BX19" s="2"/>
      <c r="BY19" s="2">
        <v>191520</v>
      </c>
      <c r="BZ19" s="2"/>
      <c r="CA19" s="2" t="s">
        <v>157</v>
      </c>
      <c r="CB19" s="2"/>
      <c r="CC19" s="2" t="s">
        <v>75</v>
      </c>
      <c r="CD19" s="2">
        <v>2146</v>
      </c>
      <c r="CE19" s="2" t="s">
        <v>89</v>
      </c>
      <c r="CF19" s="5">
        <v>42985</v>
      </c>
      <c r="CG19" s="2"/>
      <c r="CH19" s="2"/>
      <c r="CI19" s="2">
        <v>1</v>
      </c>
      <c r="CJ19" s="2">
        <v>1</v>
      </c>
      <c r="CK19" s="2" t="s">
        <v>158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"009936544436"</f>
        <v>009936544436</v>
      </c>
      <c r="F20" s="3">
        <v>42982</v>
      </c>
      <c r="G20" s="2">
        <v>201803</v>
      </c>
      <c r="H20" s="2" t="s">
        <v>184</v>
      </c>
      <c r="I20" s="2" t="s">
        <v>185</v>
      </c>
      <c r="J20" s="2" t="s">
        <v>76</v>
      </c>
      <c r="K20" s="2" t="s">
        <v>77</v>
      </c>
      <c r="L20" s="2" t="s">
        <v>78</v>
      </c>
      <c r="M20" s="2" t="s">
        <v>79</v>
      </c>
      <c r="N20" s="2" t="s">
        <v>76</v>
      </c>
      <c r="O20" s="2" t="s">
        <v>81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44.31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3</v>
      </c>
      <c r="BI20" s="2">
        <v>39</v>
      </c>
      <c r="BJ20" s="2">
        <v>117.9</v>
      </c>
      <c r="BK20" s="2">
        <v>118</v>
      </c>
      <c r="BL20" s="2">
        <v>463.79</v>
      </c>
      <c r="BM20" s="2">
        <v>64.930000000000007</v>
      </c>
      <c r="BN20" s="2">
        <v>528.72</v>
      </c>
      <c r="BO20" s="2">
        <v>528.72</v>
      </c>
      <c r="BP20" s="2"/>
      <c r="BQ20" s="2"/>
      <c r="BR20" s="2" t="s">
        <v>186</v>
      </c>
      <c r="BS20" s="3">
        <v>42983</v>
      </c>
      <c r="BT20" s="4">
        <v>0.50069444444444444</v>
      </c>
      <c r="BU20" s="2" t="s">
        <v>156</v>
      </c>
      <c r="BV20" s="2" t="s">
        <v>97</v>
      </c>
      <c r="BW20" s="2"/>
      <c r="BX20" s="2"/>
      <c r="BY20" s="2">
        <v>589500</v>
      </c>
      <c r="BZ20" s="2"/>
      <c r="CA20" s="2" t="s">
        <v>157</v>
      </c>
      <c r="CB20" s="2"/>
      <c r="CC20" s="2" t="s">
        <v>79</v>
      </c>
      <c r="CD20" s="2">
        <v>2000</v>
      </c>
      <c r="CE20" s="2" t="s">
        <v>89</v>
      </c>
      <c r="CF20" s="5">
        <v>42984</v>
      </c>
      <c r="CG20" s="2"/>
      <c r="CH20" s="2"/>
      <c r="CI20" s="2">
        <v>1</v>
      </c>
      <c r="CJ20" s="2">
        <v>1</v>
      </c>
      <c r="CK20" s="2" t="s">
        <v>187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"009936377621"</f>
        <v>009936377621</v>
      </c>
      <c r="F21" s="3">
        <v>42982</v>
      </c>
      <c r="G21" s="2">
        <v>201803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188</v>
      </c>
      <c r="M21" s="2" t="s">
        <v>189</v>
      </c>
      <c r="N21" s="2" t="s">
        <v>76</v>
      </c>
      <c r="O21" s="2" t="s">
        <v>81</v>
      </c>
      <c r="P21" s="2" t="str">
        <f>"STORES                        "</f>
        <v xml:space="preserve">STORES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25.28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30.4</v>
      </c>
      <c r="BJ21" s="2">
        <v>41.8</v>
      </c>
      <c r="BK21" s="2">
        <v>42</v>
      </c>
      <c r="BL21" s="2">
        <v>266.8</v>
      </c>
      <c r="BM21" s="2">
        <v>37.35</v>
      </c>
      <c r="BN21" s="2">
        <v>304.14999999999998</v>
      </c>
      <c r="BO21" s="2">
        <v>304.14999999999998</v>
      </c>
      <c r="BP21" s="2"/>
      <c r="BQ21" s="2" t="s">
        <v>190</v>
      </c>
      <c r="BR21" s="2" t="s">
        <v>83</v>
      </c>
      <c r="BS21" s="3">
        <v>42983</v>
      </c>
      <c r="BT21" s="4">
        <v>0.4680555555555555</v>
      </c>
      <c r="BU21" s="2" t="s">
        <v>191</v>
      </c>
      <c r="BV21" s="2" t="s">
        <v>97</v>
      </c>
      <c r="BW21" s="2"/>
      <c r="BX21" s="2"/>
      <c r="BY21" s="2">
        <v>209027.20000000001</v>
      </c>
      <c r="BZ21" s="2"/>
      <c r="CA21" s="2" t="s">
        <v>192</v>
      </c>
      <c r="CB21" s="2"/>
      <c r="CC21" s="2" t="s">
        <v>189</v>
      </c>
      <c r="CD21" s="2">
        <v>8600</v>
      </c>
      <c r="CE21" s="2" t="s">
        <v>89</v>
      </c>
      <c r="CF21" s="5">
        <v>42985</v>
      </c>
      <c r="CG21" s="2"/>
      <c r="CH21" s="2"/>
      <c r="CI21" s="2">
        <v>2</v>
      </c>
      <c r="CJ21" s="2">
        <v>1</v>
      </c>
      <c r="CK21" s="2" t="s">
        <v>121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"009936078373"</f>
        <v>009936078373</v>
      </c>
      <c r="F22" s="3">
        <v>42983</v>
      </c>
      <c r="G22" s="2">
        <v>201803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193</v>
      </c>
      <c r="M22" s="2" t="s">
        <v>194</v>
      </c>
      <c r="N22" s="2" t="s">
        <v>195</v>
      </c>
      <c r="O22" s="2" t="s">
        <v>81</v>
      </c>
      <c r="P22" s="2" t="str">
        <f>"STORES                        "</f>
        <v xml:space="preserve">STORES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8.19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2</v>
      </c>
      <c r="BI22" s="2">
        <v>13</v>
      </c>
      <c r="BJ22" s="2">
        <v>10.7</v>
      </c>
      <c r="BK22" s="2">
        <v>13</v>
      </c>
      <c r="BL22" s="2">
        <v>89.83</v>
      </c>
      <c r="BM22" s="2">
        <v>12.58</v>
      </c>
      <c r="BN22" s="2">
        <v>102.41</v>
      </c>
      <c r="BO22" s="2">
        <v>102.41</v>
      </c>
      <c r="BP22" s="2"/>
      <c r="BQ22" s="2" t="s">
        <v>196</v>
      </c>
      <c r="BR22" s="2" t="s">
        <v>197</v>
      </c>
      <c r="BS22" s="3">
        <v>42985</v>
      </c>
      <c r="BT22" s="4">
        <v>0.56736111111111109</v>
      </c>
      <c r="BU22" s="2" t="s">
        <v>198</v>
      </c>
      <c r="BV22" s="2" t="s">
        <v>97</v>
      </c>
      <c r="BW22" s="2"/>
      <c r="BX22" s="2"/>
      <c r="BY22" s="2">
        <v>53269.7</v>
      </c>
      <c r="BZ22" s="2"/>
      <c r="CA22" s="2" t="s">
        <v>199</v>
      </c>
      <c r="CB22" s="2"/>
      <c r="CC22" s="2" t="s">
        <v>194</v>
      </c>
      <c r="CD22" s="2">
        <v>7700</v>
      </c>
      <c r="CE22" s="2" t="s">
        <v>89</v>
      </c>
      <c r="CF22" s="5">
        <v>42986</v>
      </c>
      <c r="CG22" s="2"/>
      <c r="CH22" s="2"/>
      <c r="CI22" s="2">
        <v>2</v>
      </c>
      <c r="CJ22" s="2">
        <v>2</v>
      </c>
      <c r="CK22" s="2" t="s">
        <v>187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"009935613802"</f>
        <v>009935613802</v>
      </c>
      <c r="F23" s="3">
        <v>42983</v>
      </c>
      <c r="G23" s="2">
        <v>201803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200</v>
      </c>
      <c r="M23" s="2" t="s">
        <v>201</v>
      </c>
      <c r="N23" s="2" t="s">
        <v>202</v>
      </c>
      <c r="O23" s="2" t="s">
        <v>203</v>
      </c>
      <c r="P23" s="2" t="str">
        <f>"STORES                        "</f>
        <v xml:space="preserve">STORES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0.6</v>
      </c>
      <c r="BJ23" s="2">
        <v>1.5</v>
      </c>
      <c r="BK23" s="2">
        <v>1.5</v>
      </c>
      <c r="BL23" s="2">
        <v>41.44</v>
      </c>
      <c r="BM23" s="2">
        <v>5.8</v>
      </c>
      <c r="BN23" s="2">
        <v>47.24</v>
      </c>
      <c r="BO23" s="2">
        <v>47.24</v>
      </c>
      <c r="BP23" s="2"/>
      <c r="BQ23" s="2" t="s">
        <v>204</v>
      </c>
      <c r="BR23" s="2" t="s">
        <v>83</v>
      </c>
      <c r="BS23" s="3">
        <v>42984</v>
      </c>
      <c r="BT23" s="4">
        <v>0.375</v>
      </c>
      <c r="BU23" s="2" t="s">
        <v>205</v>
      </c>
      <c r="BV23" s="2" t="s">
        <v>97</v>
      </c>
      <c r="BW23" s="2"/>
      <c r="BX23" s="2"/>
      <c r="BY23" s="2">
        <v>7276.5</v>
      </c>
      <c r="BZ23" s="2"/>
      <c r="CA23" s="2"/>
      <c r="CB23" s="2"/>
      <c r="CC23" s="2" t="s">
        <v>201</v>
      </c>
      <c r="CD23" s="2">
        <v>9460</v>
      </c>
      <c r="CE23" s="2" t="s">
        <v>89</v>
      </c>
      <c r="CF23" s="5">
        <v>42986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"009935613801"</f>
        <v>009935613801</v>
      </c>
      <c r="F24" s="3">
        <v>42984</v>
      </c>
      <c r="G24" s="2">
        <v>201803</v>
      </c>
      <c r="H24" s="2" t="s">
        <v>78</v>
      </c>
      <c r="I24" s="2" t="s">
        <v>79</v>
      </c>
      <c r="J24" s="2" t="s">
        <v>76</v>
      </c>
      <c r="K24" s="2" t="s">
        <v>77</v>
      </c>
      <c r="L24" s="2" t="s">
        <v>200</v>
      </c>
      <c r="M24" s="2" t="s">
        <v>201</v>
      </c>
      <c r="N24" s="2" t="s">
        <v>206</v>
      </c>
      <c r="O24" s="2" t="s">
        <v>203</v>
      </c>
      <c r="P24" s="2" t="str">
        <f>"STORES                        "</f>
        <v xml:space="preserve">STORES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5.68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2.4</v>
      </c>
      <c r="BK24" s="2">
        <v>2.5</v>
      </c>
      <c r="BL24" s="2">
        <v>52.48</v>
      </c>
      <c r="BM24" s="2">
        <v>7.35</v>
      </c>
      <c r="BN24" s="2">
        <v>59.83</v>
      </c>
      <c r="BO24" s="2">
        <v>59.83</v>
      </c>
      <c r="BP24" s="2"/>
      <c r="BQ24" s="2" t="s">
        <v>204</v>
      </c>
      <c r="BR24" s="2" t="s">
        <v>83</v>
      </c>
      <c r="BS24" s="3">
        <v>42984</v>
      </c>
      <c r="BT24" s="4">
        <v>0.375</v>
      </c>
      <c r="BU24" s="2" t="s">
        <v>204</v>
      </c>
      <c r="BV24" s="2" t="s">
        <v>97</v>
      </c>
      <c r="BW24" s="2"/>
      <c r="BX24" s="2"/>
      <c r="BY24" s="2">
        <v>12000</v>
      </c>
      <c r="BZ24" s="2" t="s">
        <v>27</v>
      </c>
      <c r="CA24" s="2"/>
      <c r="CB24" s="2"/>
      <c r="CC24" s="2" t="s">
        <v>201</v>
      </c>
      <c r="CD24" s="2">
        <v>9459</v>
      </c>
      <c r="CE24" s="2" t="s">
        <v>207</v>
      </c>
      <c r="CF24" s="5">
        <v>42986</v>
      </c>
      <c r="CG24" s="2"/>
      <c r="CH24" s="2"/>
      <c r="CI24" s="2">
        <v>1</v>
      </c>
      <c r="CJ24" s="2">
        <v>0</v>
      </c>
      <c r="CK24" s="2">
        <v>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"009935636097"</f>
        <v>009935636097</v>
      </c>
      <c r="F25" s="3">
        <v>42984</v>
      </c>
      <c r="G25" s="2">
        <v>201803</v>
      </c>
      <c r="H25" s="2" t="s">
        <v>78</v>
      </c>
      <c r="I25" s="2" t="s">
        <v>79</v>
      </c>
      <c r="J25" s="2" t="s">
        <v>76</v>
      </c>
      <c r="K25" s="2" t="s">
        <v>77</v>
      </c>
      <c r="L25" s="2" t="s">
        <v>208</v>
      </c>
      <c r="M25" s="2" t="s">
        <v>209</v>
      </c>
      <c r="N25" s="2" t="s">
        <v>76</v>
      </c>
      <c r="O25" s="2" t="s">
        <v>203</v>
      </c>
      <c r="P25" s="2" t="str">
        <f>"LOCKS                         "</f>
        <v xml:space="preserve">LOCKS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8.81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1.7</v>
      </c>
      <c r="BJ25" s="2">
        <v>1.5</v>
      </c>
      <c r="BK25" s="2">
        <v>2</v>
      </c>
      <c r="BL25" s="2">
        <v>81.349999999999994</v>
      </c>
      <c r="BM25" s="2">
        <v>11.39</v>
      </c>
      <c r="BN25" s="2">
        <v>92.74</v>
      </c>
      <c r="BO25" s="2">
        <v>92.74</v>
      </c>
      <c r="BP25" s="2"/>
      <c r="BQ25" s="2" t="s">
        <v>210</v>
      </c>
      <c r="BR25" s="2" t="s">
        <v>83</v>
      </c>
      <c r="BS25" s="3">
        <v>42986</v>
      </c>
      <c r="BT25" s="4">
        <v>0.64583333333333337</v>
      </c>
      <c r="BU25" s="2" t="s">
        <v>211</v>
      </c>
      <c r="BV25" s="2" t="s">
        <v>97</v>
      </c>
      <c r="BW25" s="2"/>
      <c r="BX25" s="2"/>
      <c r="BY25" s="2">
        <v>7721.1</v>
      </c>
      <c r="BZ25" s="2" t="s">
        <v>27</v>
      </c>
      <c r="CA25" s="2" t="s">
        <v>212</v>
      </c>
      <c r="CB25" s="2"/>
      <c r="CC25" s="2" t="s">
        <v>209</v>
      </c>
      <c r="CD25" s="2">
        <v>8530</v>
      </c>
      <c r="CE25" s="2" t="s">
        <v>89</v>
      </c>
      <c r="CF25" s="5">
        <v>42990</v>
      </c>
      <c r="CG25" s="2"/>
      <c r="CH25" s="2"/>
      <c r="CI25" s="2">
        <v>3</v>
      </c>
      <c r="CJ25" s="2">
        <v>2</v>
      </c>
      <c r="CK25" s="2">
        <v>23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"009936377607"</f>
        <v>009936377607</v>
      </c>
      <c r="F26" s="3">
        <v>42984</v>
      </c>
      <c r="G26" s="2">
        <v>201803</v>
      </c>
      <c r="H26" s="2" t="s">
        <v>78</v>
      </c>
      <c r="I26" s="2" t="s">
        <v>79</v>
      </c>
      <c r="J26" s="2" t="s">
        <v>76</v>
      </c>
      <c r="K26" s="2" t="s">
        <v>77</v>
      </c>
      <c r="L26" s="2" t="s">
        <v>110</v>
      </c>
      <c r="M26" s="2" t="s">
        <v>111</v>
      </c>
      <c r="N26" s="2" t="s">
        <v>213</v>
      </c>
      <c r="O26" s="2" t="s">
        <v>203</v>
      </c>
      <c r="P26" s="2" t="str">
        <f t="shared" ref="P26:P34" si="1">"STORES                        "</f>
        <v xml:space="preserve">STORES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5.68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2.2000000000000002</v>
      </c>
      <c r="BK26" s="2">
        <v>2.5</v>
      </c>
      <c r="BL26" s="2">
        <v>52.48</v>
      </c>
      <c r="BM26" s="2">
        <v>7.35</v>
      </c>
      <c r="BN26" s="2">
        <v>59.83</v>
      </c>
      <c r="BO26" s="2">
        <v>59.83</v>
      </c>
      <c r="BP26" s="2"/>
      <c r="BQ26" s="2" t="s">
        <v>214</v>
      </c>
      <c r="BR26" s="2" t="s">
        <v>95</v>
      </c>
      <c r="BS26" s="3">
        <v>42986</v>
      </c>
      <c r="BT26" s="4">
        <v>0.52430555555555558</v>
      </c>
      <c r="BU26" s="2" t="s">
        <v>215</v>
      </c>
      <c r="BV26" s="2" t="s">
        <v>85</v>
      </c>
      <c r="BW26" s="2" t="s">
        <v>216</v>
      </c>
      <c r="BX26" s="2" t="s">
        <v>217</v>
      </c>
      <c r="BY26" s="2">
        <v>10816</v>
      </c>
      <c r="BZ26" s="2" t="s">
        <v>27</v>
      </c>
      <c r="CA26" s="2" t="s">
        <v>218</v>
      </c>
      <c r="CB26" s="2"/>
      <c r="CC26" s="2" t="s">
        <v>111</v>
      </c>
      <c r="CD26" s="2">
        <v>6529</v>
      </c>
      <c r="CE26" s="2" t="s">
        <v>99</v>
      </c>
      <c r="CF26" s="5">
        <v>42989</v>
      </c>
      <c r="CG26" s="2"/>
      <c r="CH26" s="2"/>
      <c r="CI26" s="2">
        <v>1</v>
      </c>
      <c r="CJ26" s="2">
        <v>2</v>
      </c>
      <c r="CK26" s="2">
        <v>21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"009936822231"</f>
        <v>009936822231</v>
      </c>
      <c r="F27" s="3">
        <v>42989</v>
      </c>
      <c r="G27" s="2">
        <v>201803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91</v>
      </c>
      <c r="M27" s="2" t="s">
        <v>92</v>
      </c>
      <c r="N27" s="2" t="s">
        <v>93</v>
      </c>
      <c r="O27" s="2" t="s">
        <v>81</v>
      </c>
      <c r="P27" s="2" t="str">
        <f t="shared" si="1"/>
        <v xml:space="preserve">STORES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14.21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19</v>
      </c>
      <c r="BJ27" s="2">
        <v>43.8</v>
      </c>
      <c r="BK27" s="2">
        <v>44</v>
      </c>
      <c r="BL27" s="2">
        <v>136.24</v>
      </c>
      <c r="BM27" s="2">
        <v>19.07</v>
      </c>
      <c r="BN27" s="2">
        <v>155.31</v>
      </c>
      <c r="BO27" s="2">
        <v>155.31</v>
      </c>
      <c r="BP27" s="2"/>
      <c r="BQ27" s="2" t="s">
        <v>94</v>
      </c>
      <c r="BR27" s="2" t="s">
        <v>95</v>
      </c>
      <c r="BS27" s="3">
        <v>42990</v>
      </c>
      <c r="BT27" s="4">
        <v>0.5</v>
      </c>
      <c r="BU27" s="2" t="s">
        <v>219</v>
      </c>
      <c r="BV27" s="2" t="s">
        <v>97</v>
      </c>
      <c r="BW27" s="2"/>
      <c r="BX27" s="2"/>
      <c r="BY27" s="2">
        <v>219186</v>
      </c>
      <c r="BZ27" s="2"/>
      <c r="CA27" s="2" t="s">
        <v>220</v>
      </c>
      <c r="CB27" s="2"/>
      <c r="CC27" s="2" t="s">
        <v>92</v>
      </c>
      <c r="CD27" s="2">
        <v>2570</v>
      </c>
      <c r="CE27" s="2" t="s">
        <v>221</v>
      </c>
      <c r="CF27" s="5">
        <v>42992</v>
      </c>
      <c r="CG27" s="2"/>
      <c r="CH27" s="2"/>
      <c r="CI27" s="2">
        <v>1</v>
      </c>
      <c r="CJ27" s="2">
        <v>1</v>
      </c>
      <c r="CK27" s="2" t="s">
        <v>100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"009936822227"</f>
        <v>009936822227</v>
      </c>
      <c r="F28" s="3">
        <v>42989</v>
      </c>
      <c r="G28" s="2">
        <v>201803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115</v>
      </c>
      <c r="M28" s="2" t="s">
        <v>116</v>
      </c>
      <c r="N28" s="2" t="s">
        <v>222</v>
      </c>
      <c r="O28" s="2" t="s">
        <v>81</v>
      </c>
      <c r="P28" s="2" t="str">
        <f t="shared" si="1"/>
        <v xml:space="preserve">STORES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13.67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27</v>
      </c>
      <c r="BJ28" s="2">
        <v>41.7</v>
      </c>
      <c r="BK28" s="2">
        <v>42</v>
      </c>
      <c r="BL28" s="2">
        <v>131.26</v>
      </c>
      <c r="BM28" s="2">
        <v>18.38</v>
      </c>
      <c r="BN28" s="2">
        <v>149.63999999999999</v>
      </c>
      <c r="BO28" s="2">
        <v>149.63999999999999</v>
      </c>
      <c r="BP28" s="2"/>
      <c r="BQ28" s="2" t="s">
        <v>123</v>
      </c>
      <c r="BR28" s="2" t="s">
        <v>95</v>
      </c>
      <c r="BS28" s="3">
        <v>42990</v>
      </c>
      <c r="BT28" s="4">
        <v>0.34375</v>
      </c>
      <c r="BU28" s="2" t="s">
        <v>124</v>
      </c>
      <c r="BV28" s="2" t="s">
        <v>97</v>
      </c>
      <c r="BW28" s="2"/>
      <c r="BX28" s="2"/>
      <c r="BY28" s="2">
        <v>208560</v>
      </c>
      <c r="BZ28" s="2"/>
      <c r="CA28" s="2" t="s">
        <v>125</v>
      </c>
      <c r="CB28" s="2"/>
      <c r="CC28" s="2" t="s">
        <v>116</v>
      </c>
      <c r="CD28" s="2">
        <v>1200</v>
      </c>
      <c r="CE28" s="2" t="s">
        <v>221</v>
      </c>
      <c r="CF28" s="5">
        <v>42991</v>
      </c>
      <c r="CG28" s="2"/>
      <c r="CH28" s="2"/>
      <c r="CI28" s="2">
        <v>1</v>
      </c>
      <c r="CJ28" s="2">
        <v>1</v>
      </c>
      <c r="CK28" s="2" t="s">
        <v>100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"009936822229"</f>
        <v>009936822229</v>
      </c>
      <c r="F29" s="3">
        <v>42989</v>
      </c>
      <c r="G29" s="2">
        <v>201803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188</v>
      </c>
      <c r="M29" s="2" t="s">
        <v>189</v>
      </c>
      <c r="N29" s="2" t="s">
        <v>179</v>
      </c>
      <c r="O29" s="2" t="s">
        <v>81</v>
      </c>
      <c r="P29" s="2" t="str">
        <f t="shared" si="1"/>
        <v xml:space="preserve">STORES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16.96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2</v>
      </c>
      <c r="BI29" s="2">
        <v>24</v>
      </c>
      <c r="BJ29" s="2">
        <v>8.4</v>
      </c>
      <c r="BK29" s="2">
        <v>24</v>
      </c>
      <c r="BL29" s="2">
        <v>161.63999999999999</v>
      </c>
      <c r="BM29" s="2">
        <v>22.63</v>
      </c>
      <c r="BN29" s="2">
        <v>184.27</v>
      </c>
      <c r="BO29" s="2">
        <v>184.27</v>
      </c>
      <c r="BP29" s="2"/>
      <c r="BQ29" s="2" t="s">
        <v>190</v>
      </c>
      <c r="BR29" s="2" t="s">
        <v>95</v>
      </c>
      <c r="BS29" s="3">
        <v>42990</v>
      </c>
      <c r="BT29" s="4">
        <v>0.49652777777777773</v>
      </c>
      <c r="BU29" s="2" t="s">
        <v>191</v>
      </c>
      <c r="BV29" s="2" t="s">
        <v>97</v>
      </c>
      <c r="BW29" s="2"/>
      <c r="BX29" s="2"/>
      <c r="BY29" s="2">
        <v>20930</v>
      </c>
      <c r="BZ29" s="2"/>
      <c r="CA29" s="2" t="s">
        <v>192</v>
      </c>
      <c r="CB29" s="2"/>
      <c r="CC29" s="2" t="s">
        <v>189</v>
      </c>
      <c r="CD29" s="2">
        <v>8600</v>
      </c>
      <c r="CE29" s="2" t="s">
        <v>221</v>
      </c>
      <c r="CF29" s="5">
        <v>42996</v>
      </c>
      <c r="CG29" s="2"/>
      <c r="CH29" s="2"/>
      <c r="CI29" s="2">
        <v>2</v>
      </c>
      <c r="CJ29" s="2">
        <v>1</v>
      </c>
      <c r="CK29" s="2" t="s">
        <v>121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"009936762351"</f>
        <v>009936762351</v>
      </c>
      <c r="F30" s="3">
        <v>42989</v>
      </c>
      <c r="G30" s="2">
        <v>201803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133</v>
      </c>
      <c r="M30" s="2" t="s">
        <v>134</v>
      </c>
      <c r="N30" s="2" t="s">
        <v>76</v>
      </c>
      <c r="O30" s="2" t="s">
        <v>81</v>
      </c>
      <c r="P30" s="2" t="str">
        <f t="shared" si="1"/>
        <v xml:space="preserve">STORES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17.71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32</v>
      </c>
      <c r="BJ30" s="2">
        <v>56.7</v>
      </c>
      <c r="BK30" s="2">
        <v>57</v>
      </c>
      <c r="BL30" s="2">
        <v>168.6</v>
      </c>
      <c r="BM30" s="2">
        <v>23.6</v>
      </c>
      <c r="BN30" s="2">
        <v>192.2</v>
      </c>
      <c r="BO30" s="2">
        <v>192.2</v>
      </c>
      <c r="BP30" s="2"/>
      <c r="BQ30" s="2" t="s">
        <v>136</v>
      </c>
      <c r="BR30" s="2" t="s">
        <v>150</v>
      </c>
      <c r="BS30" s="3">
        <v>42991</v>
      </c>
      <c r="BT30" s="4">
        <v>0.34375</v>
      </c>
      <c r="BU30" s="2" t="s">
        <v>151</v>
      </c>
      <c r="BV30" s="2" t="s">
        <v>85</v>
      </c>
      <c r="BW30" s="2" t="s">
        <v>152</v>
      </c>
      <c r="BX30" s="2" t="s">
        <v>153</v>
      </c>
      <c r="BY30" s="2">
        <v>283500</v>
      </c>
      <c r="BZ30" s="2"/>
      <c r="CA30" s="2" t="s">
        <v>145</v>
      </c>
      <c r="CB30" s="2"/>
      <c r="CC30" s="2" t="s">
        <v>134</v>
      </c>
      <c r="CD30" s="2">
        <v>700</v>
      </c>
      <c r="CE30" s="2" t="s">
        <v>221</v>
      </c>
      <c r="CF30" s="5">
        <v>42993</v>
      </c>
      <c r="CG30" s="2"/>
      <c r="CH30" s="2"/>
      <c r="CI30" s="2">
        <v>1</v>
      </c>
      <c r="CJ30" s="2">
        <v>2</v>
      </c>
      <c r="CK30" s="2" t="s">
        <v>100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"009933594780"</f>
        <v>009933594780</v>
      </c>
      <c r="F31" s="3">
        <v>42989</v>
      </c>
      <c r="G31" s="2">
        <v>201803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101</v>
      </c>
      <c r="M31" s="2" t="s">
        <v>102</v>
      </c>
      <c r="N31" s="2" t="s">
        <v>76</v>
      </c>
      <c r="O31" s="2" t="s">
        <v>81</v>
      </c>
      <c r="P31" s="2" t="str">
        <f t="shared" si="1"/>
        <v xml:space="preserve">STORES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15.28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30</v>
      </c>
      <c r="BJ31" s="2">
        <v>29.6</v>
      </c>
      <c r="BK31" s="2">
        <v>30</v>
      </c>
      <c r="BL31" s="2">
        <v>146.12</v>
      </c>
      <c r="BM31" s="2">
        <v>20.46</v>
      </c>
      <c r="BN31" s="2">
        <v>166.58</v>
      </c>
      <c r="BO31" s="2">
        <v>166.58</v>
      </c>
      <c r="BP31" s="2"/>
      <c r="BQ31" s="2" t="s">
        <v>104</v>
      </c>
      <c r="BR31" s="2" t="s">
        <v>223</v>
      </c>
      <c r="BS31" s="3">
        <v>42991</v>
      </c>
      <c r="BT31" s="4">
        <v>0.375</v>
      </c>
      <c r="BU31" s="2" t="s">
        <v>104</v>
      </c>
      <c r="BV31" s="2" t="s">
        <v>97</v>
      </c>
      <c r="BW31" s="2"/>
      <c r="BX31" s="2"/>
      <c r="BY31" s="2">
        <v>148104</v>
      </c>
      <c r="BZ31" s="2"/>
      <c r="CA31" s="2"/>
      <c r="CB31" s="2"/>
      <c r="CC31" s="2" t="s">
        <v>102</v>
      </c>
      <c r="CD31" s="2">
        <v>5200</v>
      </c>
      <c r="CE31" s="2" t="s">
        <v>221</v>
      </c>
      <c r="CF31" s="5">
        <v>42992</v>
      </c>
      <c r="CG31" s="2"/>
      <c r="CH31" s="2"/>
      <c r="CI31" s="2">
        <v>2</v>
      </c>
      <c r="CJ31" s="2">
        <v>2</v>
      </c>
      <c r="CK31" s="2" t="s">
        <v>105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"009936822230"</f>
        <v>009936822230</v>
      </c>
      <c r="F32" s="3">
        <v>42989</v>
      </c>
      <c r="G32" s="2">
        <v>201803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110</v>
      </c>
      <c r="M32" s="2" t="s">
        <v>111</v>
      </c>
      <c r="N32" s="2" t="s">
        <v>179</v>
      </c>
      <c r="O32" s="2" t="s">
        <v>81</v>
      </c>
      <c r="P32" s="2" t="str">
        <f t="shared" si="1"/>
        <v xml:space="preserve">STORES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11.08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13</v>
      </c>
      <c r="BJ32" s="2">
        <v>14.7</v>
      </c>
      <c r="BK32" s="2">
        <v>15</v>
      </c>
      <c r="BL32" s="2">
        <v>107.34</v>
      </c>
      <c r="BM32" s="2">
        <v>15.03</v>
      </c>
      <c r="BN32" s="2">
        <v>122.37</v>
      </c>
      <c r="BO32" s="2">
        <v>122.37</v>
      </c>
      <c r="BP32" s="2"/>
      <c r="BQ32" s="2" t="s">
        <v>214</v>
      </c>
      <c r="BR32" s="2" t="s">
        <v>95</v>
      </c>
      <c r="BS32" s="3">
        <v>42992</v>
      </c>
      <c r="BT32" s="4">
        <v>0.39583333333333331</v>
      </c>
      <c r="BU32" s="2" t="s">
        <v>224</v>
      </c>
      <c r="BV32" s="2"/>
      <c r="BW32" s="2" t="s">
        <v>216</v>
      </c>
      <c r="BX32" s="2" t="s">
        <v>225</v>
      </c>
      <c r="BY32" s="2">
        <v>73472</v>
      </c>
      <c r="BZ32" s="2"/>
      <c r="CA32" s="2" t="s">
        <v>226</v>
      </c>
      <c r="CB32" s="2"/>
      <c r="CC32" s="2" t="s">
        <v>111</v>
      </c>
      <c r="CD32" s="2">
        <v>6530</v>
      </c>
      <c r="CE32" s="2" t="s">
        <v>221</v>
      </c>
      <c r="CF32" s="5">
        <v>42996</v>
      </c>
      <c r="CG32" s="2"/>
      <c r="CH32" s="2"/>
      <c r="CI32" s="2">
        <v>0</v>
      </c>
      <c r="CJ32" s="2">
        <v>0</v>
      </c>
      <c r="CK32" s="2" t="s">
        <v>114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"009936822232"</f>
        <v>009936822232</v>
      </c>
      <c r="F33" s="3">
        <v>42989</v>
      </c>
      <c r="G33" s="2">
        <v>201803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227</v>
      </c>
      <c r="M33" s="2" t="s">
        <v>228</v>
      </c>
      <c r="N33" s="2" t="s">
        <v>93</v>
      </c>
      <c r="O33" s="2" t="s">
        <v>81</v>
      </c>
      <c r="P33" s="2" t="str">
        <f t="shared" si="1"/>
        <v xml:space="preserve">STORES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37.86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31</v>
      </c>
      <c r="BJ33" s="2">
        <v>55.1</v>
      </c>
      <c r="BK33" s="2">
        <v>56</v>
      </c>
      <c r="BL33" s="2">
        <v>354.7</v>
      </c>
      <c r="BM33" s="2">
        <v>49.66</v>
      </c>
      <c r="BN33" s="2">
        <v>404.36</v>
      </c>
      <c r="BO33" s="2">
        <v>404.36</v>
      </c>
      <c r="BP33" s="2"/>
      <c r="BQ33" s="2" t="s">
        <v>229</v>
      </c>
      <c r="BR33" s="2" t="s">
        <v>95</v>
      </c>
      <c r="BS33" s="3">
        <v>42990</v>
      </c>
      <c r="BT33" s="4">
        <v>0.57986111111111105</v>
      </c>
      <c r="BU33" s="2" t="s">
        <v>230</v>
      </c>
      <c r="BV33" s="2" t="s">
        <v>97</v>
      </c>
      <c r="BW33" s="2"/>
      <c r="BX33" s="2"/>
      <c r="BY33" s="2">
        <v>275652</v>
      </c>
      <c r="BZ33" s="2"/>
      <c r="CA33" s="2"/>
      <c r="CB33" s="2"/>
      <c r="CC33" s="2" t="s">
        <v>228</v>
      </c>
      <c r="CD33" s="2">
        <v>850</v>
      </c>
      <c r="CE33" s="2" t="s">
        <v>221</v>
      </c>
      <c r="CF33" s="5">
        <v>42992</v>
      </c>
      <c r="CG33" s="2"/>
      <c r="CH33" s="2"/>
      <c r="CI33" s="2">
        <v>1</v>
      </c>
      <c r="CJ33" s="2">
        <v>1</v>
      </c>
      <c r="CK33" s="2" t="s">
        <v>121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"009936377619"</f>
        <v>009936377619</v>
      </c>
      <c r="F34" s="3">
        <v>42982</v>
      </c>
      <c r="G34" s="2">
        <v>201803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227</v>
      </c>
      <c r="M34" s="2" t="s">
        <v>228</v>
      </c>
      <c r="N34" s="2" t="s">
        <v>231</v>
      </c>
      <c r="O34" s="2" t="s">
        <v>81</v>
      </c>
      <c r="P34" s="2" t="str">
        <f t="shared" si="1"/>
        <v xml:space="preserve">STORES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17.23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13</v>
      </c>
      <c r="BJ34" s="2">
        <v>28</v>
      </c>
      <c r="BK34" s="2">
        <v>28</v>
      </c>
      <c r="BL34" s="2">
        <v>183.43</v>
      </c>
      <c r="BM34" s="2">
        <v>25.68</v>
      </c>
      <c r="BN34" s="2">
        <v>209.11</v>
      </c>
      <c r="BO34" s="2">
        <v>209.11</v>
      </c>
      <c r="BP34" s="2"/>
      <c r="BQ34" s="2" t="s">
        <v>232</v>
      </c>
      <c r="BR34" s="2" t="s">
        <v>95</v>
      </c>
      <c r="BS34" s="3">
        <v>42983</v>
      </c>
      <c r="BT34" s="4">
        <v>0.61805555555555558</v>
      </c>
      <c r="BU34" s="2" t="s">
        <v>233</v>
      </c>
      <c r="BV34" s="2" t="s">
        <v>97</v>
      </c>
      <c r="BW34" s="2"/>
      <c r="BX34" s="2"/>
      <c r="BY34" s="2">
        <v>140079.6</v>
      </c>
      <c r="BZ34" s="2"/>
      <c r="CA34" s="2"/>
      <c r="CB34" s="2"/>
      <c r="CC34" s="2" t="s">
        <v>228</v>
      </c>
      <c r="CD34" s="2">
        <v>850</v>
      </c>
      <c r="CE34" s="2" t="s">
        <v>89</v>
      </c>
      <c r="CF34" s="5">
        <v>42985</v>
      </c>
      <c r="CG34" s="2"/>
      <c r="CH34" s="2"/>
      <c r="CI34" s="2">
        <v>1</v>
      </c>
      <c r="CJ34" s="2">
        <v>1</v>
      </c>
      <c r="CK34" s="2" t="s">
        <v>121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"069908388671"</f>
        <v>069908388671</v>
      </c>
      <c r="F35" s="3">
        <v>42984</v>
      </c>
      <c r="G35" s="2">
        <v>201803</v>
      </c>
      <c r="H35" s="2" t="s">
        <v>133</v>
      </c>
      <c r="I35" s="2" t="s">
        <v>134</v>
      </c>
      <c r="J35" s="2" t="s">
        <v>76</v>
      </c>
      <c r="K35" s="2" t="s">
        <v>77</v>
      </c>
      <c r="L35" s="2" t="s">
        <v>78</v>
      </c>
      <c r="M35" s="2" t="s">
        <v>79</v>
      </c>
      <c r="N35" s="2" t="s">
        <v>76</v>
      </c>
      <c r="O35" s="2" t="s">
        <v>81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35.67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4</v>
      </c>
      <c r="BI35" s="2">
        <v>68.2</v>
      </c>
      <c r="BJ35" s="2">
        <v>102</v>
      </c>
      <c r="BK35" s="2">
        <v>102</v>
      </c>
      <c r="BL35" s="2">
        <v>334.46</v>
      </c>
      <c r="BM35" s="2">
        <v>46.82</v>
      </c>
      <c r="BN35" s="2">
        <v>381.28</v>
      </c>
      <c r="BO35" s="2">
        <v>381.28</v>
      </c>
      <c r="BP35" s="2"/>
      <c r="BQ35" s="2" t="s">
        <v>234</v>
      </c>
      <c r="BR35" s="2"/>
      <c r="BS35" s="3">
        <v>42985</v>
      </c>
      <c r="BT35" s="4">
        <v>0.54166666666666663</v>
      </c>
      <c r="BU35" s="2" t="s">
        <v>129</v>
      </c>
      <c r="BV35" s="2" t="s">
        <v>97</v>
      </c>
      <c r="BW35" s="2"/>
      <c r="BX35" s="2"/>
      <c r="BY35" s="2">
        <v>510084.17</v>
      </c>
      <c r="BZ35" s="2"/>
      <c r="CA35" s="2"/>
      <c r="CB35" s="2"/>
      <c r="CC35" s="2" t="s">
        <v>79</v>
      </c>
      <c r="CD35" s="2">
        <v>2000</v>
      </c>
      <c r="CE35" s="2" t="s">
        <v>89</v>
      </c>
      <c r="CF35" s="5">
        <v>42986</v>
      </c>
      <c r="CG35" s="2"/>
      <c r="CH35" s="2"/>
      <c r="CI35" s="2">
        <v>1</v>
      </c>
      <c r="CJ35" s="2">
        <v>1</v>
      </c>
      <c r="CK35" s="2" t="s">
        <v>158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"069908388669"</f>
        <v>069908388669</v>
      </c>
      <c r="F36" s="3">
        <v>42984</v>
      </c>
      <c r="G36" s="2">
        <v>201803</v>
      </c>
      <c r="H36" s="2" t="s">
        <v>133</v>
      </c>
      <c r="I36" s="2" t="s">
        <v>134</v>
      </c>
      <c r="J36" s="2" t="s">
        <v>76</v>
      </c>
      <c r="K36" s="2" t="s">
        <v>77</v>
      </c>
      <c r="L36" s="2" t="s">
        <v>115</v>
      </c>
      <c r="M36" s="2" t="s">
        <v>116</v>
      </c>
      <c r="N36" s="2" t="s">
        <v>235</v>
      </c>
      <c r="O36" s="2" t="s">
        <v>81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9.23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0.5</v>
      </c>
      <c r="BK36" s="2">
        <v>1</v>
      </c>
      <c r="BL36" s="2">
        <v>90.28</v>
      </c>
      <c r="BM36" s="2">
        <v>12.64</v>
      </c>
      <c r="BN36" s="2">
        <v>102.92</v>
      </c>
      <c r="BO36" s="2">
        <v>102.92</v>
      </c>
      <c r="BP36" s="2"/>
      <c r="BQ36" s="2" t="s">
        <v>236</v>
      </c>
      <c r="BR36" s="2"/>
      <c r="BS36" s="3">
        <v>42986</v>
      </c>
      <c r="BT36" s="4">
        <v>0.56597222222222221</v>
      </c>
      <c r="BU36" s="2" t="s">
        <v>136</v>
      </c>
      <c r="BV36" s="2" t="s">
        <v>85</v>
      </c>
      <c r="BW36" s="2"/>
      <c r="BX36" s="2"/>
      <c r="BY36" s="2">
        <v>2400</v>
      </c>
      <c r="BZ36" s="2"/>
      <c r="CA36" s="2" t="s">
        <v>125</v>
      </c>
      <c r="CB36" s="2"/>
      <c r="CC36" s="2" t="s">
        <v>116</v>
      </c>
      <c r="CD36" s="2">
        <v>1200</v>
      </c>
      <c r="CE36" s="2" t="s">
        <v>89</v>
      </c>
      <c r="CF36" s="5">
        <v>42989</v>
      </c>
      <c r="CG36" s="2"/>
      <c r="CH36" s="2"/>
      <c r="CI36" s="2">
        <v>1</v>
      </c>
      <c r="CJ36" s="2">
        <v>2</v>
      </c>
      <c r="CK36" s="2" t="s">
        <v>237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"009936377614"</f>
        <v>009936377614</v>
      </c>
      <c r="F37" s="3">
        <v>42984</v>
      </c>
      <c r="G37" s="2">
        <v>201803</v>
      </c>
      <c r="H37" s="2" t="s">
        <v>78</v>
      </c>
      <c r="I37" s="2" t="s">
        <v>79</v>
      </c>
      <c r="J37" s="2" t="s">
        <v>76</v>
      </c>
      <c r="K37" s="2" t="s">
        <v>77</v>
      </c>
      <c r="L37" s="2" t="s">
        <v>133</v>
      </c>
      <c r="M37" s="2" t="s">
        <v>134</v>
      </c>
      <c r="N37" s="2" t="s">
        <v>238</v>
      </c>
      <c r="O37" s="2" t="s">
        <v>81</v>
      </c>
      <c r="P37" s="2" t="str">
        <f>"STORES                        "</f>
        <v xml:space="preserve">STORES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6.39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0.3</v>
      </c>
      <c r="BJ37" s="2">
        <v>0.7</v>
      </c>
      <c r="BK37" s="2">
        <v>1</v>
      </c>
      <c r="BL37" s="2">
        <v>64.040000000000006</v>
      </c>
      <c r="BM37" s="2">
        <v>8.9700000000000006</v>
      </c>
      <c r="BN37" s="2">
        <v>73.010000000000005</v>
      </c>
      <c r="BO37" s="2">
        <v>73.010000000000005</v>
      </c>
      <c r="BP37" s="2"/>
      <c r="BQ37" s="2" t="s">
        <v>239</v>
      </c>
      <c r="BR37" s="2" t="s">
        <v>240</v>
      </c>
      <c r="BS37" s="3">
        <v>42986</v>
      </c>
      <c r="BT37" s="4">
        <v>0.65</v>
      </c>
      <c r="BU37" s="2" t="s">
        <v>241</v>
      </c>
      <c r="BV37" s="2" t="s">
        <v>85</v>
      </c>
      <c r="BW37" s="2" t="s">
        <v>152</v>
      </c>
      <c r="BX37" s="2" t="s">
        <v>153</v>
      </c>
      <c r="BY37" s="2">
        <v>3381.36</v>
      </c>
      <c r="BZ37" s="2"/>
      <c r="CA37" s="2"/>
      <c r="CB37" s="2"/>
      <c r="CC37" s="2" t="s">
        <v>134</v>
      </c>
      <c r="CD37" s="2">
        <v>699</v>
      </c>
      <c r="CE37" s="2" t="s">
        <v>89</v>
      </c>
      <c r="CF37" s="5">
        <v>42990</v>
      </c>
      <c r="CG37" s="2"/>
      <c r="CH37" s="2"/>
      <c r="CI37" s="2">
        <v>1</v>
      </c>
      <c r="CJ37" s="2">
        <v>2</v>
      </c>
      <c r="CK37" s="2" t="s">
        <v>100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"009936377605"</f>
        <v>009936377605</v>
      </c>
      <c r="F38" s="3">
        <v>42984</v>
      </c>
      <c r="G38" s="2">
        <v>201803</v>
      </c>
      <c r="H38" s="2" t="s">
        <v>78</v>
      </c>
      <c r="I38" s="2" t="s">
        <v>79</v>
      </c>
      <c r="J38" s="2" t="s">
        <v>76</v>
      </c>
      <c r="K38" s="2" t="s">
        <v>77</v>
      </c>
      <c r="L38" s="2" t="s">
        <v>242</v>
      </c>
      <c r="M38" s="2" t="s">
        <v>243</v>
      </c>
      <c r="N38" s="2" t="s">
        <v>244</v>
      </c>
      <c r="O38" s="2" t="s">
        <v>81</v>
      </c>
      <c r="P38" s="2" t="str">
        <f>"STORES                        "</f>
        <v xml:space="preserve">STORES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18.510000000000002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24</v>
      </c>
      <c r="BJ38" s="2">
        <v>47</v>
      </c>
      <c r="BK38" s="2">
        <v>47</v>
      </c>
      <c r="BL38" s="2">
        <v>175.95</v>
      </c>
      <c r="BM38" s="2">
        <v>24.63</v>
      </c>
      <c r="BN38" s="2">
        <v>200.58</v>
      </c>
      <c r="BO38" s="2">
        <v>200.58</v>
      </c>
      <c r="BP38" s="2"/>
      <c r="BQ38" s="2" t="s">
        <v>245</v>
      </c>
      <c r="BR38" s="2" t="s">
        <v>83</v>
      </c>
      <c r="BS38" s="3">
        <v>42985</v>
      </c>
      <c r="BT38" s="4">
        <v>0.3263888888888889</v>
      </c>
      <c r="BU38" s="2" t="s">
        <v>245</v>
      </c>
      <c r="BV38" s="2" t="s">
        <v>97</v>
      </c>
      <c r="BW38" s="2"/>
      <c r="BX38" s="2"/>
      <c r="BY38" s="2">
        <v>235224</v>
      </c>
      <c r="BZ38" s="2"/>
      <c r="CA38" s="2"/>
      <c r="CB38" s="2"/>
      <c r="CC38" s="2" t="s">
        <v>243</v>
      </c>
      <c r="CD38" s="2">
        <v>299</v>
      </c>
      <c r="CE38" s="2" t="s">
        <v>99</v>
      </c>
      <c r="CF38" s="5">
        <v>42989</v>
      </c>
      <c r="CG38" s="2"/>
      <c r="CH38" s="2"/>
      <c r="CI38" s="2">
        <v>1</v>
      </c>
      <c r="CJ38" s="2">
        <v>1</v>
      </c>
      <c r="CK38" s="2" t="s">
        <v>158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"009935957038"</f>
        <v>009935957038</v>
      </c>
      <c r="F39" s="3">
        <v>42984</v>
      </c>
      <c r="G39" s="2">
        <v>201803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184</v>
      </c>
      <c r="M39" s="2" t="s">
        <v>185</v>
      </c>
      <c r="N39" s="2" t="s">
        <v>246</v>
      </c>
      <c r="O39" s="2" t="s">
        <v>81</v>
      </c>
      <c r="P39" s="2" t="str">
        <f>"STORES                        "</f>
        <v xml:space="preserve">STORES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39.82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2</v>
      </c>
      <c r="BI39" s="2">
        <v>43.2</v>
      </c>
      <c r="BJ39" s="2">
        <v>58.8</v>
      </c>
      <c r="BK39" s="2">
        <v>59</v>
      </c>
      <c r="BL39" s="2">
        <v>372.8</v>
      </c>
      <c r="BM39" s="2">
        <v>52.19</v>
      </c>
      <c r="BN39" s="2">
        <v>424.99</v>
      </c>
      <c r="BO39" s="2">
        <v>424.99</v>
      </c>
      <c r="BP39" s="2"/>
      <c r="BQ39" s="2" t="s">
        <v>186</v>
      </c>
      <c r="BR39" s="2" t="s">
        <v>247</v>
      </c>
      <c r="BS39" s="3">
        <v>42985</v>
      </c>
      <c r="BT39" s="4">
        <v>0.41666666666666669</v>
      </c>
      <c r="BU39" s="2" t="s">
        <v>186</v>
      </c>
      <c r="BV39" s="2"/>
      <c r="BW39" s="2"/>
      <c r="BX39" s="2"/>
      <c r="BY39" s="2">
        <v>294218.09000000003</v>
      </c>
      <c r="BZ39" s="2"/>
      <c r="CA39" s="2" t="s">
        <v>248</v>
      </c>
      <c r="CB39" s="2"/>
      <c r="CC39" s="2" t="s">
        <v>185</v>
      </c>
      <c r="CD39" s="2">
        <v>450</v>
      </c>
      <c r="CE39" s="2" t="s">
        <v>89</v>
      </c>
      <c r="CF39" s="5">
        <v>42986</v>
      </c>
      <c r="CG39" s="2"/>
      <c r="CH39" s="2"/>
      <c r="CI39" s="2">
        <v>0</v>
      </c>
      <c r="CJ39" s="2">
        <v>0</v>
      </c>
      <c r="CK39" s="2" t="s">
        <v>121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"009936377613"</f>
        <v>009936377613</v>
      </c>
      <c r="F40" s="3">
        <v>42984</v>
      </c>
      <c r="G40" s="2">
        <v>201803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200</v>
      </c>
      <c r="M40" s="2" t="s">
        <v>201</v>
      </c>
      <c r="N40" s="2" t="s">
        <v>206</v>
      </c>
      <c r="O40" s="2" t="s">
        <v>81</v>
      </c>
      <c r="P40" s="2" t="str">
        <f>"STORES                        "</f>
        <v xml:space="preserve">STORES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9.23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8</v>
      </c>
      <c r="BJ40" s="2">
        <v>9.1</v>
      </c>
      <c r="BK40" s="2">
        <v>10</v>
      </c>
      <c r="BL40" s="2">
        <v>90.28</v>
      </c>
      <c r="BM40" s="2">
        <v>12.64</v>
      </c>
      <c r="BN40" s="2">
        <v>102.92</v>
      </c>
      <c r="BO40" s="2">
        <v>102.92</v>
      </c>
      <c r="BP40" s="2"/>
      <c r="BQ40" s="2" t="s">
        <v>249</v>
      </c>
      <c r="BR40" s="2" t="s">
        <v>95</v>
      </c>
      <c r="BS40" s="3">
        <v>42984</v>
      </c>
      <c r="BT40" s="4">
        <v>0.375</v>
      </c>
      <c r="BU40" s="2" t="s">
        <v>204</v>
      </c>
      <c r="BV40" s="2" t="s">
        <v>97</v>
      </c>
      <c r="BW40" s="2"/>
      <c r="BX40" s="2"/>
      <c r="BY40" s="2">
        <v>45500</v>
      </c>
      <c r="BZ40" s="2"/>
      <c r="CA40" s="2"/>
      <c r="CB40" s="2"/>
      <c r="CC40" s="2" t="s">
        <v>201</v>
      </c>
      <c r="CD40" s="2">
        <v>9459</v>
      </c>
      <c r="CE40" s="2" t="s">
        <v>139</v>
      </c>
      <c r="CF40" s="5">
        <v>42986</v>
      </c>
      <c r="CG40" s="2"/>
      <c r="CH40" s="2"/>
      <c r="CI40" s="2">
        <v>1</v>
      </c>
      <c r="CJ40" s="2">
        <v>0</v>
      </c>
      <c r="CK40" s="2" t="s">
        <v>237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"009935474364"</f>
        <v>009935474364</v>
      </c>
      <c r="F41" s="3">
        <v>42984</v>
      </c>
      <c r="G41" s="2">
        <v>201803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184</v>
      </c>
      <c r="M41" s="2" t="s">
        <v>185</v>
      </c>
      <c r="N41" s="2" t="s">
        <v>246</v>
      </c>
      <c r="O41" s="2" t="s">
        <v>81</v>
      </c>
      <c r="P41" s="2" t="str">
        <f>"STORES                        "</f>
        <v xml:space="preserve">STORES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30.02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22.1</v>
      </c>
      <c r="BJ41" s="2">
        <v>43.8</v>
      </c>
      <c r="BK41" s="2">
        <v>44</v>
      </c>
      <c r="BL41" s="2">
        <v>282.3</v>
      </c>
      <c r="BM41" s="2">
        <v>39.520000000000003</v>
      </c>
      <c r="BN41" s="2">
        <v>321.82</v>
      </c>
      <c r="BO41" s="2">
        <v>321.82</v>
      </c>
      <c r="BP41" s="2"/>
      <c r="BQ41" s="2" t="s">
        <v>250</v>
      </c>
      <c r="BR41" s="2" t="s">
        <v>83</v>
      </c>
      <c r="BS41" s="3">
        <v>42985</v>
      </c>
      <c r="BT41" s="4">
        <v>0.41666666666666669</v>
      </c>
      <c r="BU41" s="2" t="s">
        <v>250</v>
      </c>
      <c r="BV41" s="2"/>
      <c r="BW41" s="2"/>
      <c r="BX41" s="2"/>
      <c r="BY41" s="2">
        <v>218800.77</v>
      </c>
      <c r="BZ41" s="2"/>
      <c r="CA41" s="2" t="s">
        <v>248</v>
      </c>
      <c r="CB41" s="2"/>
      <c r="CC41" s="2" t="s">
        <v>185</v>
      </c>
      <c r="CD41" s="2">
        <v>450</v>
      </c>
      <c r="CE41" s="2" t="s">
        <v>89</v>
      </c>
      <c r="CF41" s="5">
        <v>42986</v>
      </c>
      <c r="CG41" s="2"/>
      <c r="CH41" s="2"/>
      <c r="CI41" s="2">
        <v>0</v>
      </c>
      <c r="CJ41" s="2">
        <v>0</v>
      </c>
      <c r="CK41" s="2" t="s">
        <v>121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"009936377610"</f>
        <v>009936377610</v>
      </c>
      <c r="F42" s="3">
        <v>42984</v>
      </c>
      <c r="G42" s="2">
        <v>201803</v>
      </c>
      <c r="H42" s="2" t="s">
        <v>78</v>
      </c>
      <c r="I42" s="2" t="s">
        <v>79</v>
      </c>
      <c r="J42" s="2" t="s">
        <v>76</v>
      </c>
      <c r="K42" s="2" t="s">
        <v>77</v>
      </c>
      <c r="L42" s="2" t="s">
        <v>227</v>
      </c>
      <c r="M42" s="2" t="s">
        <v>228</v>
      </c>
      <c r="N42" s="2" t="s">
        <v>251</v>
      </c>
      <c r="O42" s="2" t="s">
        <v>81</v>
      </c>
      <c r="P42" s="2" t="str">
        <f>"STORES LOCKS                  "</f>
        <v xml:space="preserve">STORES LOCKS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11.08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4.0999999999999996</v>
      </c>
      <c r="BJ42" s="2">
        <v>6.6</v>
      </c>
      <c r="BK42" s="2">
        <v>7</v>
      </c>
      <c r="BL42" s="2">
        <v>107.34</v>
      </c>
      <c r="BM42" s="2">
        <v>15.03</v>
      </c>
      <c r="BN42" s="2">
        <v>122.37</v>
      </c>
      <c r="BO42" s="2">
        <v>122.37</v>
      </c>
      <c r="BP42" s="2"/>
      <c r="BQ42" s="2" t="s">
        <v>229</v>
      </c>
      <c r="BR42" s="2" t="s">
        <v>95</v>
      </c>
      <c r="BS42" s="3">
        <v>42986</v>
      </c>
      <c r="BT42" s="4">
        <v>0.67638888888888893</v>
      </c>
      <c r="BU42" s="2" t="s">
        <v>252</v>
      </c>
      <c r="BV42" s="2" t="s">
        <v>85</v>
      </c>
      <c r="BW42" s="2" t="s">
        <v>152</v>
      </c>
      <c r="BX42" s="2" t="s">
        <v>153</v>
      </c>
      <c r="BY42" s="2">
        <v>32977.35</v>
      </c>
      <c r="BZ42" s="2"/>
      <c r="CA42" s="2"/>
      <c r="CB42" s="2"/>
      <c r="CC42" s="2" t="s">
        <v>228</v>
      </c>
      <c r="CD42" s="2">
        <v>850</v>
      </c>
      <c r="CE42" s="2" t="s">
        <v>89</v>
      </c>
      <c r="CF42" s="5">
        <v>42990</v>
      </c>
      <c r="CG42" s="2"/>
      <c r="CH42" s="2"/>
      <c r="CI42" s="2">
        <v>1</v>
      </c>
      <c r="CJ42" s="2">
        <v>2</v>
      </c>
      <c r="CK42" s="2" t="s">
        <v>121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"009935474074"</f>
        <v>009935474074</v>
      </c>
      <c r="F43" s="3">
        <v>42984</v>
      </c>
      <c r="G43" s="2">
        <v>201803</v>
      </c>
      <c r="H43" s="2" t="s">
        <v>78</v>
      </c>
      <c r="I43" s="2" t="s">
        <v>79</v>
      </c>
      <c r="J43" s="2" t="s">
        <v>76</v>
      </c>
      <c r="K43" s="2" t="s">
        <v>77</v>
      </c>
      <c r="L43" s="2" t="s">
        <v>126</v>
      </c>
      <c r="M43" s="2" t="s">
        <v>127</v>
      </c>
      <c r="N43" s="2" t="s">
        <v>128</v>
      </c>
      <c r="O43" s="2" t="s">
        <v>81</v>
      </c>
      <c r="P43" s="2" t="str">
        <f>"STORES                        "</f>
        <v xml:space="preserve">STORES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30.99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2</v>
      </c>
      <c r="BI43" s="2">
        <v>62.7</v>
      </c>
      <c r="BJ43" s="2">
        <v>86.3</v>
      </c>
      <c r="BK43" s="2">
        <v>87</v>
      </c>
      <c r="BL43" s="2">
        <v>291.23</v>
      </c>
      <c r="BM43" s="2">
        <v>40.770000000000003</v>
      </c>
      <c r="BN43" s="2">
        <v>332</v>
      </c>
      <c r="BO43" s="2">
        <v>332</v>
      </c>
      <c r="BP43" s="2"/>
      <c r="BQ43" s="2" t="s">
        <v>253</v>
      </c>
      <c r="BR43" s="2" t="s">
        <v>83</v>
      </c>
      <c r="BS43" s="3">
        <v>42985</v>
      </c>
      <c r="BT43" s="4">
        <v>0.4861111111111111</v>
      </c>
      <c r="BU43" s="2" t="s">
        <v>254</v>
      </c>
      <c r="BV43" s="2" t="s">
        <v>97</v>
      </c>
      <c r="BW43" s="2"/>
      <c r="BX43" s="2"/>
      <c r="BY43" s="2">
        <v>431658.78</v>
      </c>
      <c r="BZ43" s="2"/>
      <c r="CA43" s="2" t="s">
        <v>255</v>
      </c>
      <c r="CB43" s="2"/>
      <c r="CC43" s="2" t="s">
        <v>127</v>
      </c>
      <c r="CD43" s="2">
        <v>1034</v>
      </c>
      <c r="CE43" s="2" t="s">
        <v>89</v>
      </c>
      <c r="CF43" s="5">
        <v>42986</v>
      </c>
      <c r="CG43" s="2"/>
      <c r="CH43" s="2"/>
      <c r="CI43" s="2">
        <v>1</v>
      </c>
      <c r="CJ43" s="2">
        <v>1</v>
      </c>
      <c r="CK43" s="2" t="s">
        <v>158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"089901353129"</f>
        <v>089901353129</v>
      </c>
      <c r="F44" s="3">
        <v>42984</v>
      </c>
      <c r="G44" s="2">
        <v>201803</v>
      </c>
      <c r="H44" s="2" t="s">
        <v>256</v>
      </c>
      <c r="I44" s="2" t="s">
        <v>257</v>
      </c>
      <c r="J44" s="2" t="s">
        <v>76</v>
      </c>
      <c r="K44" s="2" t="s">
        <v>77</v>
      </c>
      <c r="L44" s="2" t="s">
        <v>78</v>
      </c>
      <c r="M44" s="2" t="s">
        <v>79</v>
      </c>
      <c r="N44" s="2" t="s">
        <v>76</v>
      </c>
      <c r="O44" s="2" t="s">
        <v>81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69.67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6</v>
      </c>
      <c r="BI44" s="2">
        <v>70</v>
      </c>
      <c r="BJ44" s="2">
        <v>210.6</v>
      </c>
      <c r="BK44" s="2">
        <v>211</v>
      </c>
      <c r="BL44" s="2">
        <v>648.59</v>
      </c>
      <c r="BM44" s="2">
        <v>90.8</v>
      </c>
      <c r="BN44" s="2">
        <v>739.39</v>
      </c>
      <c r="BO44" s="2">
        <v>739.39</v>
      </c>
      <c r="BP44" s="2"/>
      <c r="BQ44" s="2" t="s">
        <v>240</v>
      </c>
      <c r="BR44" s="2" t="s">
        <v>190</v>
      </c>
      <c r="BS44" s="3">
        <v>42985</v>
      </c>
      <c r="BT44" s="4">
        <v>0.54166666666666663</v>
      </c>
      <c r="BU44" s="2" t="s">
        <v>129</v>
      </c>
      <c r="BV44" s="2" t="s">
        <v>97</v>
      </c>
      <c r="BW44" s="2"/>
      <c r="BX44" s="2"/>
      <c r="BY44" s="2">
        <v>1053120</v>
      </c>
      <c r="BZ44" s="2"/>
      <c r="CA44" s="2"/>
      <c r="CB44" s="2"/>
      <c r="CC44" s="2" t="s">
        <v>79</v>
      </c>
      <c r="CD44" s="2">
        <v>2196</v>
      </c>
      <c r="CE44" s="2" t="s">
        <v>89</v>
      </c>
      <c r="CF44" s="5">
        <v>42986</v>
      </c>
      <c r="CG44" s="2"/>
      <c r="CH44" s="2"/>
      <c r="CI44" s="2">
        <v>1</v>
      </c>
      <c r="CJ44" s="2">
        <v>1</v>
      </c>
      <c r="CK44" s="2" t="s">
        <v>158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"069908106618"</f>
        <v>069908106618</v>
      </c>
      <c r="F45" s="3">
        <v>42984</v>
      </c>
      <c r="G45" s="2">
        <v>201803</v>
      </c>
      <c r="H45" s="2" t="s">
        <v>184</v>
      </c>
      <c r="I45" s="2" t="s">
        <v>185</v>
      </c>
      <c r="J45" s="2" t="s">
        <v>76</v>
      </c>
      <c r="K45" s="2" t="s">
        <v>77</v>
      </c>
      <c r="L45" s="2" t="s">
        <v>74</v>
      </c>
      <c r="M45" s="2" t="s">
        <v>75</v>
      </c>
      <c r="N45" s="2" t="s">
        <v>76</v>
      </c>
      <c r="O45" s="2" t="s">
        <v>81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43.55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3</v>
      </c>
      <c r="BI45" s="2">
        <v>45</v>
      </c>
      <c r="BJ45" s="2">
        <v>100.8</v>
      </c>
      <c r="BK45" s="2">
        <v>101</v>
      </c>
      <c r="BL45" s="2">
        <v>407.27</v>
      </c>
      <c r="BM45" s="2">
        <v>57.02</v>
      </c>
      <c r="BN45" s="2">
        <v>464.29</v>
      </c>
      <c r="BO45" s="2">
        <v>464.29</v>
      </c>
      <c r="BP45" s="2"/>
      <c r="BQ45" s="2" t="s">
        <v>181</v>
      </c>
      <c r="BR45" s="2" t="s">
        <v>258</v>
      </c>
      <c r="BS45" s="3">
        <v>42985</v>
      </c>
      <c r="BT45" s="4">
        <v>0.54166666666666663</v>
      </c>
      <c r="BU45" s="2" t="s">
        <v>129</v>
      </c>
      <c r="BV45" s="2"/>
      <c r="BW45" s="2"/>
      <c r="BX45" s="2"/>
      <c r="BY45" s="2">
        <v>168000</v>
      </c>
      <c r="BZ45" s="2"/>
      <c r="CA45" s="2"/>
      <c r="CB45" s="2"/>
      <c r="CC45" s="2" t="s">
        <v>75</v>
      </c>
      <c r="CD45" s="2">
        <v>2146</v>
      </c>
      <c r="CE45" s="2" t="s">
        <v>89</v>
      </c>
      <c r="CF45" s="5">
        <v>42986</v>
      </c>
      <c r="CG45" s="2"/>
      <c r="CH45" s="2"/>
      <c r="CI45" s="2">
        <v>0</v>
      </c>
      <c r="CJ45" s="2">
        <v>0</v>
      </c>
      <c r="CK45" s="2" t="s">
        <v>187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"009935613800"</f>
        <v>009935613800</v>
      </c>
      <c r="F46" s="3">
        <v>42985</v>
      </c>
      <c r="G46" s="2">
        <v>201803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259</v>
      </c>
      <c r="M46" s="2" t="s">
        <v>260</v>
      </c>
      <c r="N46" s="2" t="s">
        <v>93</v>
      </c>
      <c r="O46" s="2" t="s">
        <v>203</v>
      </c>
      <c r="P46" s="2" t="str">
        <f>"LCK                           "</f>
        <v xml:space="preserve">LCK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8.81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0.8</v>
      </c>
      <c r="BJ46" s="2">
        <v>1.4</v>
      </c>
      <c r="BK46" s="2">
        <v>1.5</v>
      </c>
      <c r="BL46" s="2">
        <v>81.349999999999994</v>
      </c>
      <c r="BM46" s="2">
        <v>11.39</v>
      </c>
      <c r="BN46" s="2">
        <v>92.74</v>
      </c>
      <c r="BO46" s="2">
        <v>92.74</v>
      </c>
      <c r="BP46" s="2"/>
      <c r="BQ46" s="2" t="s">
        <v>261</v>
      </c>
      <c r="BR46" s="2"/>
      <c r="BS46" s="3">
        <v>42989</v>
      </c>
      <c r="BT46" s="4">
        <v>0.39583333333333331</v>
      </c>
      <c r="BU46" s="2" t="s">
        <v>262</v>
      </c>
      <c r="BV46" s="2" t="s">
        <v>85</v>
      </c>
      <c r="BW46" s="2" t="s">
        <v>263</v>
      </c>
      <c r="BX46" s="2" t="s">
        <v>264</v>
      </c>
      <c r="BY46" s="2">
        <v>6776.46</v>
      </c>
      <c r="BZ46" s="2" t="s">
        <v>27</v>
      </c>
      <c r="CA46" s="2"/>
      <c r="CB46" s="2"/>
      <c r="CC46" s="2" t="s">
        <v>260</v>
      </c>
      <c r="CD46" s="2">
        <v>2940</v>
      </c>
      <c r="CE46" s="2" t="s">
        <v>89</v>
      </c>
      <c r="CF46" s="5">
        <v>42993</v>
      </c>
      <c r="CG46" s="2"/>
      <c r="CH46" s="2"/>
      <c r="CI46" s="2">
        <v>1</v>
      </c>
      <c r="CJ46" s="2">
        <v>2</v>
      </c>
      <c r="CK46" s="2">
        <v>23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"009935636095"</f>
        <v>009935636095</v>
      </c>
      <c r="F47" s="3">
        <v>42985</v>
      </c>
      <c r="G47" s="2">
        <v>201803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159</v>
      </c>
      <c r="M47" s="2" t="s">
        <v>160</v>
      </c>
      <c r="N47" s="2" t="s">
        <v>76</v>
      </c>
      <c r="O47" s="2" t="s">
        <v>203</v>
      </c>
      <c r="P47" s="2" t="str">
        <f>"LCK                           "</f>
        <v xml:space="preserve">LCK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8.81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0.8</v>
      </c>
      <c r="BJ47" s="2">
        <v>1.2</v>
      </c>
      <c r="BK47" s="2">
        <v>1.5</v>
      </c>
      <c r="BL47" s="2">
        <v>81.349999999999994</v>
      </c>
      <c r="BM47" s="2">
        <v>11.39</v>
      </c>
      <c r="BN47" s="2">
        <v>92.74</v>
      </c>
      <c r="BO47" s="2">
        <v>92.74</v>
      </c>
      <c r="BP47" s="2"/>
      <c r="BQ47" s="2" t="s">
        <v>265</v>
      </c>
      <c r="BR47" s="2"/>
      <c r="BS47" s="3">
        <v>42986</v>
      </c>
      <c r="BT47" s="4">
        <v>0.57291666666666663</v>
      </c>
      <c r="BU47" s="2" t="s">
        <v>266</v>
      </c>
      <c r="BV47" s="2" t="s">
        <v>97</v>
      </c>
      <c r="BW47" s="2"/>
      <c r="BX47" s="2"/>
      <c r="BY47" s="2">
        <v>5837</v>
      </c>
      <c r="BZ47" s="2" t="s">
        <v>27</v>
      </c>
      <c r="CA47" s="2" t="s">
        <v>157</v>
      </c>
      <c r="CB47" s="2"/>
      <c r="CC47" s="2" t="s">
        <v>160</v>
      </c>
      <c r="CD47" s="2">
        <v>921</v>
      </c>
      <c r="CE47" s="2" t="s">
        <v>89</v>
      </c>
      <c r="CF47" s="5">
        <v>42990</v>
      </c>
      <c r="CG47" s="2"/>
      <c r="CH47" s="2"/>
      <c r="CI47" s="2">
        <v>1</v>
      </c>
      <c r="CJ47" s="2">
        <v>1</v>
      </c>
      <c r="CK47" s="2">
        <v>23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"009936002683"</f>
        <v>009936002683</v>
      </c>
      <c r="F48" s="3">
        <v>42985</v>
      </c>
      <c r="G48" s="2">
        <v>201803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165</v>
      </c>
      <c r="M48" s="2" t="s">
        <v>166</v>
      </c>
      <c r="N48" s="2" t="s">
        <v>76</v>
      </c>
      <c r="O48" s="2" t="s">
        <v>203</v>
      </c>
      <c r="P48" s="2" t="str">
        <f>"LCK                           "</f>
        <v xml:space="preserve">LCK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4.55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0.7</v>
      </c>
      <c r="BJ48" s="2">
        <v>1.8</v>
      </c>
      <c r="BK48" s="2">
        <v>2</v>
      </c>
      <c r="BL48" s="2">
        <v>41.99</v>
      </c>
      <c r="BM48" s="2">
        <v>5.88</v>
      </c>
      <c r="BN48" s="2">
        <v>47.87</v>
      </c>
      <c r="BO48" s="2">
        <v>47.87</v>
      </c>
      <c r="BP48" s="2"/>
      <c r="BQ48" s="2" t="s">
        <v>82</v>
      </c>
      <c r="BR48" s="2" t="s">
        <v>83</v>
      </c>
      <c r="BS48" s="3">
        <v>42986</v>
      </c>
      <c r="BT48" s="4">
        <v>0.37152777777777773</v>
      </c>
      <c r="BU48" s="2" t="s">
        <v>267</v>
      </c>
      <c r="BV48" s="2" t="s">
        <v>97</v>
      </c>
      <c r="BW48" s="2"/>
      <c r="BX48" s="2"/>
      <c r="BY48" s="2">
        <v>8750.7000000000007</v>
      </c>
      <c r="BZ48" s="2" t="s">
        <v>27</v>
      </c>
      <c r="CA48" s="2"/>
      <c r="CB48" s="2"/>
      <c r="CC48" s="2" t="s">
        <v>166</v>
      </c>
      <c r="CD48" s="2">
        <v>4091</v>
      </c>
      <c r="CE48" s="2" t="s">
        <v>89</v>
      </c>
      <c r="CF48" s="5">
        <v>42989</v>
      </c>
      <c r="CG48" s="2"/>
      <c r="CH48" s="2"/>
      <c r="CI48" s="2">
        <v>1</v>
      </c>
      <c r="CJ48" s="2">
        <v>1</v>
      </c>
      <c r="CK48" s="2">
        <v>21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"009935636094"</f>
        <v>009935636094</v>
      </c>
      <c r="F49" s="3">
        <v>42985</v>
      </c>
      <c r="G49" s="2">
        <v>201803</v>
      </c>
      <c r="H49" s="2" t="s">
        <v>78</v>
      </c>
      <c r="I49" s="2" t="s">
        <v>79</v>
      </c>
      <c r="J49" s="2" t="s">
        <v>76</v>
      </c>
      <c r="K49" s="2" t="s">
        <v>77</v>
      </c>
      <c r="L49" s="2" t="s">
        <v>242</v>
      </c>
      <c r="M49" s="2" t="s">
        <v>243</v>
      </c>
      <c r="N49" s="2" t="s">
        <v>93</v>
      </c>
      <c r="O49" s="2" t="s">
        <v>203</v>
      </c>
      <c r="P49" s="2" t="str">
        <f>"LCK                           "</f>
        <v xml:space="preserve">LCK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9.51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1.6</v>
      </c>
      <c r="BJ49" s="2">
        <v>2.9</v>
      </c>
      <c r="BK49" s="2">
        <v>3</v>
      </c>
      <c r="BL49" s="2">
        <v>87.81</v>
      </c>
      <c r="BM49" s="2">
        <v>12.29</v>
      </c>
      <c r="BN49" s="2">
        <v>100.1</v>
      </c>
      <c r="BO49" s="2">
        <v>100.1</v>
      </c>
      <c r="BP49" s="2"/>
      <c r="BQ49" s="2" t="s">
        <v>245</v>
      </c>
      <c r="BR49" s="2"/>
      <c r="BS49" s="3">
        <v>42989</v>
      </c>
      <c r="BT49" s="4">
        <v>0.34375</v>
      </c>
      <c r="BU49" s="2" t="s">
        <v>230</v>
      </c>
      <c r="BV49" s="2" t="s">
        <v>85</v>
      </c>
      <c r="BW49" s="2"/>
      <c r="BX49" s="2"/>
      <c r="BY49" s="2">
        <v>14538.3</v>
      </c>
      <c r="BZ49" s="2" t="s">
        <v>27</v>
      </c>
      <c r="CA49" s="2"/>
      <c r="CB49" s="2"/>
      <c r="CC49" s="2" t="s">
        <v>243</v>
      </c>
      <c r="CD49" s="2">
        <v>300</v>
      </c>
      <c r="CE49" s="2" t="s">
        <v>89</v>
      </c>
      <c r="CF49" s="5">
        <v>42991</v>
      </c>
      <c r="CG49" s="2"/>
      <c r="CH49" s="2"/>
      <c r="CI49" s="2">
        <v>1</v>
      </c>
      <c r="CJ49" s="2">
        <v>2</v>
      </c>
      <c r="CK49" s="2">
        <v>24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"009935636096"</f>
        <v>009935636096</v>
      </c>
      <c r="F50" s="3">
        <v>42985</v>
      </c>
      <c r="G50" s="2">
        <v>201803</v>
      </c>
      <c r="H50" s="2" t="s">
        <v>78</v>
      </c>
      <c r="I50" s="2" t="s">
        <v>79</v>
      </c>
      <c r="J50" s="2" t="s">
        <v>76</v>
      </c>
      <c r="K50" s="2" t="s">
        <v>77</v>
      </c>
      <c r="L50" s="2" t="s">
        <v>140</v>
      </c>
      <c r="M50" s="2" t="s">
        <v>141</v>
      </c>
      <c r="N50" s="2" t="s">
        <v>76</v>
      </c>
      <c r="O50" s="2" t="s">
        <v>203</v>
      </c>
      <c r="P50" s="2" t="str">
        <f>"LCK                           "</f>
        <v xml:space="preserve">LCK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6.38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0.8</v>
      </c>
      <c r="BJ50" s="2">
        <v>0.9</v>
      </c>
      <c r="BK50" s="2">
        <v>1</v>
      </c>
      <c r="BL50" s="2">
        <v>58.94</v>
      </c>
      <c r="BM50" s="2">
        <v>8.25</v>
      </c>
      <c r="BN50" s="2">
        <v>67.19</v>
      </c>
      <c r="BO50" s="2">
        <v>67.19</v>
      </c>
      <c r="BP50" s="2"/>
      <c r="BQ50" s="2" t="s">
        <v>268</v>
      </c>
      <c r="BR50" s="2"/>
      <c r="BS50" s="3">
        <v>42986</v>
      </c>
      <c r="BT50" s="4">
        <v>0.6645833333333333</v>
      </c>
      <c r="BU50" s="2" t="s">
        <v>269</v>
      </c>
      <c r="BV50" s="2" t="s">
        <v>97</v>
      </c>
      <c r="BW50" s="2"/>
      <c r="BX50" s="2"/>
      <c r="BY50" s="2">
        <v>4515.3</v>
      </c>
      <c r="BZ50" s="2" t="s">
        <v>27</v>
      </c>
      <c r="CA50" s="2"/>
      <c r="CB50" s="2"/>
      <c r="CC50" s="2" t="s">
        <v>141</v>
      </c>
      <c r="CD50" s="2">
        <v>1150</v>
      </c>
      <c r="CE50" s="2" t="s">
        <v>89</v>
      </c>
      <c r="CF50" s="5">
        <v>42990</v>
      </c>
      <c r="CG50" s="2"/>
      <c r="CH50" s="2"/>
      <c r="CI50" s="2">
        <v>4</v>
      </c>
      <c r="CJ50" s="2">
        <v>1</v>
      </c>
      <c r="CK50" s="2">
        <v>24</v>
      </c>
      <c r="CL50" s="2" t="s">
        <v>85</v>
      </c>
      <c r="CM50" s="2"/>
    </row>
    <row r="51" spans="1:91">
      <c r="A51" s="2" t="s">
        <v>170</v>
      </c>
      <c r="B51" s="2" t="s">
        <v>72</v>
      </c>
      <c r="C51" s="2" t="s">
        <v>73</v>
      </c>
      <c r="D51" s="2"/>
      <c r="E51" s="2" t="str">
        <f>"029907767975"</f>
        <v>029907767975</v>
      </c>
      <c r="F51" s="3">
        <v>42986</v>
      </c>
      <c r="G51" s="2">
        <v>201803</v>
      </c>
      <c r="H51" s="2" t="s">
        <v>106</v>
      </c>
      <c r="I51" s="2" t="s">
        <v>107</v>
      </c>
      <c r="J51" s="2" t="s">
        <v>270</v>
      </c>
      <c r="K51" s="2" t="s">
        <v>77</v>
      </c>
      <c r="L51" s="2" t="s">
        <v>78</v>
      </c>
      <c r="M51" s="2" t="s">
        <v>79</v>
      </c>
      <c r="N51" s="2" t="s">
        <v>270</v>
      </c>
      <c r="O51" s="2" t="s">
        <v>81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9.3000000000000007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15</v>
      </c>
      <c r="BJ51" s="2">
        <v>2.4</v>
      </c>
      <c r="BK51" s="2">
        <v>15</v>
      </c>
      <c r="BL51" s="2">
        <v>90.94</v>
      </c>
      <c r="BM51" s="2">
        <v>12.73</v>
      </c>
      <c r="BN51" s="2">
        <v>103.67</v>
      </c>
      <c r="BO51" s="2">
        <v>103.67</v>
      </c>
      <c r="BP51" s="2"/>
      <c r="BQ51" s="2"/>
      <c r="BR51" s="2"/>
      <c r="BS51" s="3">
        <v>42989</v>
      </c>
      <c r="BT51" s="4">
        <v>0.60416666666666663</v>
      </c>
      <c r="BU51" s="2" t="s">
        <v>129</v>
      </c>
      <c r="BV51" s="2" t="s">
        <v>97</v>
      </c>
      <c r="BW51" s="2"/>
      <c r="BX51" s="2"/>
      <c r="BY51" s="2">
        <v>12000</v>
      </c>
      <c r="BZ51" s="2"/>
      <c r="CA51" s="2"/>
      <c r="CB51" s="2"/>
      <c r="CC51" s="2" t="s">
        <v>79</v>
      </c>
      <c r="CD51" s="2">
        <v>2196</v>
      </c>
      <c r="CE51" s="2" t="s">
        <v>271</v>
      </c>
      <c r="CF51" s="5">
        <v>42990</v>
      </c>
      <c r="CG51" s="2"/>
      <c r="CH51" s="2"/>
      <c r="CI51" s="2">
        <v>2</v>
      </c>
      <c r="CJ51" s="2">
        <v>1</v>
      </c>
      <c r="CK51" s="2" t="s">
        <v>105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"089901344395"</f>
        <v>089901344395</v>
      </c>
      <c r="F52" s="3">
        <v>42986</v>
      </c>
      <c r="G52" s="2">
        <v>201803</v>
      </c>
      <c r="H52" s="2" t="s">
        <v>200</v>
      </c>
      <c r="I52" s="2" t="s">
        <v>201</v>
      </c>
      <c r="J52" s="2" t="s">
        <v>179</v>
      </c>
      <c r="K52" s="2" t="s">
        <v>77</v>
      </c>
      <c r="L52" s="2" t="s">
        <v>78</v>
      </c>
      <c r="M52" s="2" t="s">
        <v>79</v>
      </c>
      <c r="N52" s="2" t="s">
        <v>93</v>
      </c>
      <c r="O52" s="2" t="s">
        <v>81</v>
      </c>
      <c r="P52" s="2" t="str">
        <f>"                              "</f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16.63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31</v>
      </c>
      <c r="BJ52" s="2">
        <v>40.6</v>
      </c>
      <c r="BK52" s="2">
        <v>41</v>
      </c>
      <c r="BL52" s="2">
        <v>158.65</v>
      </c>
      <c r="BM52" s="2">
        <v>22.21</v>
      </c>
      <c r="BN52" s="2">
        <v>180.86</v>
      </c>
      <c r="BO52" s="2">
        <v>180.86</v>
      </c>
      <c r="BP52" s="2"/>
      <c r="BQ52" s="2"/>
      <c r="BR52" s="2" t="s">
        <v>204</v>
      </c>
      <c r="BS52" s="3">
        <v>42989</v>
      </c>
      <c r="BT52" s="4">
        <v>0.60416666666666663</v>
      </c>
      <c r="BU52" s="2" t="s">
        <v>129</v>
      </c>
      <c r="BV52" s="2" t="s">
        <v>97</v>
      </c>
      <c r="BW52" s="2"/>
      <c r="BX52" s="2"/>
      <c r="BY52" s="2">
        <v>202800</v>
      </c>
      <c r="BZ52" s="2"/>
      <c r="CA52" s="2"/>
      <c r="CB52" s="2"/>
      <c r="CC52" s="2" t="s">
        <v>79</v>
      </c>
      <c r="CD52" s="2">
        <v>2054</v>
      </c>
      <c r="CE52" s="2" t="s">
        <v>89</v>
      </c>
      <c r="CF52" s="5">
        <v>42990</v>
      </c>
      <c r="CG52" s="2"/>
      <c r="CH52" s="2"/>
      <c r="CI52" s="2">
        <v>1</v>
      </c>
      <c r="CJ52" s="2">
        <v>1</v>
      </c>
      <c r="CK52" s="2" t="s">
        <v>272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"009935613742"</f>
        <v>009935613742</v>
      </c>
      <c r="F53" s="3">
        <v>42985</v>
      </c>
      <c r="G53" s="2">
        <v>201803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115</v>
      </c>
      <c r="M53" s="2" t="s">
        <v>116</v>
      </c>
      <c r="N53" s="2" t="s">
        <v>76</v>
      </c>
      <c r="O53" s="2" t="s">
        <v>81</v>
      </c>
      <c r="P53" s="2" t="str">
        <f>"STORES                        "</f>
        <v xml:space="preserve">STORES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6.39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2.2000000000000002</v>
      </c>
      <c r="BJ53" s="2">
        <v>6.2</v>
      </c>
      <c r="BK53" s="2">
        <v>7</v>
      </c>
      <c r="BL53" s="2">
        <v>64.040000000000006</v>
      </c>
      <c r="BM53" s="2">
        <v>8.9700000000000006</v>
      </c>
      <c r="BN53" s="2">
        <v>73.010000000000005</v>
      </c>
      <c r="BO53" s="2">
        <v>73.010000000000005</v>
      </c>
      <c r="BP53" s="2"/>
      <c r="BQ53" s="2" t="s">
        <v>117</v>
      </c>
      <c r="BR53" s="2"/>
      <c r="BS53" s="3">
        <v>42986</v>
      </c>
      <c r="BT53" s="4">
        <v>0.41666666666666669</v>
      </c>
      <c r="BU53" s="2" t="s">
        <v>117</v>
      </c>
      <c r="BV53" s="2" t="s">
        <v>97</v>
      </c>
      <c r="BW53" s="2"/>
      <c r="BX53" s="2"/>
      <c r="BY53" s="2">
        <v>30900.32</v>
      </c>
      <c r="BZ53" s="2"/>
      <c r="CA53" s="2"/>
      <c r="CB53" s="2"/>
      <c r="CC53" s="2" t="s">
        <v>116</v>
      </c>
      <c r="CD53" s="2">
        <v>1200</v>
      </c>
      <c r="CE53" s="2" t="s">
        <v>89</v>
      </c>
      <c r="CF53" s="5">
        <v>42989</v>
      </c>
      <c r="CG53" s="2"/>
      <c r="CH53" s="2"/>
      <c r="CI53" s="2">
        <v>1</v>
      </c>
      <c r="CJ53" s="2">
        <v>1</v>
      </c>
      <c r="CK53" s="2" t="s">
        <v>100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"009935903667"</f>
        <v>009935903667</v>
      </c>
      <c r="F54" s="3">
        <v>42985</v>
      </c>
      <c r="G54" s="2">
        <v>201803</v>
      </c>
      <c r="H54" s="2" t="s">
        <v>126</v>
      </c>
      <c r="I54" s="2" t="s">
        <v>127</v>
      </c>
      <c r="J54" s="2" t="s">
        <v>128</v>
      </c>
      <c r="K54" s="2" t="s">
        <v>77</v>
      </c>
      <c r="L54" s="2" t="s">
        <v>184</v>
      </c>
      <c r="M54" s="2" t="s">
        <v>185</v>
      </c>
      <c r="N54" s="2" t="s">
        <v>273</v>
      </c>
      <c r="O54" s="2" t="s">
        <v>81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35.9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9</v>
      </c>
      <c r="BI54" s="2">
        <v>53</v>
      </c>
      <c r="BJ54" s="2">
        <v>48.3</v>
      </c>
      <c r="BK54" s="2">
        <v>53</v>
      </c>
      <c r="BL54" s="2">
        <v>336.6</v>
      </c>
      <c r="BM54" s="2">
        <v>47.12</v>
      </c>
      <c r="BN54" s="2">
        <v>383.72</v>
      </c>
      <c r="BO54" s="2">
        <v>383.72</v>
      </c>
      <c r="BP54" s="2"/>
      <c r="BQ54" s="2" t="s">
        <v>274</v>
      </c>
      <c r="BR54" s="2" t="s">
        <v>275</v>
      </c>
      <c r="BS54" s="3">
        <v>42989</v>
      </c>
      <c r="BT54" s="4">
        <v>0.7944444444444444</v>
      </c>
      <c r="BU54" s="2" t="s">
        <v>276</v>
      </c>
      <c r="BV54" s="2"/>
      <c r="BW54" s="2"/>
      <c r="BX54" s="2"/>
      <c r="BY54" s="2">
        <v>241610.15</v>
      </c>
      <c r="BZ54" s="2"/>
      <c r="CA54" s="2" t="s">
        <v>248</v>
      </c>
      <c r="CB54" s="2"/>
      <c r="CC54" s="2" t="s">
        <v>185</v>
      </c>
      <c r="CD54" s="2">
        <v>450</v>
      </c>
      <c r="CE54" s="2" t="s">
        <v>89</v>
      </c>
      <c r="CF54" s="5">
        <v>42991</v>
      </c>
      <c r="CG54" s="2"/>
      <c r="CH54" s="2"/>
      <c r="CI54" s="2">
        <v>0</v>
      </c>
      <c r="CJ54" s="2">
        <v>0</v>
      </c>
      <c r="CK54" s="2" t="s">
        <v>114</v>
      </c>
      <c r="CL54" s="2" t="s">
        <v>85</v>
      </c>
      <c r="CM54" s="2"/>
    </row>
    <row r="55" spans="1:91">
      <c r="A55" s="2" t="s">
        <v>170</v>
      </c>
      <c r="B55" s="2" t="s">
        <v>72</v>
      </c>
      <c r="C55" s="2" t="s">
        <v>73</v>
      </c>
      <c r="D55" s="2"/>
      <c r="E55" s="2" t="str">
        <f>"049901280068"</f>
        <v>049901280068</v>
      </c>
      <c r="F55" s="3">
        <v>42986</v>
      </c>
      <c r="G55" s="2">
        <v>201803</v>
      </c>
      <c r="H55" s="2" t="s">
        <v>101</v>
      </c>
      <c r="I55" s="2" t="s">
        <v>102</v>
      </c>
      <c r="J55" s="2" t="s">
        <v>277</v>
      </c>
      <c r="K55" s="2" t="s">
        <v>77</v>
      </c>
      <c r="L55" s="2" t="s">
        <v>78</v>
      </c>
      <c r="M55" s="2" t="s">
        <v>79</v>
      </c>
      <c r="N55" s="2" t="s">
        <v>277</v>
      </c>
      <c r="O55" s="2" t="s">
        <v>81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30.99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2</v>
      </c>
      <c r="BI55" s="2">
        <v>54</v>
      </c>
      <c r="BJ55" s="2">
        <v>86.8</v>
      </c>
      <c r="BK55" s="2">
        <v>87</v>
      </c>
      <c r="BL55" s="2">
        <v>291.23</v>
      </c>
      <c r="BM55" s="2">
        <v>40.770000000000003</v>
      </c>
      <c r="BN55" s="2">
        <v>332</v>
      </c>
      <c r="BO55" s="2">
        <v>332</v>
      </c>
      <c r="BP55" s="2"/>
      <c r="BQ55" s="2" t="s">
        <v>278</v>
      </c>
      <c r="BR55" s="2" t="s">
        <v>279</v>
      </c>
      <c r="BS55" s="3">
        <v>42991</v>
      </c>
      <c r="BT55" s="4">
        <v>0.41666666666666669</v>
      </c>
      <c r="BU55" s="2" t="s">
        <v>280</v>
      </c>
      <c r="BV55" s="2" t="s">
        <v>85</v>
      </c>
      <c r="BW55" s="2" t="s">
        <v>281</v>
      </c>
      <c r="BX55" s="2" t="s">
        <v>282</v>
      </c>
      <c r="BY55" s="2">
        <v>433758</v>
      </c>
      <c r="BZ55" s="2"/>
      <c r="CA55" s="2"/>
      <c r="CB55" s="2"/>
      <c r="CC55" s="2" t="s">
        <v>79</v>
      </c>
      <c r="CD55" s="2">
        <v>2000</v>
      </c>
      <c r="CE55" s="2" t="s">
        <v>89</v>
      </c>
      <c r="CF55" s="5">
        <v>42992</v>
      </c>
      <c r="CG55" s="2"/>
      <c r="CH55" s="2"/>
      <c r="CI55" s="2">
        <v>2</v>
      </c>
      <c r="CJ55" s="2">
        <v>3</v>
      </c>
      <c r="CK55" s="2" t="s">
        <v>283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"009936822228"</f>
        <v>009936822228</v>
      </c>
      <c r="F56" s="3">
        <v>42989</v>
      </c>
      <c r="G56" s="2">
        <v>201803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118</v>
      </c>
      <c r="M56" s="2" t="s">
        <v>119</v>
      </c>
      <c r="N56" s="2" t="s">
        <v>284</v>
      </c>
      <c r="O56" s="2" t="s">
        <v>81</v>
      </c>
      <c r="P56" s="2" t="str">
        <f>"STORES                        "</f>
        <v xml:space="preserve">STORES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21.53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2</v>
      </c>
      <c r="BI56" s="2">
        <v>18</v>
      </c>
      <c r="BJ56" s="2">
        <v>30.1</v>
      </c>
      <c r="BK56" s="2">
        <v>31</v>
      </c>
      <c r="BL56" s="2">
        <v>203.87</v>
      </c>
      <c r="BM56" s="2">
        <v>28.54</v>
      </c>
      <c r="BN56" s="2">
        <v>232.41</v>
      </c>
      <c r="BO56" s="2">
        <v>232.41</v>
      </c>
      <c r="BP56" s="2"/>
      <c r="BQ56" s="2" t="s">
        <v>120</v>
      </c>
      <c r="BR56" s="2" t="s">
        <v>95</v>
      </c>
      <c r="BS56" s="3">
        <v>42991</v>
      </c>
      <c r="BT56" s="4">
        <v>0.47222222222222227</v>
      </c>
      <c r="BU56" s="2" t="s">
        <v>285</v>
      </c>
      <c r="BV56" s="2" t="s">
        <v>85</v>
      </c>
      <c r="BW56" s="2"/>
      <c r="BX56" s="2"/>
      <c r="BY56" s="2">
        <v>150636</v>
      </c>
      <c r="BZ56" s="2"/>
      <c r="CA56" s="2"/>
      <c r="CB56" s="2"/>
      <c r="CC56" s="2" t="s">
        <v>119</v>
      </c>
      <c r="CD56" s="2">
        <v>2745</v>
      </c>
      <c r="CE56" s="2" t="s">
        <v>89</v>
      </c>
      <c r="CF56" s="5">
        <v>42996</v>
      </c>
      <c r="CG56" s="2"/>
      <c r="CH56" s="2"/>
      <c r="CI56" s="2">
        <v>1</v>
      </c>
      <c r="CJ56" s="2">
        <v>2</v>
      </c>
      <c r="CK56" s="2" t="s">
        <v>121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"009936829837"</f>
        <v>009936829837</v>
      </c>
      <c r="F57" s="3">
        <v>42985</v>
      </c>
      <c r="G57" s="2">
        <v>201803</v>
      </c>
      <c r="H57" s="2" t="s">
        <v>118</v>
      </c>
      <c r="I57" s="2" t="s">
        <v>119</v>
      </c>
      <c r="J57" s="2" t="s">
        <v>179</v>
      </c>
      <c r="K57" s="2" t="s">
        <v>77</v>
      </c>
      <c r="L57" s="2" t="s">
        <v>74</v>
      </c>
      <c r="M57" s="2" t="s">
        <v>75</v>
      </c>
      <c r="N57" s="2" t="s">
        <v>179</v>
      </c>
      <c r="O57" s="2" t="s">
        <v>81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18.829999999999998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34.5</v>
      </c>
      <c r="BJ57" s="2">
        <v>40.1</v>
      </c>
      <c r="BK57" s="2">
        <v>41</v>
      </c>
      <c r="BL57" s="2">
        <v>178.92</v>
      </c>
      <c r="BM57" s="2">
        <v>25.05</v>
      </c>
      <c r="BN57" s="2">
        <v>203.97</v>
      </c>
      <c r="BO57" s="2">
        <v>203.97</v>
      </c>
      <c r="BP57" s="2"/>
      <c r="BQ57" s="2" t="s">
        <v>181</v>
      </c>
      <c r="BR57" s="2" t="s">
        <v>286</v>
      </c>
      <c r="BS57" s="3">
        <v>42986</v>
      </c>
      <c r="BT57" s="4">
        <v>0.47222222222222227</v>
      </c>
      <c r="BU57" s="2" t="s">
        <v>183</v>
      </c>
      <c r="BV57" s="2" t="s">
        <v>97</v>
      </c>
      <c r="BW57" s="2"/>
      <c r="BX57" s="2"/>
      <c r="BY57" s="2">
        <v>200640</v>
      </c>
      <c r="BZ57" s="2"/>
      <c r="CA57" s="2" t="s">
        <v>157</v>
      </c>
      <c r="CB57" s="2"/>
      <c r="CC57" s="2" t="s">
        <v>75</v>
      </c>
      <c r="CD57" s="2">
        <v>2146</v>
      </c>
      <c r="CE57" s="2" t="s">
        <v>99</v>
      </c>
      <c r="CF57" s="5">
        <v>42989</v>
      </c>
      <c r="CG57" s="2"/>
      <c r="CH57" s="2"/>
      <c r="CI57" s="2">
        <v>1</v>
      </c>
      <c r="CJ57" s="2">
        <v>1</v>
      </c>
      <c r="CK57" s="2" t="s">
        <v>237</v>
      </c>
      <c r="CL57" s="2" t="s">
        <v>85</v>
      </c>
      <c r="CM57" s="2"/>
    </row>
    <row r="58" spans="1:91">
      <c r="A58" s="2" t="s">
        <v>170</v>
      </c>
      <c r="B58" s="2" t="s">
        <v>72</v>
      </c>
      <c r="C58" s="2" t="s">
        <v>73</v>
      </c>
      <c r="D58" s="2"/>
      <c r="E58" s="2" t="str">
        <f>"069908450979"</f>
        <v>069908450979</v>
      </c>
      <c r="F58" s="3">
        <v>42986</v>
      </c>
      <c r="G58" s="2">
        <v>201803</v>
      </c>
      <c r="H58" s="2" t="s">
        <v>259</v>
      </c>
      <c r="I58" s="2" t="s">
        <v>260</v>
      </c>
      <c r="J58" s="2" t="s">
        <v>277</v>
      </c>
      <c r="K58" s="2" t="s">
        <v>77</v>
      </c>
      <c r="L58" s="2" t="s">
        <v>78</v>
      </c>
      <c r="M58" s="2" t="s">
        <v>79</v>
      </c>
      <c r="N58" s="2" t="s">
        <v>277</v>
      </c>
      <c r="O58" s="2" t="s">
        <v>81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8.52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83.72</v>
      </c>
      <c r="BM58" s="2">
        <v>11.72</v>
      </c>
      <c r="BN58" s="2">
        <v>95.44</v>
      </c>
      <c r="BO58" s="2">
        <v>95.44</v>
      </c>
      <c r="BP58" s="2"/>
      <c r="BQ58" s="2" t="s">
        <v>278</v>
      </c>
      <c r="BR58" s="2" t="s">
        <v>287</v>
      </c>
      <c r="BS58" s="3">
        <v>42989</v>
      </c>
      <c r="BT58" s="4">
        <v>0.60416666666666663</v>
      </c>
      <c r="BU58" s="2" t="s">
        <v>129</v>
      </c>
      <c r="BV58" s="2" t="s">
        <v>97</v>
      </c>
      <c r="BW58" s="2"/>
      <c r="BX58" s="2"/>
      <c r="BY58" s="2">
        <v>1200</v>
      </c>
      <c r="BZ58" s="2"/>
      <c r="CA58" s="2"/>
      <c r="CB58" s="2"/>
      <c r="CC58" s="2" t="s">
        <v>79</v>
      </c>
      <c r="CD58" s="2">
        <v>2000</v>
      </c>
      <c r="CE58" s="2" t="s">
        <v>89</v>
      </c>
      <c r="CF58" s="5">
        <v>42990</v>
      </c>
      <c r="CG58" s="2"/>
      <c r="CH58" s="2"/>
      <c r="CI58" s="2">
        <v>1</v>
      </c>
      <c r="CJ58" s="2">
        <v>1</v>
      </c>
      <c r="CK58" s="2" t="s">
        <v>283</v>
      </c>
      <c r="CL58" s="2" t="s">
        <v>85</v>
      </c>
      <c r="CM58" s="2"/>
    </row>
    <row r="59" spans="1:91">
      <c r="A59" s="2" t="s">
        <v>170</v>
      </c>
      <c r="B59" s="2" t="s">
        <v>72</v>
      </c>
      <c r="C59" s="2" t="s">
        <v>73</v>
      </c>
      <c r="D59" s="2"/>
      <c r="E59" s="2" t="str">
        <f>"029907866254"</f>
        <v>029907866254</v>
      </c>
      <c r="F59" s="3">
        <v>42986</v>
      </c>
      <c r="G59" s="2">
        <v>201803</v>
      </c>
      <c r="H59" s="2" t="s">
        <v>165</v>
      </c>
      <c r="I59" s="2" t="s">
        <v>166</v>
      </c>
      <c r="J59" s="2" t="s">
        <v>288</v>
      </c>
      <c r="K59" s="2" t="s">
        <v>77</v>
      </c>
      <c r="L59" s="2" t="s">
        <v>78</v>
      </c>
      <c r="M59" s="2" t="s">
        <v>79</v>
      </c>
      <c r="N59" s="2" t="s">
        <v>289</v>
      </c>
      <c r="O59" s="2" t="s">
        <v>81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8.52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1.2</v>
      </c>
      <c r="BJ59" s="2">
        <v>3.7</v>
      </c>
      <c r="BK59" s="2">
        <v>4</v>
      </c>
      <c r="BL59" s="2">
        <v>83.72</v>
      </c>
      <c r="BM59" s="2">
        <v>11.72</v>
      </c>
      <c r="BN59" s="2">
        <v>95.44</v>
      </c>
      <c r="BO59" s="2">
        <v>95.44</v>
      </c>
      <c r="BP59" s="2"/>
      <c r="BQ59" s="2" t="s">
        <v>290</v>
      </c>
      <c r="BR59" s="2" t="s">
        <v>82</v>
      </c>
      <c r="BS59" s="3">
        <v>42989</v>
      </c>
      <c r="BT59" s="4">
        <v>0.60416666666666663</v>
      </c>
      <c r="BU59" s="2" t="s">
        <v>129</v>
      </c>
      <c r="BV59" s="2" t="s">
        <v>97</v>
      </c>
      <c r="BW59" s="2"/>
      <c r="BX59" s="2"/>
      <c r="BY59" s="2">
        <v>18304</v>
      </c>
      <c r="BZ59" s="2"/>
      <c r="CA59" s="2"/>
      <c r="CB59" s="2"/>
      <c r="CC59" s="2" t="s">
        <v>79</v>
      </c>
      <c r="CD59" s="2">
        <v>2090</v>
      </c>
      <c r="CE59" s="2" t="s">
        <v>89</v>
      </c>
      <c r="CF59" s="5">
        <v>42990</v>
      </c>
      <c r="CG59" s="2"/>
      <c r="CH59" s="2"/>
      <c r="CI59" s="2">
        <v>1</v>
      </c>
      <c r="CJ59" s="2">
        <v>1</v>
      </c>
      <c r="CK59" s="2" t="s">
        <v>283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"009935998952"</f>
        <v>009935998952</v>
      </c>
      <c r="F60" s="3">
        <v>42986</v>
      </c>
      <c r="G60" s="2">
        <v>201803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78</v>
      </c>
      <c r="M60" s="2" t="s">
        <v>79</v>
      </c>
      <c r="N60" s="2" t="s">
        <v>80</v>
      </c>
      <c r="O60" s="2" t="s">
        <v>81</v>
      </c>
      <c r="P60" s="2" t="str">
        <f>"STORES                        "</f>
        <v xml:space="preserve">STORES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7.67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2</v>
      </c>
      <c r="BI60" s="2">
        <v>20</v>
      </c>
      <c r="BJ60" s="2">
        <v>20.2</v>
      </c>
      <c r="BK60" s="2">
        <v>21</v>
      </c>
      <c r="BL60" s="2">
        <v>75.88</v>
      </c>
      <c r="BM60" s="2">
        <v>10.62</v>
      </c>
      <c r="BN60" s="2">
        <v>86.5</v>
      </c>
      <c r="BO60" s="2">
        <v>86.5</v>
      </c>
      <c r="BP60" s="2"/>
      <c r="BQ60" s="2" t="s">
        <v>82</v>
      </c>
      <c r="BR60" s="2" t="s">
        <v>83</v>
      </c>
      <c r="BS60" s="3">
        <v>42990</v>
      </c>
      <c r="BT60" s="4">
        <v>0.50763888888888886</v>
      </c>
      <c r="BU60" s="2" t="s">
        <v>168</v>
      </c>
      <c r="BV60" s="2" t="s">
        <v>85</v>
      </c>
      <c r="BW60" s="2" t="s">
        <v>86</v>
      </c>
      <c r="BX60" s="2" t="s">
        <v>291</v>
      </c>
      <c r="BY60" s="2">
        <v>100982</v>
      </c>
      <c r="BZ60" s="2"/>
      <c r="CA60" s="2"/>
      <c r="CB60" s="2"/>
      <c r="CC60" s="2" t="s">
        <v>79</v>
      </c>
      <c r="CD60" s="2">
        <v>2137</v>
      </c>
      <c r="CE60" s="2" t="s">
        <v>99</v>
      </c>
      <c r="CF60" s="5">
        <v>42990</v>
      </c>
      <c r="CG60" s="2"/>
      <c r="CH60" s="2"/>
      <c r="CI60" s="2">
        <v>1</v>
      </c>
      <c r="CJ60" s="2">
        <v>2</v>
      </c>
      <c r="CK60" s="2" t="s">
        <v>90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"009935903666"</f>
        <v>009935903666</v>
      </c>
      <c r="F61" s="3">
        <v>42985</v>
      </c>
      <c r="G61" s="2">
        <v>201803</v>
      </c>
      <c r="H61" s="2" t="s">
        <v>126</v>
      </c>
      <c r="I61" s="2" t="s">
        <v>127</v>
      </c>
      <c r="J61" s="2" t="s">
        <v>128</v>
      </c>
      <c r="K61" s="2" t="s">
        <v>77</v>
      </c>
      <c r="L61" s="2" t="s">
        <v>74</v>
      </c>
      <c r="M61" s="2" t="s">
        <v>75</v>
      </c>
      <c r="N61" s="2" t="s">
        <v>76</v>
      </c>
      <c r="O61" s="2" t="s">
        <v>81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7.81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77.16</v>
      </c>
      <c r="BM61" s="2">
        <v>10.8</v>
      </c>
      <c r="BN61" s="2">
        <v>87.96</v>
      </c>
      <c r="BO61" s="2">
        <v>87.96</v>
      </c>
      <c r="BP61" s="2"/>
      <c r="BQ61" s="2" t="s">
        <v>292</v>
      </c>
      <c r="BR61" s="2" t="s">
        <v>130</v>
      </c>
      <c r="BS61" s="3">
        <v>42986</v>
      </c>
      <c r="BT61" s="4">
        <v>0.47222222222222227</v>
      </c>
      <c r="BU61" s="2" t="s">
        <v>129</v>
      </c>
      <c r="BV61" s="2" t="s">
        <v>97</v>
      </c>
      <c r="BW61" s="2"/>
      <c r="BX61" s="2"/>
      <c r="BY61" s="2">
        <v>1200</v>
      </c>
      <c r="BZ61" s="2"/>
      <c r="CA61" s="2"/>
      <c r="CB61" s="2"/>
      <c r="CC61" s="2" t="s">
        <v>75</v>
      </c>
      <c r="CD61" s="2">
        <v>2146</v>
      </c>
      <c r="CE61" s="2" t="s">
        <v>89</v>
      </c>
      <c r="CF61" s="5">
        <v>42989</v>
      </c>
      <c r="CG61" s="2"/>
      <c r="CH61" s="2"/>
      <c r="CI61" s="2">
        <v>1</v>
      </c>
      <c r="CJ61" s="2">
        <v>1</v>
      </c>
      <c r="CK61" s="2" t="s">
        <v>132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"069908134316"</f>
        <v>069908134316</v>
      </c>
      <c r="F62" s="3">
        <v>42986</v>
      </c>
      <c r="G62" s="2">
        <v>201803</v>
      </c>
      <c r="H62" s="2" t="s">
        <v>133</v>
      </c>
      <c r="I62" s="2" t="s">
        <v>134</v>
      </c>
      <c r="J62" s="2" t="s">
        <v>76</v>
      </c>
      <c r="K62" s="2" t="s">
        <v>77</v>
      </c>
      <c r="L62" s="2" t="s">
        <v>74</v>
      </c>
      <c r="M62" s="2" t="s">
        <v>75</v>
      </c>
      <c r="N62" s="2" t="s">
        <v>76</v>
      </c>
      <c r="O62" s="2" t="s">
        <v>81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8.52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83.72</v>
      </c>
      <c r="BM62" s="2">
        <v>11.72</v>
      </c>
      <c r="BN62" s="2">
        <v>95.44</v>
      </c>
      <c r="BO62" s="2">
        <v>95.44</v>
      </c>
      <c r="BP62" s="2"/>
      <c r="BQ62" s="2" t="s">
        <v>129</v>
      </c>
      <c r="BR62" s="2"/>
      <c r="BS62" s="3">
        <v>42989</v>
      </c>
      <c r="BT62" s="4">
        <v>0.60416666666666663</v>
      </c>
      <c r="BU62" s="2" t="s">
        <v>129</v>
      </c>
      <c r="BV62" s="2" t="s">
        <v>97</v>
      </c>
      <c r="BW62" s="2"/>
      <c r="BX62" s="2"/>
      <c r="BY62" s="2">
        <v>1200</v>
      </c>
      <c r="BZ62" s="2"/>
      <c r="CA62" s="2"/>
      <c r="CB62" s="2"/>
      <c r="CC62" s="2" t="s">
        <v>75</v>
      </c>
      <c r="CD62" s="2">
        <v>2146</v>
      </c>
      <c r="CE62" s="2" t="s">
        <v>89</v>
      </c>
      <c r="CF62" s="5">
        <v>42990</v>
      </c>
      <c r="CG62" s="2"/>
      <c r="CH62" s="2"/>
      <c r="CI62" s="2">
        <v>1</v>
      </c>
      <c r="CJ62" s="2">
        <v>1</v>
      </c>
      <c r="CK62" s="2" t="s">
        <v>158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"009935474363"</f>
        <v>009935474363</v>
      </c>
      <c r="F63" s="3">
        <v>42986</v>
      </c>
      <c r="G63" s="2">
        <v>201803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184</v>
      </c>
      <c r="M63" s="2" t="s">
        <v>185</v>
      </c>
      <c r="N63" s="2" t="s">
        <v>293</v>
      </c>
      <c r="O63" s="2" t="s">
        <v>81</v>
      </c>
      <c r="P63" s="2" t="str">
        <f>"STORES                        "</f>
        <v xml:space="preserve">STORES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24.79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36</v>
      </c>
      <c r="BJ63" s="2">
        <v>15</v>
      </c>
      <c r="BK63" s="2">
        <v>36</v>
      </c>
      <c r="BL63" s="2">
        <v>234.03</v>
      </c>
      <c r="BM63" s="2">
        <v>32.76</v>
      </c>
      <c r="BN63" s="2">
        <v>266.79000000000002</v>
      </c>
      <c r="BO63" s="2">
        <v>266.79000000000002</v>
      </c>
      <c r="BP63" s="2"/>
      <c r="BQ63" s="2" t="s">
        <v>250</v>
      </c>
      <c r="BR63" s="2" t="s">
        <v>83</v>
      </c>
      <c r="BS63" s="3">
        <v>42989</v>
      </c>
      <c r="BT63" s="4">
        <v>0.54166666666666663</v>
      </c>
      <c r="BU63" s="2" t="s">
        <v>250</v>
      </c>
      <c r="BV63" s="2"/>
      <c r="BW63" s="2"/>
      <c r="BX63" s="2"/>
      <c r="BY63" s="2">
        <v>74844</v>
      </c>
      <c r="BZ63" s="2"/>
      <c r="CA63" s="2" t="s">
        <v>248</v>
      </c>
      <c r="CB63" s="2"/>
      <c r="CC63" s="2" t="s">
        <v>185</v>
      </c>
      <c r="CD63" s="2">
        <v>450</v>
      </c>
      <c r="CE63" s="2" t="s">
        <v>99</v>
      </c>
      <c r="CF63" s="5">
        <v>42991</v>
      </c>
      <c r="CG63" s="2"/>
      <c r="CH63" s="2"/>
      <c r="CI63" s="2">
        <v>0</v>
      </c>
      <c r="CJ63" s="2">
        <v>0</v>
      </c>
      <c r="CK63" s="2" t="s">
        <v>121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"009935474073"</f>
        <v>009935474073</v>
      </c>
      <c r="F64" s="3">
        <v>42986</v>
      </c>
      <c r="G64" s="2">
        <v>201803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126</v>
      </c>
      <c r="M64" s="2" t="s">
        <v>127</v>
      </c>
      <c r="N64" s="2" t="s">
        <v>294</v>
      </c>
      <c r="O64" s="2" t="s">
        <v>81</v>
      </c>
      <c r="P64" s="2" t="str">
        <f>"STORES                        "</f>
        <v xml:space="preserve">STORES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8.52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2</v>
      </c>
      <c r="BJ64" s="2">
        <v>4</v>
      </c>
      <c r="BK64" s="2">
        <v>4</v>
      </c>
      <c r="BL64" s="2">
        <v>83.72</v>
      </c>
      <c r="BM64" s="2">
        <v>11.72</v>
      </c>
      <c r="BN64" s="2">
        <v>95.44</v>
      </c>
      <c r="BO64" s="2">
        <v>95.44</v>
      </c>
      <c r="BP64" s="2"/>
      <c r="BQ64" s="2" t="s">
        <v>253</v>
      </c>
      <c r="BR64" s="2" t="s">
        <v>83</v>
      </c>
      <c r="BS64" s="3">
        <v>42989</v>
      </c>
      <c r="BT64" s="4">
        <v>0.4291666666666667</v>
      </c>
      <c r="BU64" s="2" t="s">
        <v>254</v>
      </c>
      <c r="BV64" s="2" t="s">
        <v>97</v>
      </c>
      <c r="BW64" s="2"/>
      <c r="BX64" s="2"/>
      <c r="BY64" s="2">
        <v>19845</v>
      </c>
      <c r="BZ64" s="2"/>
      <c r="CA64" s="2" t="s">
        <v>255</v>
      </c>
      <c r="CB64" s="2"/>
      <c r="CC64" s="2" t="s">
        <v>127</v>
      </c>
      <c r="CD64" s="2">
        <v>1034</v>
      </c>
      <c r="CE64" s="2" t="s">
        <v>99</v>
      </c>
      <c r="CF64" s="5">
        <v>42991</v>
      </c>
      <c r="CG64" s="2"/>
      <c r="CH64" s="2"/>
      <c r="CI64" s="2">
        <v>1</v>
      </c>
      <c r="CJ64" s="2">
        <v>1</v>
      </c>
      <c r="CK64" s="2" t="s">
        <v>158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"009936822226"</f>
        <v>009936822226</v>
      </c>
      <c r="F65" s="3">
        <v>42986</v>
      </c>
      <c r="G65" s="2">
        <v>201803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295</v>
      </c>
      <c r="M65" s="2" t="s">
        <v>296</v>
      </c>
      <c r="N65" s="2" t="s">
        <v>297</v>
      </c>
      <c r="O65" s="2" t="s">
        <v>81</v>
      </c>
      <c r="P65" s="2" t="str">
        <f>"STORES                        "</f>
        <v xml:space="preserve">STORES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7.81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6</v>
      </c>
      <c r="BJ65" s="2">
        <v>3.4</v>
      </c>
      <c r="BK65" s="2">
        <v>6</v>
      </c>
      <c r="BL65" s="2">
        <v>77.16</v>
      </c>
      <c r="BM65" s="2">
        <v>10.8</v>
      </c>
      <c r="BN65" s="2">
        <v>87.96</v>
      </c>
      <c r="BO65" s="2">
        <v>87.96</v>
      </c>
      <c r="BP65" s="2"/>
      <c r="BQ65" s="2" t="s">
        <v>298</v>
      </c>
      <c r="BR65" s="2" t="s">
        <v>83</v>
      </c>
      <c r="BS65" s="3">
        <v>42989</v>
      </c>
      <c r="BT65" s="4">
        <v>0.35138888888888892</v>
      </c>
      <c r="BU65" s="2" t="s">
        <v>299</v>
      </c>
      <c r="BV65" s="2"/>
      <c r="BW65" s="2"/>
      <c r="BX65" s="2"/>
      <c r="BY65" s="2">
        <v>17150</v>
      </c>
      <c r="BZ65" s="2"/>
      <c r="CA65" s="2" t="s">
        <v>300</v>
      </c>
      <c r="CB65" s="2"/>
      <c r="CC65" s="2" t="s">
        <v>296</v>
      </c>
      <c r="CD65" s="2">
        <v>157</v>
      </c>
      <c r="CE65" s="2" t="s">
        <v>99</v>
      </c>
      <c r="CF65" s="5">
        <v>42991</v>
      </c>
      <c r="CG65" s="2"/>
      <c r="CH65" s="2"/>
      <c r="CI65" s="2">
        <v>0</v>
      </c>
      <c r="CJ65" s="2">
        <v>0</v>
      </c>
      <c r="CK65" s="2" t="s">
        <v>132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"009935613903"</f>
        <v>009935613903</v>
      </c>
      <c r="F66" s="3">
        <v>42986</v>
      </c>
      <c r="G66" s="2">
        <v>201803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259</v>
      </c>
      <c r="M66" s="2" t="s">
        <v>260</v>
      </c>
      <c r="N66" s="2" t="s">
        <v>301</v>
      </c>
      <c r="O66" s="2" t="s">
        <v>81</v>
      </c>
      <c r="P66" s="2" t="str">
        <f>"STORES                        "</f>
        <v xml:space="preserve">STORES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6.39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2</v>
      </c>
      <c r="BI66" s="2">
        <v>11.5</v>
      </c>
      <c r="BJ66" s="2">
        <v>11.9</v>
      </c>
      <c r="BK66" s="2">
        <v>12</v>
      </c>
      <c r="BL66" s="2">
        <v>64.040000000000006</v>
      </c>
      <c r="BM66" s="2">
        <v>8.9700000000000006</v>
      </c>
      <c r="BN66" s="2">
        <v>73.010000000000005</v>
      </c>
      <c r="BO66" s="2">
        <v>73.010000000000005</v>
      </c>
      <c r="BP66" s="2"/>
      <c r="BQ66" s="2" t="s">
        <v>262</v>
      </c>
      <c r="BR66" s="2" t="s">
        <v>83</v>
      </c>
      <c r="BS66" s="3">
        <v>42990</v>
      </c>
      <c r="BT66" s="4">
        <v>0.3923611111111111</v>
      </c>
      <c r="BU66" s="2" t="s">
        <v>262</v>
      </c>
      <c r="BV66" s="2" t="s">
        <v>97</v>
      </c>
      <c r="BW66" s="2"/>
      <c r="BX66" s="2"/>
      <c r="BY66" s="2">
        <v>59408.07</v>
      </c>
      <c r="BZ66" s="2"/>
      <c r="CA66" s="2"/>
      <c r="CB66" s="2"/>
      <c r="CC66" s="2" t="s">
        <v>260</v>
      </c>
      <c r="CD66" s="2">
        <v>2940</v>
      </c>
      <c r="CE66" s="2" t="s">
        <v>89</v>
      </c>
      <c r="CF66" s="5">
        <v>42992</v>
      </c>
      <c r="CG66" s="2"/>
      <c r="CH66" s="2"/>
      <c r="CI66" s="2">
        <v>6</v>
      </c>
      <c r="CJ66" s="2">
        <v>2</v>
      </c>
      <c r="CK66" s="2" t="s">
        <v>169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"069908195551"</f>
        <v>069908195551</v>
      </c>
      <c r="F67" s="3">
        <v>42986</v>
      </c>
      <c r="G67" s="2">
        <v>201803</v>
      </c>
      <c r="H67" s="2" t="s">
        <v>227</v>
      </c>
      <c r="I67" s="2" t="s">
        <v>228</v>
      </c>
      <c r="J67" s="2" t="s">
        <v>76</v>
      </c>
      <c r="K67" s="2" t="s">
        <v>77</v>
      </c>
      <c r="L67" s="2" t="s">
        <v>74</v>
      </c>
      <c r="M67" s="2" t="s">
        <v>75</v>
      </c>
      <c r="N67" s="2" t="s">
        <v>302</v>
      </c>
      <c r="O67" s="2" t="s">
        <v>81</v>
      </c>
      <c r="P67" s="2" t="str">
        <f>"                              "</f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9.23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3</v>
      </c>
      <c r="BJ67" s="2">
        <v>2.4</v>
      </c>
      <c r="BK67" s="2">
        <v>3</v>
      </c>
      <c r="BL67" s="2">
        <v>90.28</v>
      </c>
      <c r="BM67" s="2">
        <v>12.64</v>
      </c>
      <c r="BN67" s="2">
        <v>102.92</v>
      </c>
      <c r="BO67" s="2">
        <v>102.92</v>
      </c>
      <c r="BP67" s="2"/>
      <c r="BQ67" s="2" t="s">
        <v>303</v>
      </c>
      <c r="BR67" s="2" t="s">
        <v>229</v>
      </c>
      <c r="BS67" s="3">
        <v>42990</v>
      </c>
      <c r="BT67" s="4">
        <v>0.52083333333333337</v>
      </c>
      <c r="BU67" s="2" t="s">
        <v>131</v>
      </c>
      <c r="BV67" s="2" t="s">
        <v>85</v>
      </c>
      <c r="BW67" s="2" t="s">
        <v>86</v>
      </c>
      <c r="BX67" s="2" t="s">
        <v>304</v>
      </c>
      <c r="BY67" s="2">
        <v>12000</v>
      </c>
      <c r="BZ67" s="2"/>
      <c r="CA67" s="2"/>
      <c r="CB67" s="2"/>
      <c r="CC67" s="2" t="s">
        <v>75</v>
      </c>
      <c r="CD67" s="2">
        <v>2146</v>
      </c>
      <c r="CE67" s="2" t="s">
        <v>89</v>
      </c>
      <c r="CF67" s="5">
        <v>42991</v>
      </c>
      <c r="CG67" s="2"/>
      <c r="CH67" s="2"/>
      <c r="CI67" s="2">
        <v>1</v>
      </c>
      <c r="CJ67" s="2">
        <v>2</v>
      </c>
      <c r="CK67" s="2" t="s">
        <v>237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"009935957045"</f>
        <v>009935957045</v>
      </c>
      <c r="F68" s="3">
        <v>42986</v>
      </c>
      <c r="G68" s="2">
        <v>201803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184</v>
      </c>
      <c r="M68" s="2" t="s">
        <v>185</v>
      </c>
      <c r="N68" s="2" t="s">
        <v>305</v>
      </c>
      <c r="O68" s="2" t="s">
        <v>81</v>
      </c>
      <c r="P68" s="2" t="str">
        <f>"STORES                        "</f>
        <v xml:space="preserve">STORES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31.98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18</v>
      </c>
      <c r="BJ68" s="2">
        <v>47</v>
      </c>
      <c r="BK68" s="2">
        <v>47</v>
      </c>
      <c r="BL68" s="2">
        <v>300.39999999999998</v>
      </c>
      <c r="BM68" s="2">
        <v>42.06</v>
      </c>
      <c r="BN68" s="2">
        <v>342.46</v>
      </c>
      <c r="BO68" s="2">
        <v>342.46</v>
      </c>
      <c r="BP68" s="2"/>
      <c r="BQ68" s="2" t="s">
        <v>262</v>
      </c>
      <c r="BR68" s="2" t="s">
        <v>83</v>
      </c>
      <c r="BS68" s="3">
        <v>42989</v>
      </c>
      <c r="BT68" s="4">
        <v>0.41666666666666669</v>
      </c>
      <c r="BU68" s="2" t="s">
        <v>186</v>
      </c>
      <c r="BV68" s="2"/>
      <c r="BW68" s="2"/>
      <c r="BX68" s="2"/>
      <c r="BY68" s="2">
        <v>235224</v>
      </c>
      <c r="BZ68" s="2"/>
      <c r="CA68" s="2" t="s">
        <v>248</v>
      </c>
      <c r="CB68" s="2"/>
      <c r="CC68" s="2" t="s">
        <v>185</v>
      </c>
      <c r="CD68" s="2">
        <v>450</v>
      </c>
      <c r="CE68" s="2" t="s">
        <v>99</v>
      </c>
      <c r="CF68" s="5">
        <v>42991</v>
      </c>
      <c r="CG68" s="2"/>
      <c r="CH68" s="2"/>
      <c r="CI68" s="2">
        <v>0</v>
      </c>
      <c r="CJ68" s="2">
        <v>0</v>
      </c>
      <c r="CK68" s="2" t="s">
        <v>121</v>
      </c>
      <c r="CL68" s="2" t="s">
        <v>85</v>
      </c>
      <c r="CM68" s="2"/>
    </row>
    <row r="69" spans="1:91">
      <c r="A69" s="2" t="s">
        <v>170</v>
      </c>
      <c r="B69" s="2" t="s">
        <v>72</v>
      </c>
      <c r="C69" s="2" t="s">
        <v>73</v>
      </c>
      <c r="D69" s="2"/>
      <c r="E69" s="2" t="str">
        <f>"009935941519"</f>
        <v>009935941519</v>
      </c>
      <c r="F69" s="3">
        <v>42985</v>
      </c>
      <c r="G69" s="2">
        <v>201803</v>
      </c>
      <c r="H69" s="2" t="s">
        <v>306</v>
      </c>
      <c r="I69" s="2" t="s">
        <v>307</v>
      </c>
      <c r="J69" s="2" t="s">
        <v>76</v>
      </c>
      <c r="K69" s="2" t="s">
        <v>77</v>
      </c>
      <c r="L69" s="2" t="s">
        <v>78</v>
      </c>
      <c r="M69" s="2" t="s">
        <v>79</v>
      </c>
      <c r="N69" s="2" t="s">
        <v>76</v>
      </c>
      <c r="O69" s="2" t="s">
        <v>81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16.63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33</v>
      </c>
      <c r="BJ69" s="2">
        <v>40.6</v>
      </c>
      <c r="BK69" s="2">
        <v>41</v>
      </c>
      <c r="BL69" s="2">
        <v>158.65</v>
      </c>
      <c r="BM69" s="2">
        <v>22.21</v>
      </c>
      <c r="BN69" s="2">
        <v>180.86</v>
      </c>
      <c r="BO69" s="2">
        <v>180.86</v>
      </c>
      <c r="BP69" s="2"/>
      <c r="BQ69" s="2" t="s">
        <v>223</v>
      </c>
      <c r="BR69" s="2" t="s">
        <v>308</v>
      </c>
      <c r="BS69" s="3">
        <v>42986</v>
      </c>
      <c r="BT69" s="4">
        <v>0.47222222222222227</v>
      </c>
      <c r="BU69" s="2" t="s">
        <v>129</v>
      </c>
      <c r="BV69" s="2" t="s">
        <v>97</v>
      </c>
      <c r="BW69" s="2"/>
      <c r="BX69" s="2"/>
      <c r="BY69" s="2">
        <v>202800</v>
      </c>
      <c r="BZ69" s="2"/>
      <c r="CA69" s="2"/>
      <c r="CB69" s="2"/>
      <c r="CC69" s="2" t="s">
        <v>79</v>
      </c>
      <c r="CD69" s="2">
        <v>2000</v>
      </c>
      <c r="CE69" s="2" t="s">
        <v>89</v>
      </c>
      <c r="CF69" s="5">
        <v>42989</v>
      </c>
      <c r="CG69" s="2"/>
      <c r="CH69" s="2"/>
      <c r="CI69" s="2">
        <v>1</v>
      </c>
      <c r="CJ69" s="2">
        <v>1</v>
      </c>
      <c r="CK69" s="2" t="s">
        <v>158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"029907767976"</f>
        <v>029907767976</v>
      </c>
      <c r="F70" s="3">
        <v>42979</v>
      </c>
      <c r="G70" s="2">
        <v>201803</v>
      </c>
      <c r="H70" s="2" t="s">
        <v>106</v>
      </c>
      <c r="I70" s="2" t="s">
        <v>107</v>
      </c>
      <c r="J70" s="2" t="s">
        <v>179</v>
      </c>
      <c r="K70" s="2" t="s">
        <v>77</v>
      </c>
      <c r="L70" s="2" t="s">
        <v>74</v>
      </c>
      <c r="M70" s="2" t="s">
        <v>75</v>
      </c>
      <c r="N70" s="2" t="s">
        <v>179</v>
      </c>
      <c r="O70" s="2" t="s">
        <v>81</v>
      </c>
      <c r="P70" s="2" t="str">
        <f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9.9499999999999993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2</v>
      </c>
      <c r="BI70" s="2">
        <v>20</v>
      </c>
      <c r="BJ70" s="2">
        <v>4.8</v>
      </c>
      <c r="BK70" s="2">
        <v>20</v>
      </c>
      <c r="BL70" s="2">
        <v>107.99</v>
      </c>
      <c r="BM70" s="2">
        <v>15.12</v>
      </c>
      <c r="BN70" s="2">
        <v>123.11</v>
      </c>
      <c r="BO70" s="2">
        <v>123.11</v>
      </c>
      <c r="BP70" s="2"/>
      <c r="BQ70" s="2"/>
      <c r="BR70" s="2"/>
      <c r="BS70" s="3">
        <v>42982</v>
      </c>
      <c r="BT70" s="4">
        <v>0.68055555555555547</v>
      </c>
      <c r="BU70" s="2" t="s">
        <v>309</v>
      </c>
      <c r="BV70" s="2" t="s">
        <v>97</v>
      </c>
      <c r="BW70" s="2"/>
      <c r="BX70" s="2"/>
      <c r="BY70" s="2">
        <v>24000</v>
      </c>
      <c r="BZ70" s="2"/>
      <c r="CA70" s="2"/>
      <c r="CB70" s="2"/>
      <c r="CC70" s="2" t="s">
        <v>75</v>
      </c>
      <c r="CD70" s="2">
        <v>2146</v>
      </c>
      <c r="CE70" s="2" t="s">
        <v>99</v>
      </c>
      <c r="CF70" s="5">
        <v>42983</v>
      </c>
      <c r="CG70" s="2"/>
      <c r="CH70" s="2"/>
      <c r="CI70" s="2">
        <v>2</v>
      </c>
      <c r="CJ70" s="2">
        <v>1</v>
      </c>
      <c r="CK70" s="2" t="s">
        <v>105</v>
      </c>
      <c r="CL70" s="2" t="s">
        <v>85</v>
      </c>
      <c r="CM70" s="2"/>
    </row>
    <row r="71" spans="1:91">
      <c r="A71" s="2" t="s">
        <v>170</v>
      </c>
      <c r="B71" s="2" t="s">
        <v>72</v>
      </c>
      <c r="C71" s="2" t="s">
        <v>73</v>
      </c>
      <c r="D71" s="2"/>
      <c r="E71" s="2" t="str">
        <f>"069908134257"</f>
        <v>069908134257</v>
      </c>
      <c r="F71" s="3">
        <v>42979</v>
      </c>
      <c r="G71" s="2">
        <v>201803</v>
      </c>
      <c r="H71" s="2" t="s">
        <v>133</v>
      </c>
      <c r="I71" s="2" t="s">
        <v>134</v>
      </c>
      <c r="J71" s="2" t="s">
        <v>76</v>
      </c>
      <c r="K71" s="2" t="s">
        <v>77</v>
      </c>
      <c r="L71" s="2" t="s">
        <v>78</v>
      </c>
      <c r="M71" s="2" t="s">
        <v>79</v>
      </c>
      <c r="N71" s="2" t="s">
        <v>76</v>
      </c>
      <c r="O71" s="2" t="s">
        <v>81</v>
      </c>
      <c r="P71" s="2" t="str">
        <f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44.59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150</v>
      </c>
      <c r="BJ71" s="2">
        <v>92</v>
      </c>
      <c r="BK71" s="2">
        <v>150</v>
      </c>
      <c r="BL71" s="2">
        <v>466.74</v>
      </c>
      <c r="BM71" s="2">
        <v>65.34</v>
      </c>
      <c r="BN71" s="2">
        <v>532.08000000000004</v>
      </c>
      <c r="BO71" s="2">
        <v>532.08000000000004</v>
      </c>
      <c r="BP71" s="2"/>
      <c r="BQ71" s="2"/>
      <c r="BR71" s="2"/>
      <c r="BS71" s="3">
        <v>42982</v>
      </c>
      <c r="BT71" s="4">
        <v>0.42222222222222222</v>
      </c>
      <c r="BU71" s="2" t="s">
        <v>129</v>
      </c>
      <c r="BV71" s="2" t="s">
        <v>97</v>
      </c>
      <c r="BW71" s="2"/>
      <c r="BX71" s="2"/>
      <c r="BY71" s="2">
        <v>460000</v>
      </c>
      <c r="BZ71" s="2"/>
      <c r="CA71" s="2"/>
      <c r="CB71" s="2"/>
      <c r="CC71" s="2" t="s">
        <v>79</v>
      </c>
      <c r="CD71" s="2">
        <v>2000</v>
      </c>
      <c r="CE71" s="2" t="s">
        <v>89</v>
      </c>
      <c r="CF71" s="5">
        <v>42990</v>
      </c>
      <c r="CG71" s="2"/>
      <c r="CH71" s="2"/>
      <c r="CI71" s="2">
        <v>1</v>
      </c>
      <c r="CJ71" s="2">
        <v>1</v>
      </c>
      <c r="CK71" s="2" t="s">
        <v>158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"009936115751"</f>
        <v>009936115751</v>
      </c>
      <c r="F72" s="3">
        <v>42979</v>
      </c>
      <c r="G72" s="2">
        <v>201803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310</v>
      </c>
      <c r="M72" s="2" t="s">
        <v>311</v>
      </c>
      <c r="N72" s="2" t="s">
        <v>76</v>
      </c>
      <c r="O72" s="2" t="s">
        <v>81</v>
      </c>
      <c r="P72" s="2" t="str">
        <f>"STORES                        "</f>
        <v xml:space="preserve">STORES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21.52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38.200000000000003</v>
      </c>
      <c r="BJ72" s="2">
        <v>52.9</v>
      </c>
      <c r="BK72" s="2">
        <v>53</v>
      </c>
      <c r="BL72" s="2">
        <v>227.8</v>
      </c>
      <c r="BM72" s="2">
        <v>31.89</v>
      </c>
      <c r="BN72" s="2">
        <v>259.69</v>
      </c>
      <c r="BO72" s="2">
        <v>259.69</v>
      </c>
      <c r="BP72" s="2"/>
      <c r="BQ72" s="2" t="s">
        <v>312</v>
      </c>
      <c r="BR72" s="2" t="s">
        <v>83</v>
      </c>
      <c r="BS72" s="3">
        <v>42982</v>
      </c>
      <c r="BT72" s="4">
        <v>0.56944444444444442</v>
      </c>
      <c r="BU72" s="2" t="s">
        <v>313</v>
      </c>
      <c r="BV72" s="2" t="s">
        <v>97</v>
      </c>
      <c r="BW72" s="2"/>
      <c r="BX72" s="2"/>
      <c r="BY72" s="2">
        <v>264646.32</v>
      </c>
      <c r="BZ72" s="2"/>
      <c r="CA72" s="2"/>
      <c r="CB72" s="2"/>
      <c r="CC72" s="2" t="s">
        <v>311</v>
      </c>
      <c r="CD72" s="2">
        <v>6045</v>
      </c>
      <c r="CE72" s="2" t="s">
        <v>89</v>
      </c>
      <c r="CF72" s="5">
        <v>42983</v>
      </c>
      <c r="CG72" s="2"/>
      <c r="CH72" s="2"/>
      <c r="CI72" s="2">
        <v>2</v>
      </c>
      <c r="CJ72" s="2">
        <v>1</v>
      </c>
      <c r="CK72" s="2" t="s">
        <v>187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"069908106619"</f>
        <v>069908106619</v>
      </c>
      <c r="F73" s="3">
        <v>42979</v>
      </c>
      <c r="G73" s="2">
        <v>201803</v>
      </c>
      <c r="H73" s="2" t="s">
        <v>184</v>
      </c>
      <c r="I73" s="2" t="s">
        <v>185</v>
      </c>
      <c r="J73" s="2" t="s">
        <v>76</v>
      </c>
      <c r="K73" s="2" t="s">
        <v>77</v>
      </c>
      <c r="L73" s="2" t="s">
        <v>74</v>
      </c>
      <c r="M73" s="2" t="s">
        <v>75</v>
      </c>
      <c r="N73" s="2" t="s">
        <v>76</v>
      </c>
      <c r="O73" s="2" t="s">
        <v>81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8.19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89.83</v>
      </c>
      <c r="BM73" s="2">
        <v>12.58</v>
      </c>
      <c r="BN73" s="2">
        <v>102.41</v>
      </c>
      <c r="BO73" s="2">
        <v>102.41</v>
      </c>
      <c r="BP73" s="2"/>
      <c r="BQ73" s="2" t="s">
        <v>314</v>
      </c>
      <c r="BR73" s="2" t="s">
        <v>258</v>
      </c>
      <c r="BS73" s="3">
        <v>42982</v>
      </c>
      <c r="BT73" s="4">
        <v>0.38055555555555554</v>
      </c>
      <c r="BU73" s="2" t="s">
        <v>315</v>
      </c>
      <c r="BV73" s="2"/>
      <c r="BW73" s="2"/>
      <c r="BX73" s="2"/>
      <c r="BY73" s="2">
        <v>1200</v>
      </c>
      <c r="BZ73" s="2"/>
      <c r="CA73" s="2"/>
      <c r="CB73" s="2"/>
      <c r="CC73" s="2" t="s">
        <v>75</v>
      </c>
      <c r="CD73" s="2">
        <v>2146</v>
      </c>
      <c r="CE73" s="2" t="s">
        <v>89</v>
      </c>
      <c r="CF73" s="5">
        <v>42983</v>
      </c>
      <c r="CG73" s="2"/>
      <c r="CH73" s="2"/>
      <c r="CI73" s="2">
        <v>0</v>
      </c>
      <c r="CJ73" s="2">
        <v>0</v>
      </c>
      <c r="CK73" s="2" t="s">
        <v>187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"009936377627"</f>
        <v>009936377627</v>
      </c>
      <c r="F74" s="3">
        <v>42979</v>
      </c>
      <c r="G74" s="2">
        <v>201803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316</v>
      </c>
      <c r="M74" s="2" t="s">
        <v>317</v>
      </c>
      <c r="N74" s="2" t="s">
        <v>93</v>
      </c>
      <c r="O74" s="2" t="s">
        <v>81</v>
      </c>
      <c r="P74" s="2" t="str">
        <f>"STORES                        "</f>
        <v xml:space="preserve">STORES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11.38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16.600000000000001</v>
      </c>
      <c r="BJ74" s="2">
        <v>24.6</v>
      </c>
      <c r="BK74" s="2">
        <v>25</v>
      </c>
      <c r="BL74" s="2">
        <v>122.83</v>
      </c>
      <c r="BM74" s="2">
        <v>17.2</v>
      </c>
      <c r="BN74" s="2">
        <v>140.03</v>
      </c>
      <c r="BO74" s="2">
        <v>140.03</v>
      </c>
      <c r="BP74" s="2"/>
      <c r="BQ74" s="2" t="s">
        <v>318</v>
      </c>
      <c r="BR74" s="2" t="s">
        <v>95</v>
      </c>
      <c r="BS74" s="3">
        <v>42984</v>
      </c>
      <c r="BT74" s="4">
        <v>0.375</v>
      </c>
      <c r="BU74" s="2" t="s">
        <v>319</v>
      </c>
      <c r="BV74" s="2" t="s">
        <v>85</v>
      </c>
      <c r="BW74" s="2" t="s">
        <v>216</v>
      </c>
      <c r="BX74" s="2" t="s">
        <v>320</v>
      </c>
      <c r="BY74" s="2">
        <v>122840.55</v>
      </c>
      <c r="BZ74" s="2"/>
      <c r="CA74" s="2"/>
      <c r="CB74" s="2"/>
      <c r="CC74" s="2" t="s">
        <v>317</v>
      </c>
      <c r="CD74" s="2">
        <v>3200</v>
      </c>
      <c r="CE74" s="2" t="s">
        <v>89</v>
      </c>
      <c r="CF74" s="5">
        <v>42985</v>
      </c>
      <c r="CG74" s="2"/>
      <c r="CH74" s="2"/>
      <c r="CI74" s="2">
        <v>1</v>
      </c>
      <c r="CJ74" s="2">
        <v>3</v>
      </c>
      <c r="CK74" s="2" t="s">
        <v>237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"009935552894"</f>
        <v>009935552894</v>
      </c>
      <c r="F75" s="3">
        <v>42982</v>
      </c>
      <c r="G75" s="2">
        <v>201803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193</v>
      </c>
      <c r="M75" s="2" t="s">
        <v>194</v>
      </c>
      <c r="N75" s="2" t="s">
        <v>76</v>
      </c>
      <c r="O75" s="2" t="s">
        <v>203</v>
      </c>
      <c r="P75" s="2" t="str">
        <f>"LOCKS                         "</f>
        <v xml:space="preserve">LOCKS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10.01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4.3</v>
      </c>
      <c r="BJ75" s="2">
        <v>4.7</v>
      </c>
      <c r="BK75" s="2">
        <v>5</v>
      </c>
      <c r="BL75" s="2">
        <v>103.61</v>
      </c>
      <c r="BM75" s="2">
        <v>14.51</v>
      </c>
      <c r="BN75" s="2">
        <v>118.12</v>
      </c>
      <c r="BO75" s="2">
        <v>118.12</v>
      </c>
      <c r="BP75" s="2"/>
      <c r="BQ75" s="2" t="s">
        <v>321</v>
      </c>
      <c r="BR75" s="2" t="s">
        <v>83</v>
      </c>
      <c r="BS75" s="3">
        <v>42983</v>
      </c>
      <c r="BT75" s="4">
        <v>0.41666666666666669</v>
      </c>
      <c r="BU75" s="2" t="s">
        <v>322</v>
      </c>
      <c r="BV75" s="2" t="s">
        <v>97</v>
      </c>
      <c r="BW75" s="2"/>
      <c r="BX75" s="2"/>
      <c r="BY75" s="2">
        <v>23459.439999999999</v>
      </c>
      <c r="BZ75" s="2" t="s">
        <v>27</v>
      </c>
      <c r="CA75" s="2" t="s">
        <v>157</v>
      </c>
      <c r="CB75" s="2"/>
      <c r="CC75" s="2" t="s">
        <v>194</v>
      </c>
      <c r="CD75" s="2">
        <v>7700</v>
      </c>
      <c r="CE75" s="2" t="s">
        <v>89</v>
      </c>
      <c r="CF75" s="5">
        <v>42984</v>
      </c>
      <c r="CG75" s="2"/>
      <c r="CH75" s="2"/>
      <c r="CI75" s="2">
        <v>1</v>
      </c>
      <c r="CJ75" s="2">
        <v>1</v>
      </c>
      <c r="CK75" s="2">
        <v>21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"009936002679"</f>
        <v>009936002679</v>
      </c>
      <c r="F76" s="3">
        <v>42982</v>
      </c>
      <c r="G76" s="2">
        <v>201803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78</v>
      </c>
      <c r="M76" s="2" t="s">
        <v>79</v>
      </c>
      <c r="N76" s="2" t="s">
        <v>76</v>
      </c>
      <c r="O76" s="2" t="s">
        <v>203</v>
      </c>
      <c r="P76" s="2" t="str">
        <f>"STORES                        "</f>
        <v xml:space="preserve">STORES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3.13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1.9</v>
      </c>
      <c r="BJ76" s="2">
        <v>1.2</v>
      </c>
      <c r="BK76" s="2">
        <v>2</v>
      </c>
      <c r="BL76" s="2">
        <v>32.380000000000003</v>
      </c>
      <c r="BM76" s="2">
        <v>4.53</v>
      </c>
      <c r="BN76" s="2">
        <v>36.909999999999997</v>
      </c>
      <c r="BO76" s="2">
        <v>36.909999999999997</v>
      </c>
      <c r="BP76" s="2"/>
      <c r="BQ76" s="2" t="s">
        <v>82</v>
      </c>
      <c r="BR76" s="2" t="s">
        <v>83</v>
      </c>
      <c r="BS76" s="3">
        <v>42984</v>
      </c>
      <c r="BT76" s="4">
        <v>0.40972222222222227</v>
      </c>
      <c r="BU76" s="2" t="s">
        <v>323</v>
      </c>
      <c r="BV76" s="2" t="s">
        <v>85</v>
      </c>
      <c r="BW76" s="2" t="s">
        <v>86</v>
      </c>
      <c r="BX76" s="2" t="s">
        <v>291</v>
      </c>
      <c r="BY76" s="2">
        <v>6053.17</v>
      </c>
      <c r="BZ76" s="2" t="s">
        <v>27</v>
      </c>
      <c r="CA76" s="2"/>
      <c r="CB76" s="2"/>
      <c r="CC76" s="2" t="s">
        <v>79</v>
      </c>
      <c r="CD76" s="2">
        <v>2137</v>
      </c>
      <c r="CE76" s="2" t="s">
        <v>89</v>
      </c>
      <c r="CF76" s="5">
        <v>42985</v>
      </c>
      <c r="CG76" s="2"/>
      <c r="CH76" s="2"/>
      <c r="CI76" s="2">
        <v>1</v>
      </c>
      <c r="CJ76" s="2">
        <v>2</v>
      </c>
      <c r="CK76" s="2">
        <v>22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"009935613804"</f>
        <v>009935613804</v>
      </c>
      <c r="F77" s="3">
        <v>42982</v>
      </c>
      <c r="G77" s="2">
        <v>201803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242</v>
      </c>
      <c r="M77" s="2" t="s">
        <v>243</v>
      </c>
      <c r="N77" s="2" t="s">
        <v>76</v>
      </c>
      <c r="O77" s="2" t="s">
        <v>203</v>
      </c>
      <c r="P77" s="2" t="str">
        <f>"LCK                           "</f>
        <v xml:space="preserve">LCK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24.88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9</v>
      </c>
      <c r="BJ77" s="2">
        <v>2.5</v>
      </c>
      <c r="BK77" s="2">
        <v>9</v>
      </c>
      <c r="BL77" s="2">
        <v>257.62</v>
      </c>
      <c r="BM77" s="2">
        <v>36.07</v>
      </c>
      <c r="BN77" s="2">
        <v>293.69</v>
      </c>
      <c r="BO77" s="2">
        <v>293.69</v>
      </c>
      <c r="BP77" s="2"/>
      <c r="BQ77" s="2" t="s">
        <v>324</v>
      </c>
      <c r="BR77" s="2"/>
      <c r="BS77" s="3">
        <v>42985</v>
      </c>
      <c r="BT77" s="4">
        <v>0.3263888888888889</v>
      </c>
      <c r="BU77" s="2" t="s">
        <v>245</v>
      </c>
      <c r="BV77" s="2" t="s">
        <v>85</v>
      </c>
      <c r="BW77" s="2"/>
      <c r="BX77" s="2"/>
      <c r="BY77" s="2">
        <v>12544</v>
      </c>
      <c r="BZ77" s="2" t="s">
        <v>27</v>
      </c>
      <c r="CA77" s="2"/>
      <c r="CB77" s="2"/>
      <c r="CC77" s="2" t="s">
        <v>243</v>
      </c>
      <c r="CD77" s="2">
        <v>299</v>
      </c>
      <c r="CE77" s="2" t="s">
        <v>99</v>
      </c>
      <c r="CF77" s="5">
        <v>42989</v>
      </c>
      <c r="CG77" s="2"/>
      <c r="CH77" s="2"/>
      <c r="CI77" s="2">
        <v>1</v>
      </c>
      <c r="CJ77" s="2">
        <v>3</v>
      </c>
      <c r="CK77" s="2">
        <v>24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"089901177768"</f>
        <v>089901177768</v>
      </c>
      <c r="F78" s="3">
        <v>42982</v>
      </c>
      <c r="G78" s="2">
        <v>201803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133</v>
      </c>
      <c r="M78" s="2" t="s">
        <v>134</v>
      </c>
      <c r="N78" s="2" t="s">
        <v>76</v>
      </c>
      <c r="O78" s="2" t="s">
        <v>203</v>
      </c>
      <c r="P78" s="2" t="str">
        <f>"LOCKS                         "</f>
        <v xml:space="preserve">LOCKS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18.010000000000002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8.8000000000000007</v>
      </c>
      <c r="BJ78" s="2">
        <v>2.8</v>
      </c>
      <c r="BK78" s="2">
        <v>9</v>
      </c>
      <c r="BL78" s="2">
        <v>186.49</v>
      </c>
      <c r="BM78" s="2">
        <v>26.11</v>
      </c>
      <c r="BN78" s="2">
        <v>212.6</v>
      </c>
      <c r="BO78" s="2">
        <v>212.6</v>
      </c>
      <c r="BP78" s="2"/>
      <c r="BQ78" s="2" t="s">
        <v>149</v>
      </c>
      <c r="BR78" s="2" t="s">
        <v>325</v>
      </c>
      <c r="BS78" s="3">
        <v>42983</v>
      </c>
      <c r="BT78" s="4">
        <v>0.38680555555555557</v>
      </c>
      <c r="BU78" s="2" t="s">
        <v>137</v>
      </c>
      <c r="BV78" s="2" t="s">
        <v>97</v>
      </c>
      <c r="BW78" s="2"/>
      <c r="BX78" s="2"/>
      <c r="BY78" s="2">
        <v>13870.84</v>
      </c>
      <c r="BZ78" s="2" t="s">
        <v>27</v>
      </c>
      <c r="CA78" s="2" t="s">
        <v>326</v>
      </c>
      <c r="CB78" s="2"/>
      <c r="CC78" s="2" t="s">
        <v>134</v>
      </c>
      <c r="CD78" s="2">
        <v>699</v>
      </c>
      <c r="CE78" s="2" t="s">
        <v>89</v>
      </c>
      <c r="CF78" s="5">
        <v>42984</v>
      </c>
      <c r="CG78" s="2"/>
      <c r="CH78" s="2"/>
      <c r="CI78" s="2">
        <v>1</v>
      </c>
      <c r="CJ78" s="2">
        <v>1</v>
      </c>
      <c r="CK78" s="2">
        <v>21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"009935613803"</f>
        <v>009935613803</v>
      </c>
      <c r="F79" s="3">
        <v>42982</v>
      </c>
      <c r="G79" s="2">
        <v>201803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171</v>
      </c>
      <c r="M79" s="2" t="s">
        <v>172</v>
      </c>
      <c r="N79" s="2" t="s">
        <v>93</v>
      </c>
      <c r="O79" s="2" t="s">
        <v>203</v>
      </c>
      <c r="P79" s="2" t="str">
        <f>"LOK                           "</f>
        <v xml:space="preserve">LOK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1.4</v>
      </c>
      <c r="BJ79" s="2">
        <v>2.4</v>
      </c>
      <c r="BK79" s="2">
        <v>2.5</v>
      </c>
      <c r="BL79" s="2">
        <v>51.8</v>
      </c>
      <c r="BM79" s="2">
        <v>7.25</v>
      </c>
      <c r="BN79" s="2">
        <v>59.05</v>
      </c>
      <c r="BO79" s="2">
        <v>59.05</v>
      </c>
      <c r="BP79" s="2"/>
      <c r="BQ79" s="2" t="s">
        <v>327</v>
      </c>
      <c r="BR79" s="2"/>
      <c r="BS79" s="3">
        <v>42983</v>
      </c>
      <c r="BT79" s="4">
        <v>0.39930555555555558</v>
      </c>
      <c r="BU79" s="2" t="s">
        <v>328</v>
      </c>
      <c r="BV79" s="2" t="s">
        <v>97</v>
      </c>
      <c r="BW79" s="2"/>
      <c r="BX79" s="2"/>
      <c r="BY79" s="2">
        <v>11911.32</v>
      </c>
      <c r="BZ79" s="2" t="s">
        <v>27</v>
      </c>
      <c r="CA79" s="2" t="s">
        <v>329</v>
      </c>
      <c r="CB79" s="2"/>
      <c r="CC79" s="2" t="s">
        <v>172</v>
      </c>
      <c r="CD79" s="2">
        <v>9301</v>
      </c>
      <c r="CE79" s="2" t="s">
        <v>89</v>
      </c>
      <c r="CF79" s="5">
        <v>42984</v>
      </c>
      <c r="CG79" s="2"/>
      <c r="CH79" s="2"/>
      <c r="CI79" s="2">
        <v>1</v>
      </c>
      <c r="CJ79" s="2">
        <v>1</v>
      </c>
      <c r="CK79" s="2">
        <v>21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"009935613799"</f>
        <v>009935613799</v>
      </c>
      <c r="F80" s="3">
        <v>42982</v>
      </c>
      <c r="G80" s="2">
        <v>201803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106</v>
      </c>
      <c r="M80" s="2" t="s">
        <v>107</v>
      </c>
      <c r="N80" s="2" t="s">
        <v>330</v>
      </c>
      <c r="O80" s="2" t="s">
        <v>203</v>
      </c>
      <c r="P80" s="2" t="str">
        <f>"LCK                           "</f>
        <v xml:space="preserve">LCK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2.4</v>
      </c>
      <c r="BK80" s="2">
        <v>2.5</v>
      </c>
      <c r="BL80" s="2">
        <v>51.8</v>
      </c>
      <c r="BM80" s="2">
        <v>7.25</v>
      </c>
      <c r="BN80" s="2">
        <v>59.05</v>
      </c>
      <c r="BO80" s="2">
        <v>59.05</v>
      </c>
      <c r="BP80" s="2"/>
      <c r="BQ80" s="2" t="s">
        <v>109</v>
      </c>
      <c r="BR80" s="2"/>
      <c r="BS80" s="3">
        <v>42983</v>
      </c>
      <c r="BT80" s="4">
        <v>0.34930555555555554</v>
      </c>
      <c r="BU80" s="2" t="s">
        <v>331</v>
      </c>
      <c r="BV80" s="2" t="s">
        <v>97</v>
      </c>
      <c r="BW80" s="2"/>
      <c r="BX80" s="2"/>
      <c r="BY80" s="2">
        <v>12000</v>
      </c>
      <c r="BZ80" s="2" t="s">
        <v>27</v>
      </c>
      <c r="CA80" s="2"/>
      <c r="CB80" s="2"/>
      <c r="CC80" s="2" t="s">
        <v>107</v>
      </c>
      <c r="CD80" s="2">
        <v>3900</v>
      </c>
      <c r="CE80" s="2" t="s">
        <v>207</v>
      </c>
      <c r="CF80" s="5">
        <v>42984</v>
      </c>
      <c r="CG80" s="2"/>
      <c r="CH80" s="2"/>
      <c r="CI80" s="2">
        <v>1</v>
      </c>
      <c r="CJ80" s="2">
        <v>1</v>
      </c>
      <c r="CK80" s="2">
        <v>21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"009935636074"</f>
        <v>009935636074</v>
      </c>
      <c r="F81" s="3">
        <v>42983</v>
      </c>
      <c r="G81" s="2">
        <v>201803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122</v>
      </c>
      <c r="M81" s="2" t="s">
        <v>116</v>
      </c>
      <c r="N81" s="2" t="s">
        <v>76</v>
      </c>
      <c r="O81" s="2" t="s">
        <v>203</v>
      </c>
      <c r="P81" s="2" t="str">
        <f>"LOCKS                         "</f>
        <v xml:space="preserve">LOCKS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5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2.4</v>
      </c>
      <c r="BK81" s="2">
        <v>2.5</v>
      </c>
      <c r="BL81" s="2">
        <v>51.8</v>
      </c>
      <c r="BM81" s="2">
        <v>7.25</v>
      </c>
      <c r="BN81" s="2">
        <v>59.05</v>
      </c>
      <c r="BO81" s="2">
        <v>59.05</v>
      </c>
      <c r="BP81" s="2"/>
      <c r="BQ81" s="2" t="s">
        <v>332</v>
      </c>
      <c r="BR81" s="2" t="s">
        <v>83</v>
      </c>
      <c r="BS81" s="3">
        <v>42985</v>
      </c>
      <c r="BT81" s="4">
        <v>0.63194444444444442</v>
      </c>
      <c r="BU81" s="2" t="s">
        <v>124</v>
      </c>
      <c r="BV81" s="2" t="s">
        <v>85</v>
      </c>
      <c r="BW81" s="2"/>
      <c r="BX81" s="2"/>
      <c r="BY81" s="2">
        <v>12000</v>
      </c>
      <c r="BZ81" s="2" t="s">
        <v>27</v>
      </c>
      <c r="CA81" s="2"/>
      <c r="CB81" s="2"/>
      <c r="CC81" s="2" t="s">
        <v>116</v>
      </c>
      <c r="CD81" s="2">
        <v>1201</v>
      </c>
      <c r="CE81" s="2" t="s">
        <v>139</v>
      </c>
      <c r="CF81" s="5">
        <v>42986</v>
      </c>
      <c r="CG81" s="2"/>
      <c r="CH81" s="2"/>
      <c r="CI81" s="2">
        <v>1</v>
      </c>
      <c r="CJ81" s="2">
        <v>2</v>
      </c>
      <c r="CK81" s="2">
        <v>21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"009935474216"</f>
        <v>009935474216</v>
      </c>
      <c r="F82" s="3">
        <v>42983</v>
      </c>
      <c r="G82" s="2">
        <v>201803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184</v>
      </c>
      <c r="M82" s="2" t="s">
        <v>185</v>
      </c>
      <c r="N82" s="2" t="s">
        <v>333</v>
      </c>
      <c r="O82" s="2" t="s">
        <v>203</v>
      </c>
      <c r="P82" s="2" t="str">
        <f>"LOCKS                         "</f>
        <v xml:space="preserve">LOCKS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5.62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58.18</v>
      </c>
      <c r="BM82" s="2">
        <v>8.15</v>
      </c>
      <c r="BN82" s="2">
        <v>66.33</v>
      </c>
      <c r="BO82" s="2">
        <v>66.33</v>
      </c>
      <c r="BP82" s="2"/>
      <c r="BQ82" s="2" t="s">
        <v>186</v>
      </c>
      <c r="BR82" s="2" t="s">
        <v>83</v>
      </c>
      <c r="BS82" s="3">
        <v>42984</v>
      </c>
      <c r="BT82" s="4">
        <v>0.41666666666666669</v>
      </c>
      <c r="BU82" s="2" t="s">
        <v>186</v>
      </c>
      <c r="BV82" s="2" t="s">
        <v>97</v>
      </c>
      <c r="BW82" s="2"/>
      <c r="BX82" s="2"/>
      <c r="BY82" s="2">
        <v>1200</v>
      </c>
      <c r="BZ82" s="2" t="s">
        <v>27</v>
      </c>
      <c r="CA82" s="2" t="s">
        <v>248</v>
      </c>
      <c r="CB82" s="2"/>
      <c r="CC82" s="2" t="s">
        <v>185</v>
      </c>
      <c r="CD82" s="2">
        <v>450</v>
      </c>
      <c r="CE82" s="2" t="s">
        <v>334</v>
      </c>
      <c r="CF82" s="5">
        <v>42986</v>
      </c>
      <c r="CG82" s="2"/>
      <c r="CH82" s="2"/>
      <c r="CI82" s="2">
        <v>1</v>
      </c>
      <c r="CJ82" s="2">
        <v>1</v>
      </c>
      <c r="CK82" s="2">
        <v>24</v>
      </c>
      <c r="CL82" s="2" t="s">
        <v>85</v>
      </c>
      <c r="CM82" s="2"/>
    </row>
    <row r="83" spans="1:91">
      <c r="A83" s="2" t="s">
        <v>170</v>
      </c>
      <c r="B83" s="2" t="s">
        <v>72</v>
      </c>
      <c r="C83" s="2" t="s">
        <v>73</v>
      </c>
      <c r="D83" s="2"/>
      <c r="E83" s="2" t="str">
        <f>"029907627775"</f>
        <v>029907627775</v>
      </c>
      <c r="F83" s="3">
        <v>42983</v>
      </c>
      <c r="G83" s="2">
        <v>201803</v>
      </c>
      <c r="H83" s="2" t="s">
        <v>165</v>
      </c>
      <c r="I83" s="2" t="s">
        <v>166</v>
      </c>
      <c r="J83" s="2" t="s">
        <v>288</v>
      </c>
      <c r="K83" s="2" t="s">
        <v>77</v>
      </c>
      <c r="L83" s="2" t="s">
        <v>78</v>
      </c>
      <c r="M83" s="2" t="s">
        <v>79</v>
      </c>
      <c r="N83" s="2" t="s">
        <v>335</v>
      </c>
      <c r="O83" s="2" t="s">
        <v>203</v>
      </c>
      <c r="P83" s="2" t="str">
        <f>"170 922 1007                  "</f>
        <v xml:space="preserve">170 922 1007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4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2</v>
      </c>
      <c r="BJ83" s="2">
        <v>0.7</v>
      </c>
      <c r="BK83" s="2">
        <v>2</v>
      </c>
      <c r="BL83" s="2">
        <v>41.44</v>
      </c>
      <c r="BM83" s="2">
        <v>5.8</v>
      </c>
      <c r="BN83" s="2">
        <v>47.24</v>
      </c>
      <c r="BO83" s="2">
        <v>47.24</v>
      </c>
      <c r="BP83" s="2"/>
      <c r="BQ83" s="2" t="s">
        <v>336</v>
      </c>
      <c r="BR83" s="2" t="s">
        <v>337</v>
      </c>
      <c r="BS83" s="3">
        <v>42984</v>
      </c>
      <c r="BT83" s="4">
        <v>0.41180555555555554</v>
      </c>
      <c r="BU83" s="2" t="s">
        <v>331</v>
      </c>
      <c r="BV83" s="2" t="s">
        <v>97</v>
      </c>
      <c r="BW83" s="2"/>
      <c r="BX83" s="2"/>
      <c r="BY83" s="2">
        <v>3600</v>
      </c>
      <c r="BZ83" s="2" t="s">
        <v>27</v>
      </c>
      <c r="CA83" s="2"/>
      <c r="CB83" s="2"/>
      <c r="CC83" s="2" t="s">
        <v>79</v>
      </c>
      <c r="CD83" s="2">
        <v>2000</v>
      </c>
      <c r="CE83" s="2" t="s">
        <v>89</v>
      </c>
      <c r="CF83" s="5">
        <v>42985</v>
      </c>
      <c r="CG83" s="2"/>
      <c r="CH83" s="2"/>
      <c r="CI83" s="2">
        <v>1</v>
      </c>
      <c r="CJ83" s="2">
        <v>1</v>
      </c>
      <c r="CK83" s="2">
        <v>21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"009936078374"</f>
        <v>009936078374</v>
      </c>
      <c r="F84" s="3">
        <v>42979</v>
      </c>
      <c r="G84" s="2">
        <v>201803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338</v>
      </c>
      <c r="M84" s="2" t="s">
        <v>194</v>
      </c>
      <c r="N84" s="2" t="s">
        <v>339</v>
      </c>
      <c r="O84" s="2" t="s">
        <v>81</v>
      </c>
      <c r="P84" s="2" t="str">
        <f>"STORES                        "</f>
        <v xml:space="preserve">STORES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69.2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4</v>
      </c>
      <c r="BI84" s="2">
        <v>26</v>
      </c>
      <c r="BJ84" s="2">
        <v>188.2</v>
      </c>
      <c r="BK84" s="2">
        <v>189</v>
      </c>
      <c r="BL84" s="2">
        <v>721.56</v>
      </c>
      <c r="BM84" s="2">
        <v>101.02</v>
      </c>
      <c r="BN84" s="2">
        <v>822.58</v>
      </c>
      <c r="BO84" s="2">
        <v>822.58</v>
      </c>
      <c r="BP84" s="2"/>
      <c r="BQ84" s="2" t="s">
        <v>340</v>
      </c>
      <c r="BR84" s="2" t="s">
        <v>83</v>
      </c>
      <c r="BS84" s="3">
        <v>42982</v>
      </c>
      <c r="BT84" s="4">
        <v>0.41666666666666669</v>
      </c>
      <c r="BU84" s="2" t="s">
        <v>341</v>
      </c>
      <c r="BV84" s="2" t="s">
        <v>97</v>
      </c>
      <c r="BW84" s="2"/>
      <c r="BX84" s="2"/>
      <c r="BY84" s="2">
        <v>235224</v>
      </c>
      <c r="BZ84" s="2"/>
      <c r="CA84" s="2"/>
      <c r="CB84" s="2"/>
      <c r="CC84" s="2" t="s">
        <v>194</v>
      </c>
      <c r="CD84" s="2">
        <v>7700</v>
      </c>
      <c r="CE84" s="2" t="s">
        <v>342</v>
      </c>
      <c r="CF84" s="5">
        <v>42983</v>
      </c>
      <c r="CG84" s="2"/>
      <c r="CH84" s="2"/>
      <c r="CI84" s="2">
        <v>2</v>
      </c>
      <c r="CJ84" s="2">
        <v>1</v>
      </c>
      <c r="CK84" s="2" t="s">
        <v>187</v>
      </c>
      <c r="CL84" s="2" t="s">
        <v>85</v>
      </c>
      <c r="CM84" s="2"/>
    </row>
    <row r="85" spans="1:91">
      <c r="A85" s="2" t="s">
        <v>170</v>
      </c>
      <c r="B85" s="2" t="s">
        <v>72</v>
      </c>
      <c r="C85" s="2" t="s">
        <v>73</v>
      </c>
      <c r="D85" s="2"/>
      <c r="E85" s="2" t="str">
        <f>"039902509297"</f>
        <v>039902509297</v>
      </c>
      <c r="F85" s="3">
        <v>42984</v>
      </c>
      <c r="G85" s="2">
        <v>201803</v>
      </c>
      <c r="H85" s="2" t="s">
        <v>310</v>
      </c>
      <c r="I85" s="2" t="s">
        <v>311</v>
      </c>
      <c r="J85" s="2" t="s">
        <v>343</v>
      </c>
      <c r="K85" s="2" t="s">
        <v>77</v>
      </c>
      <c r="L85" s="2" t="s">
        <v>78</v>
      </c>
      <c r="M85" s="2" t="s">
        <v>79</v>
      </c>
      <c r="N85" s="2" t="s">
        <v>344</v>
      </c>
      <c r="O85" s="2" t="s">
        <v>81</v>
      </c>
      <c r="P85" s="2" t="str">
        <f>"                              "</f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206.41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4</v>
      </c>
      <c r="BI85" s="2">
        <v>185</v>
      </c>
      <c r="BJ85" s="2">
        <v>509.4</v>
      </c>
      <c r="BK85" s="2">
        <v>510</v>
      </c>
      <c r="BL85" s="2">
        <v>1911.65</v>
      </c>
      <c r="BM85" s="2">
        <v>267.63</v>
      </c>
      <c r="BN85" s="2">
        <v>2179.2800000000002</v>
      </c>
      <c r="BO85" s="2">
        <v>2179.2800000000002</v>
      </c>
      <c r="BP85" s="2"/>
      <c r="BQ85" s="2" t="s">
        <v>345</v>
      </c>
      <c r="BR85" s="2" t="s">
        <v>346</v>
      </c>
      <c r="BS85" s="3">
        <v>42986</v>
      </c>
      <c r="BT85" s="4">
        <v>0.47222222222222227</v>
      </c>
      <c r="BU85" s="2" t="s">
        <v>183</v>
      </c>
      <c r="BV85" s="2" t="s">
        <v>97</v>
      </c>
      <c r="BW85" s="2"/>
      <c r="BX85" s="2"/>
      <c r="BY85" s="2">
        <v>636706</v>
      </c>
      <c r="BZ85" s="2"/>
      <c r="CA85" s="2" t="s">
        <v>157</v>
      </c>
      <c r="CB85" s="2"/>
      <c r="CC85" s="2" t="s">
        <v>79</v>
      </c>
      <c r="CD85" s="2">
        <v>2000</v>
      </c>
      <c r="CE85" s="2" t="s">
        <v>347</v>
      </c>
      <c r="CF85" s="5">
        <v>42989</v>
      </c>
      <c r="CG85" s="2"/>
      <c r="CH85" s="2"/>
      <c r="CI85" s="2">
        <v>2</v>
      </c>
      <c r="CJ85" s="2">
        <v>2</v>
      </c>
      <c r="CK85" s="2" t="s">
        <v>187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"069908328069"</f>
        <v>069908328069</v>
      </c>
      <c r="F86" s="3">
        <v>42989</v>
      </c>
      <c r="G86" s="2">
        <v>201803</v>
      </c>
      <c r="H86" s="2" t="s">
        <v>177</v>
      </c>
      <c r="I86" s="2" t="s">
        <v>178</v>
      </c>
      <c r="J86" s="2" t="s">
        <v>179</v>
      </c>
      <c r="K86" s="2" t="s">
        <v>77</v>
      </c>
      <c r="L86" s="2" t="s">
        <v>78</v>
      </c>
      <c r="M86" s="2" t="s">
        <v>79</v>
      </c>
      <c r="N86" s="2" t="s">
        <v>180</v>
      </c>
      <c r="O86" s="2" t="s">
        <v>81</v>
      </c>
      <c r="P86" s="2" t="str">
        <f>"SN01                          "</f>
        <v xml:space="preserve">SN01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30.67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2</v>
      </c>
      <c r="BI86" s="2">
        <v>44</v>
      </c>
      <c r="BJ86" s="2">
        <v>85.8</v>
      </c>
      <c r="BK86" s="2">
        <v>86</v>
      </c>
      <c r="BL86" s="2">
        <v>288.33999999999997</v>
      </c>
      <c r="BM86" s="2">
        <v>40.369999999999997</v>
      </c>
      <c r="BN86" s="2">
        <v>328.71</v>
      </c>
      <c r="BO86" s="2">
        <v>328.71</v>
      </c>
      <c r="BP86" s="2"/>
      <c r="BQ86" s="2" t="s">
        <v>181</v>
      </c>
      <c r="BR86" s="2" t="s">
        <v>182</v>
      </c>
      <c r="BS86" s="3">
        <v>42990</v>
      </c>
      <c r="BT86" s="4">
        <v>0.52083333333333337</v>
      </c>
      <c r="BU86" s="2" t="s">
        <v>131</v>
      </c>
      <c r="BV86" s="2" t="s">
        <v>97</v>
      </c>
      <c r="BW86" s="2"/>
      <c r="BX86" s="2"/>
      <c r="BY86" s="2">
        <v>428800</v>
      </c>
      <c r="BZ86" s="2"/>
      <c r="CA86" s="2"/>
      <c r="CB86" s="2"/>
      <c r="CC86" s="2" t="s">
        <v>79</v>
      </c>
      <c r="CD86" s="2">
        <v>2054</v>
      </c>
      <c r="CE86" s="2" t="s">
        <v>89</v>
      </c>
      <c r="CF86" s="5">
        <v>42991</v>
      </c>
      <c r="CG86" s="2"/>
      <c r="CH86" s="2"/>
      <c r="CI86" s="2">
        <v>1</v>
      </c>
      <c r="CJ86" s="2">
        <v>1</v>
      </c>
      <c r="CK86" s="2" t="s">
        <v>158</v>
      </c>
      <c r="CL86" s="2" t="s">
        <v>85</v>
      </c>
      <c r="CM86" s="2"/>
    </row>
    <row r="87" spans="1:91">
      <c r="A87" s="2" t="s">
        <v>170</v>
      </c>
      <c r="B87" s="2" t="s">
        <v>72</v>
      </c>
      <c r="C87" s="2" t="s">
        <v>73</v>
      </c>
      <c r="D87" s="2"/>
      <c r="E87" s="2" t="str">
        <f>"029907512122"</f>
        <v>029907512122</v>
      </c>
      <c r="F87" s="3">
        <v>42989</v>
      </c>
      <c r="G87" s="2">
        <v>201803</v>
      </c>
      <c r="H87" s="2" t="s">
        <v>165</v>
      </c>
      <c r="I87" s="2" t="s">
        <v>166</v>
      </c>
      <c r="J87" s="2" t="s">
        <v>288</v>
      </c>
      <c r="K87" s="2" t="s">
        <v>77</v>
      </c>
      <c r="L87" s="2" t="s">
        <v>78</v>
      </c>
      <c r="M87" s="2" t="s">
        <v>79</v>
      </c>
      <c r="N87" s="2" t="s">
        <v>348</v>
      </c>
      <c r="O87" s="2" t="s">
        <v>349</v>
      </c>
      <c r="P87" s="2" t="str">
        <f>"170 911 0018                  "</f>
        <v xml:space="preserve">170 911 0018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8.52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0.2</v>
      </c>
      <c r="BJ87" s="2">
        <v>0.2</v>
      </c>
      <c r="BK87" s="2">
        <v>1</v>
      </c>
      <c r="BL87" s="2">
        <v>78.72</v>
      </c>
      <c r="BM87" s="2">
        <v>11.02</v>
      </c>
      <c r="BN87" s="2">
        <v>89.74</v>
      </c>
      <c r="BO87" s="2">
        <v>89.74</v>
      </c>
      <c r="BP87" s="2"/>
      <c r="BQ87" s="2" t="s">
        <v>350</v>
      </c>
      <c r="BR87" s="2" t="s">
        <v>351</v>
      </c>
      <c r="BS87" s="3">
        <v>42990</v>
      </c>
      <c r="BT87" s="4">
        <v>0.4055555555555555</v>
      </c>
      <c r="BU87" s="2" t="s">
        <v>352</v>
      </c>
      <c r="BV87" s="2" t="s">
        <v>97</v>
      </c>
      <c r="BW87" s="2"/>
      <c r="BX87" s="2"/>
      <c r="BY87" s="2">
        <v>1200</v>
      </c>
      <c r="BZ87" s="2" t="s">
        <v>27</v>
      </c>
      <c r="CA87" s="2"/>
      <c r="CB87" s="2"/>
      <c r="CC87" s="2" t="s">
        <v>79</v>
      </c>
      <c r="CD87" s="2">
        <v>2000</v>
      </c>
      <c r="CE87" s="2" t="s">
        <v>89</v>
      </c>
      <c r="CF87" s="5">
        <v>42991</v>
      </c>
      <c r="CG87" s="2"/>
      <c r="CH87" s="2"/>
      <c r="CI87" s="2">
        <v>1</v>
      </c>
      <c r="CJ87" s="2">
        <v>1</v>
      </c>
      <c r="CK87" s="2">
        <v>31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"019910066582"</f>
        <v>019910066582</v>
      </c>
      <c r="F88" s="3">
        <v>42989</v>
      </c>
      <c r="G88" s="2">
        <v>201803</v>
      </c>
      <c r="H88" s="2" t="s">
        <v>193</v>
      </c>
      <c r="I88" s="2" t="s">
        <v>194</v>
      </c>
      <c r="J88" s="2" t="s">
        <v>76</v>
      </c>
      <c r="K88" s="2" t="s">
        <v>77</v>
      </c>
      <c r="L88" s="2" t="s">
        <v>74</v>
      </c>
      <c r="M88" s="2" t="s">
        <v>75</v>
      </c>
      <c r="N88" s="2" t="s">
        <v>76</v>
      </c>
      <c r="O88" s="2" t="s">
        <v>203</v>
      </c>
      <c r="P88" s="2" t="str">
        <f>"                              "</f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5.68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1.3</v>
      </c>
      <c r="BJ88" s="2">
        <v>2.2999999999999998</v>
      </c>
      <c r="BK88" s="2">
        <v>2.5</v>
      </c>
      <c r="BL88" s="2">
        <v>52.48</v>
      </c>
      <c r="BM88" s="2">
        <v>7.35</v>
      </c>
      <c r="BN88" s="2">
        <v>59.83</v>
      </c>
      <c r="BO88" s="2">
        <v>59.83</v>
      </c>
      <c r="BP88" s="2"/>
      <c r="BQ88" s="2" t="s">
        <v>353</v>
      </c>
      <c r="BR88" s="2" t="s">
        <v>354</v>
      </c>
      <c r="BS88" s="3">
        <v>42990</v>
      </c>
      <c r="BT88" s="4">
        <v>0.4055555555555555</v>
      </c>
      <c r="BU88" s="2" t="s">
        <v>352</v>
      </c>
      <c r="BV88" s="2" t="s">
        <v>97</v>
      </c>
      <c r="BW88" s="2"/>
      <c r="BX88" s="2"/>
      <c r="BY88" s="2">
        <v>11508.87</v>
      </c>
      <c r="BZ88" s="2" t="s">
        <v>27</v>
      </c>
      <c r="CA88" s="2"/>
      <c r="CB88" s="2"/>
      <c r="CC88" s="2" t="s">
        <v>75</v>
      </c>
      <c r="CD88" s="2">
        <v>2146</v>
      </c>
      <c r="CE88" s="2" t="s">
        <v>89</v>
      </c>
      <c r="CF88" s="5">
        <v>42991</v>
      </c>
      <c r="CG88" s="2"/>
      <c r="CH88" s="2"/>
      <c r="CI88" s="2">
        <v>1</v>
      </c>
      <c r="CJ88" s="2">
        <v>1</v>
      </c>
      <c r="CK88" s="2">
        <v>21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"009935552893"</f>
        <v>009935552893</v>
      </c>
      <c r="F89" s="3">
        <v>42989</v>
      </c>
      <c r="G89" s="2">
        <v>201803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193</v>
      </c>
      <c r="M89" s="2" t="s">
        <v>194</v>
      </c>
      <c r="N89" s="2" t="s">
        <v>355</v>
      </c>
      <c r="O89" s="2" t="s">
        <v>203</v>
      </c>
      <c r="P89" s="2" t="str">
        <f>"LOCKS                         "</f>
        <v xml:space="preserve">LOCKS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4.55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41.99</v>
      </c>
      <c r="BM89" s="2">
        <v>5.88</v>
      </c>
      <c r="BN89" s="2">
        <v>47.87</v>
      </c>
      <c r="BO89" s="2">
        <v>47.87</v>
      </c>
      <c r="BP89" s="2"/>
      <c r="BQ89" s="2" t="s">
        <v>340</v>
      </c>
      <c r="BR89" s="2" t="s">
        <v>356</v>
      </c>
      <c r="BS89" s="3">
        <v>42990</v>
      </c>
      <c r="BT89" s="4">
        <v>0.37152777777777773</v>
      </c>
      <c r="BU89" s="2" t="s">
        <v>357</v>
      </c>
      <c r="BV89" s="2" t="s">
        <v>97</v>
      </c>
      <c r="BW89" s="2"/>
      <c r="BX89" s="2"/>
      <c r="BY89" s="2">
        <v>1200</v>
      </c>
      <c r="BZ89" s="2" t="s">
        <v>27</v>
      </c>
      <c r="CA89" s="2" t="s">
        <v>358</v>
      </c>
      <c r="CB89" s="2"/>
      <c r="CC89" s="2" t="s">
        <v>194</v>
      </c>
      <c r="CD89" s="2">
        <v>7700</v>
      </c>
      <c r="CE89" s="2" t="s">
        <v>221</v>
      </c>
      <c r="CF89" s="5">
        <v>42991</v>
      </c>
      <c r="CG89" s="2"/>
      <c r="CH89" s="2"/>
      <c r="CI89" s="2">
        <v>1</v>
      </c>
      <c r="CJ89" s="2">
        <v>1</v>
      </c>
      <c r="CK89" s="2">
        <v>21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"029907627809"</f>
        <v>029907627809</v>
      </c>
      <c r="F90" s="3">
        <v>42989</v>
      </c>
      <c r="G90" s="2">
        <v>201803</v>
      </c>
      <c r="H90" s="2" t="s">
        <v>165</v>
      </c>
      <c r="I90" s="2" t="s">
        <v>166</v>
      </c>
      <c r="J90" s="2" t="s">
        <v>288</v>
      </c>
      <c r="K90" s="2" t="s">
        <v>77</v>
      </c>
      <c r="L90" s="2" t="s">
        <v>74</v>
      </c>
      <c r="M90" s="2" t="s">
        <v>75</v>
      </c>
      <c r="N90" s="2" t="s">
        <v>359</v>
      </c>
      <c r="O90" s="2" t="s">
        <v>203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4.55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41.99</v>
      </c>
      <c r="BM90" s="2">
        <v>5.88</v>
      </c>
      <c r="BN90" s="2">
        <v>47.87</v>
      </c>
      <c r="BO90" s="2">
        <v>47.87</v>
      </c>
      <c r="BP90" s="2"/>
      <c r="BQ90" s="2" t="s">
        <v>360</v>
      </c>
      <c r="BR90" s="2" t="s">
        <v>351</v>
      </c>
      <c r="BS90" s="3">
        <v>42990</v>
      </c>
      <c r="BT90" s="4">
        <v>0.36805555555555558</v>
      </c>
      <c r="BU90" s="2" t="s">
        <v>361</v>
      </c>
      <c r="BV90" s="2" t="s">
        <v>97</v>
      </c>
      <c r="BW90" s="2"/>
      <c r="BX90" s="2"/>
      <c r="BY90" s="2">
        <v>1200</v>
      </c>
      <c r="BZ90" s="2" t="s">
        <v>27</v>
      </c>
      <c r="CA90" s="2" t="s">
        <v>362</v>
      </c>
      <c r="CB90" s="2"/>
      <c r="CC90" s="2" t="s">
        <v>75</v>
      </c>
      <c r="CD90" s="2">
        <v>2146</v>
      </c>
      <c r="CE90" s="2" t="s">
        <v>89</v>
      </c>
      <c r="CF90" s="5">
        <v>42990</v>
      </c>
      <c r="CG90" s="2"/>
      <c r="CH90" s="2"/>
      <c r="CI90" s="2">
        <v>1</v>
      </c>
      <c r="CJ90" s="2">
        <v>1</v>
      </c>
      <c r="CK90" s="2">
        <v>21</v>
      </c>
      <c r="CL90" s="2" t="s">
        <v>85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"069908195550"</f>
        <v>069908195550</v>
      </c>
      <c r="F91" s="3">
        <v>42986</v>
      </c>
      <c r="G91" s="2">
        <v>201803</v>
      </c>
      <c r="H91" s="2" t="s">
        <v>133</v>
      </c>
      <c r="I91" s="2" t="s">
        <v>134</v>
      </c>
      <c r="J91" s="2" t="s">
        <v>76</v>
      </c>
      <c r="K91" s="2" t="s">
        <v>77</v>
      </c>
      <c r="L91" s="2" t="s">
        <v>78</v>
      </c>
      <c r="M91" s="2" t="s">
        <v>79</v>
      </c>
      <c r="N91" s="2" t="s">
        <v>76</v>
      </c>
      <c r="O91" s="2" t="s">
        <v>81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26.31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3</v>
      </c>
      <c r="BI91" s="2">
        <v>51</v>
      </c>
      <c r="BJ91" s="2">
        <v>72</v>
      </c>
      <c r="BK91" s="2">
        <v>72</v>
      </c>
      <c r="BL91" s="2">
        <v>248</v>
      </c>
      <c r="BM91" s="2">
        <v>34.72</v>
      </c>
      <c r="BN91" s="2">
        <v>282.72000000000003</v>
      </c>
      <c r="BO91" s="2">
        <v>282.72000000000003</v>
      </c>
      <c r="BP91" s="2"/>
      <c r="BQ91" s="2" t="s">
        <v>363</v>
      </c>
      <c r="BR91" s="2"/>
      <c r="BS91" s="3">
        <v>42993</v>
      </c>
      <c r="BT91" s="4">
        <v>0.58333333333333337</v>
      </c>
      <c r="BU91" s="2" t="s">
        <v>183</v>
      </c>
      <c r="BV91" s="2" t="s">
        <v>85</v>
      </c>
      <c r="BW91" s="2" t="s">
        <v>86</v>
      </c>
      <c r="BX91" s="2" t="s">
        <v>364</v>
      </c>
      <c r="BY91" s="2">
        <v>360000</v>
      </c>
      <c r="BZ91" s="2"/>
      <c r="CA91" s="2" t="s">
        <v>157</v>
      </c>
      <c r="CB91" s="2"/>
      <c r="CC91" s="2" t="s">
        <v>79</v>
      </c>
      <c r="CD91" s="2">
        <v>2054</v>
      </c>
      <c r="CE91" s="2" t="s">
        <v>89</v>
      </c>
      <c r="CF91" s="5">
        <v>42996</v>
      </c>
      <c r="CG91" s="2"/>
      <c r="CH91" s="2"/>
      <c r="CI91" s="2">
        <v>1</v>
      </c>
      <c r="CJ91" s="2">
        <v>5</v>
      </c>
      <c r="CK91" s="2" t="s">
        <v>158</v>
      </c>
      <c r="CL91" s="2" t="s">
        <v>85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"009935957301"</f>
        <v>009935957301</v>
      </c>
      <c r="F92" s="3">
        <v>42986</v>
      </c>
      <c r="G92" s="2">
        <v>201803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208</v>
      </c>
      <c r="M92" s="2" t="s">
        <v>209</v>
      </c>
      <c r="N92" s="2" t="s">
        <v>365</v>
      </c>
      <c r="O92" s="2" t="s">
        <v>81</v>
      </c>
      <c r="P92" s="2" t="str">
        <f>"STORES                        "</f>
        <v xml:space="preserve">STORES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11.08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5.3</v>
      </c>
      <c r="BJ92" s="2">
        <v>7.8</v>
      </c>
      <c r="BK92" s="2">
        <v>8</v>
      </c>
      <c r="BL92" s="2">
        <v>107.34</v>
      </c>
      <c r="BM92" s="2">
        <v>15.03</v>
      </c>
      <c r="BN92" s="2">
        <v>122.37</v>
      </c>
      <c r="BO92" s="2">
        <v>122.37</v>
      </c>
      <c r="BP92" s="2"/>
      <c r="BQ92" s="2" t="s">
        <v>211</v>
      </c>
      <c r="BR92" s="2" t="s">
        <v>83</v>
      </c>
      <c r="BS92" s="3">
        <v>42990</v>
      </c>
      <c r="BT92" s="4">
        <v>0.31944444444444448</v>
      </c>
      <c r="BU92" s="2" t="s">
        <v>211</v>
      </c>
      <c r="BV92" s="2" t="s">
        <v>97</v>
      </c>
      <c r="BW92" s="2"/>
      <c r="BX92" s="2"/>
      <c r="BY92" s="2">
        <v>38933.4</v>
      </c>
      <c r="BZ92" s="2"/>
      <c r="CA92" s="2" t="s">
        <v>366</v>
      </c>
      <c r="CB92" s="2"/>
      <c r="CC92" s="2" t="s">
        <v>209</v>
      </c>
      <c r="CD92" s="2">
        <v>8530</v>
      </c>
      <c r="CE92" s="2" t="s">
        <v>89</v>
      </c>
      <c r="CF92" s="5">
        <v>42992</v>
      </c>
      <c r="CG92" s="2"/>
      <c r="CH92" s="2"/>
      <c r="CI92" s="2">
        <v>2</v>
      </c>
      <c r="CJ92" s="2">
        <v>2</v>
      </c>
      <c r="CK92" s="2" t="s">
        <v>121</v>
      </c>
      <c r="CL92" s="2" t="s">
        <v>85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"009935185758"</f>
        <v>009935185758</v>
      </c>
      <c r="F93" s="3">
        <v>42990</v>
      </c>
      <c r="G93" s="2">
        <v>201803</v>
      </c>
      <c r="H93" s="2" t="s">
        <v>78</v>
      </c>
      <c r="I93" s="2" t="s">
        <v>79</v>
      </c>
      <c r="J93" s="2" t="s">
        <v>76</v>
      </c>
      <c r="K93" s="2" t="s">
        <v>77</v>
      </c>
      <c r="L93" s="2" t="s">
        <v>310</v>
      </c>
      <c r="M93" s="2" t="s">
        <v>311</v>
      </c>
      <c r="N93" s="2" t="s">
        <v>76</v>
      </c>
      <c r="O93" s="2" t="s">
        <v>203</v>
      </c>
      <c r="P93" s="2" t="str">
        <f>"LCK                           "</f>
        <v xml:space="preserve">LCK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5.68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2.4</v>
      </c>
      <c r="BK93" s="2">
        <v>2.5</v>
      </c>
      <c r="BL93" s="2">
        <v>52.48</v>
      </c>
      <c r="BM93" s="2">
        <v>7.35</v>
      </c>
      <c r="BN93" s="2">
        <v>59.83</v>
      </c>
      <c r="BO93" s="2">
        <v>59.83</v>
      </c>
      <c r="BP93" s="2"/>
      <c r="BQ93" s="2" t="s">
        <v>346</v>
      </c>
      <c r="BR93" s="2" t="s">
        <v>117</v>
      </c>
      <c r="BS93" s="3">
        <v>42991</v>
      </c>
      <c r="BT93" s="4">
        <v>0.38263888888888892</v>
      </c>
      <c r="BU93" s="2" t="s">
        <v>367</v>
      </c>
      <c r="BV93" s="2" t="s">
        <v>97</v>
      </c>
      <c r="BW93" s="2"/>
      <c r="BX93" s="2"/>
      <c r="BY93" s="2">
        <v>12000</v>
      </c>
      <c r="BZ93" s="2" t="s">
        <v>27</v>
      </c>
      <c r="CA93" s="2" t="s">
        <v>368</v>
      </c>
      <c r="CB93" s="2"/>
      <c r="CC93" s="2" t="s">
        <v>311</v>
      </c>
      <c r="CD93" s="2">
        <v>6045</v>
      </c>
      <c r="CE93" s="2" t="s">
        <v>207</v>
      </c>
      <c r="CF93" s="5">
        <v>42992</v>
      </c>
      <c r="CG93" s="2"/>
      <c r="CH93" s="2"/>
      <c r="CI93" s="2">
        <v>1</v>
      </c>
      <c r="CJ93" s="2">
        <v>1</v>
      </c>
      <c r="CK93" s="2">
        <v>21</v>
      </c>
      <c r="CL93" s="2" t="s">
        <v>85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"009936002684"</f>
        <v>009936002684</v>
      </c>
      <c r="F94" s="3">
        <v>42990</v>
      </c>
      <c r="G94" s="2">
        <v>201803</v>
      </c>
      <c r="H94" s="2" t="s">
        <v>78</v>
      </c>
      <c r="I94" s="2" t="s">
        <v>79</v>
      </c>
      <c r="J94" s="2" t="s">
        <v>76</v>
      </c>
      <c r="K94" s="2" t="s">
        <v>77</v>
      </c>
      <c r="L94" s="2" t="s">
        <v>165</v>
      </c>
      <c r="M94" s="2" t="s">
        <v>166</v>
      </c>
      <c r="N94" s="2" t="s">
        <v>76</v>
      </c>
      <c r="O94" s="2" t="s">
        <v>203</v>
      </c>
      <c r="P94" s="2" t="str">
        <f>"LCK                           "</f>
        <v xml:space="preserve">LCK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5.68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1</v>
      </c>
      <c r="BJ94" s="2">
        <v>2.4</v>
      </c>
      <c r="BK94" s="2">
        <v>2.5</v>
      </c>
      <c r="BL94" s="2">
        <v>52.48</v>
      </c>
      <c r="BM94" s="2">
        <v>7.35</v>
      </c>
      <c r="BN94" s="2">
        <v>59.83</v>
      </c>
      <c r="BO94" s="2">
        <v>59.83</v>
      </c>
      <c r="BP94" s="2"/>
      <c r="BQ94" s="2" t="s">
        <v>82</v>
      </c>
      <c r="BR94" s="2" t="s">
        <v>83</v>
      </c>
      <c r="BS94" s="3">
        <v>42991</v>
      </c>
      <c r="BT94" s="4">
        <v>0.38194444444444442</v>
      </c>
      <c r="BU94" s="2" t="s">
        <v>168</v>
      </c>
      <c r="BV94" s="2" t="s">
        <v>97</v>
      </c>
      <c r="BW94" s="2"/>
      <c r="BX94" s="2"/>
      <c r="BY94" s="2">
        <v>12000</v>
      </c>
      <c r="BZ94" s="2" t="s">
        <v>27</v>
      </c>
      <c r="CA94" s="2"/>
      <c r="CB94" s="2"/>
      <c r="CC94" s="2" t="s">
        <v>166</v>
      </c>
      <c r="CD94" s="2">
        <v>4091</v>
      </c>
      <c r="CE94" s="2" t="s">
        <v>369</v>
      </c>
      <c r="CF94" s="5">
        <v>42991</v>
      </c>
      <c r="CG94" s="2"/>
      <c r="CH94" s="2"/>
      <c r="CI94" s="2">
        <v>1</v>
      </c>
      <c r="CJ94" s="2">
        <v>1</v>
      </c>
      <c r="CK94" s="2">
        <v>21</v>
      </c>
      <c r="CL94" s="2" t="s">
        <v>85</v>
      </c>
      <c r="CM94" s="2"/>
    </row>
    <row r="95" spans="1:91">
      <c r="A95" s="2" t="s">
        <v>170</v>
      </c>
      <c r="B95" s="2" t="s">
        <v>72</v>
      </c>
      <c r="C95" s="2" t="s">
        <v>73</v>
      </c>
      <c r="D95" s="2"/>
      <c r="E95" s="2" t="str">
        <f>"039902658251"</f>
        <v>039902658251</v>
      </c>
      <c r="F95" s="3">
        <v>42990</v>
      </c>
      <c r="G95" s="2">
        <v>201803</v>
      </c>
      <c r="H95" s="2" t="s">
        <v>171</v>
      </c>
      <c r="I95" s="2" t="s">
        <v>172</v>
      </c>
      <c r="J95" s="2" t="s">
        <v>76</v>
      </c>
      <c r="K95" s="2" t="s">
        <v>77</v>
      </c>
      <c r="L95" s="2" t="s">
        <v>78</v>
      </c>
      <c r="M95" s="2" t="s">
        <v>79</v>
      </c>
      <c r="N95" s="2" t="s">
        <v>93</v>
      </c>
      <c r="O95" s="2" t="s">
        <v>81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8.52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2</v>
      </c>
      <c r="BI95" s="2">
        <v>2</v>
      </c>
      <c r="BJ95" s="2">
        <v>0.5</v>
      </c>
      <c r="BK95" s="2">
        <v>2</v>
      </c>
      <c r="BL95" s="2">
        <v>83.72</v>
      </c>
      <c r="BM95" s="2">
        <v>11.72</v>
      </c>
      <c r="BN95" s="2">
        <v>95.44</v>
      </c>
      <c r="BO95" s="2">
        <v>95.44</v>
      </c>
      <c r="BP95" s="2"/>
      <c r="BQ95" s="2" t="s">
        <v>370</v>
      </c>
      <c r="BR95" s="2" t="s">
        <v>328</v>
      </c>
      <c r="BS95" s="3">
        <v>42991</v>
      </c>
      <c r="BT95" s="4">
        <v>0.41666666666666669</v>
      </c>
      <c r="BU95" s="2" t="s">
        <v>280</v>
      </c>
      <c r="BV95" s="2" t="s">
        <v>97</v>
      </c>
      <c r="BW95" s="2"/>
      <c r="BX95" s="2"/>
      <c r="BY95" s="2">
        <v>2400</v>
      </c>
      <c r="BZ95" s="2"/>
      <c r="CA95" s="2"/>
      <c r="CB95" s="2"/>
      <c r="CC95" s="2" t="s">
        <v>79</v>
      </c>
      <c r="CD95" s="2">
        <v>2000</v>
      </c>
      <c r="CE95" s="2" t="s">
        <v>89</v>
      </c>
      <c r="CF95" s="5">
        <v>42992</v>
      </c>
      <c r="CG95" s="2"/>
      <c r="CH95" s="2"/>
      <c r="CI95" s="2">
        <v>1</v>
      </c>
      <c r="CJ95" s="2">
        <v>1</v>
      </c>
      <c r="CK95" s="2" t="s">
        <v>158</v>
      </c>
      <c r="CL95" s="2" t="s">
        <v>85</v>
      </c>
      <c r="CM95" s="2"/>
    </row>
    <row r="96" spans="1:91">
      <c r="A96" s="2" t="s">
        <v>170</v>
      </c>
      <c r="B96" s="2" t="s">
        <v>72</v>
      </c>
      <c r="C96" s="2" t="s">
        <v>73</v>
      </c>
      <c r="D96" s="2"/>
      <c r="E96" s="2" t="str">
        <f>"039902658250"</f>
        <v>039902658250</v>
      </c>
      <c r="F96" s="3">
        <v>42990</v>
      </c>
      <c r="G96" s="2">
        <v>201803</v>
      </c>
      <c r="H96" s="2" t="s">
        <v>171</v>
      </c>
      <c r="I96" s="2" t="s">
        <v>172</v>
      </c>
      <c r="J96" s="2" t="s">
        <v>76</v>
      </c>
      <c r="K96" s="2" t="s">
        <v>77</v>
      </c>
      <c r="L96" s="2" t="s">
        <v>74</v>
      </c>
      <c r="M96" s="2" t="s">
        <v>75</v>
      </c>
      <c r="N96" s="2" t="s">
        <v>76</v>
      </c>
      <c r="O96" s="2" t="s">
        <v>81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8.52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</v>
      </c>
      <c r="BJ96" s="2">
        <v>0.2</v>
      </c>
      <c r="BK96" s="2">
        <v>1</v>
      </c>
      <c r="BL96" s="2">
        <v>83.72</v>
      </c>
      <c r="BM96" s="2">
        <v>11.72</v>
      </c>
      <c r="BN96" s="2">
        <v>95.44</v>
      </c>
      <c r="BO96" s="2">
        <v>95.44</v>
      </c>
      <c r="BP96" s="2"/>
      <c r="BQ96" s="2" t="s">
        <v>371</v>
      </c>
      <c r="BR96" s="2" t="s">
        <v>175</v>
      </c>
      <c r="BS96" s="3">
        <v>42991</v>
      </c>
      <c r="BT96" s="4">
        <v>0.4548611111111111</v>
      </c>
      <c r="BU96" s="2" t="s">
        <v>315</v>
      </c>
      <c r="BV96" s="2" t="s">
        <v>97</v>
      </c>
      <c r="BW96" s="2"/>
      <c r="BX96" s="2"/>
      <c r="BY96" s="2">
        <v>1200</v>
      </c>
      <c r="BZ96" s="2"/>
      <c r="CA96" s="2"/>
      <c r="CB96" s="2"/>
      <c r="CC96" s="2" t="s">
        <v>75</v>
      </c>
      <c r="CD96" s="2">
        <v>2146</v>
      </c>
      <c r="CE96" s="2" t="s">
        <v>89</v>
      </c>
      <c r="CF96" s="5">
        <v>42992</v>
      </c>
      <c r="CG96" s="2"/>
      <c r="CH96" s="2"/>
      <c r="CI96" s="2">
        <v>1</v>
      </c>
      <c r="CJ96" s="2">
        <v>1</v>
      </c>
      <c r="CK96" s="2" t="s">
        <v>158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"009936822234"</f>
        <v>009936822234</v>
      </c>
      <c r="F97" s="3">
        <v>42990</v>
      </c>
      <c r="G97" s="2">
        <v>201803</v>
      </c>
      <c r="H97" s="2" t="s">
        <v>78</v>
      </c>
      <c r="I97" s="2" t="s">
        <v>79</v>
      </c>
      <c r="J97" s="2" t="s">
        <v>76</v>
      </c>
      <c r="K97" s="2" t="s">
        <v>77</v>
      </c>
      <c r="L97" s="2" t="s">
        <v>259</v>
      </c>
      <c r="M97" s="2" t="s">
        <v>260</v>
      </c>
      <c r="N97" s="2" t="s">
        <v>76</v>
      </c>
      <c r="O97" s="2" t="s">
        <v>81</v>
      </c>
      <c r="P97" s="2" t="str">
        <f>"STORES                        "</f>
        <v xml:space="preserve">STORES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13.67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20.5</v>
      </c>
      <c r="BJ97" s="2">
        <v>41.8</v>
      </c>
      <c r="BK97" s="2">
        <v>42</v>
      </c>
      <c r="BL97" s="2">
        <v>131.26</v>
      </c>
      <c r="BM97" s="2">
        <v>18.38</v>
      </c>
      <c r="BN97" s="2">
        <v>149.63999999999999</v>
      </c>
      <c r="BO97" s="2">
        <v>149.63999999999999</v>
      </c>
      <c r="BP97" s="2"/>
      <c r="BQ97" s="2" t="s">
        <v>262</v>
      </c>
      <c r="BR97" s="2" t="s">
        <v>95</v>
      </c>
      <c r="BS97" s="3">
        <v>42993</v>
      </c>
      <c r="BT97" s="4">
        <v>0.50694444444444442</v>
      </c>
      <c r="BU97" s="2" t="s">
        <v>262</v>
      </c>
      <c r="BV97" s="2" t="s">
        <v>85</v>
      </c>
      <c r="BW97" s="2" t="s">
        <v>263</v>
      </c>
      <c r="BX97" s="2" t="s">
        <v>264</v>
      </c>
      <c r="BY97" s="2">
        <v>208973.7</v>
      </c>
      <c r="BZ97" s="2"/>
      <c r="CA97" s="2"/>
      <c r="CB97" s="2"/>
      <c r="CC97" s="2" t="s">
        <v>260</v>
      </c>
      <c r="CD97" s="2">
        <v>2940</v>
      </c>
      <c r="CE97" s="2" t="s">
        <v>89</v>
      </c>
      <c r="CF97" s="5">
        <v>42997</v>
      </c>
      <c r="CG97" s="2"/>
      <c r="CH97" s="2"/>
      <c r="CI97" s="2">
        <v>1</v>
      </c>
      <c r="CJ97" s="2">
        <v>3</v>
      </c>
      <c r="CK97" s="2" t="s">
        <v>169</v>
      </c>
      <c r="CL97" s="2" t="s">
        <v>85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"009935474072"</f>
        <v>009935474072</v>
      </c>
      <c r="F98" s="3">
        <v>42990</v>
      </c>
      <c r="G98" s="2">
        <v>201803</v>
      </c>
      <c r="H98" s="2" t="s">
        <v>78</v>
      </c>
      <c r="I98" s="2" t="s">
        <v>79</v>
      </c>
      <c r="J98" s="2" t="s">
        <v>76</v>
      </c>
      <c r="K98" s="2" t="s">
        <v>77</v>
      </c>
      <c r="L98" s="2" t="s">
        <v>126</v>
      </c>
      <c r="M98" s="2" t="s">
        <v>127</v>
      </c>
      <c r="N98" s="2" t="s">
        <v>76</v>
      </c>
      <c r="O98" s="2" t="s">
        <v>81</v>
      </c>
      <c r="P98" s="2" t="str">
        <f>"STORES                        "</f>
        <v xml:space="preserve">STORES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16.95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32.6</v>
      </c>
      <c r="BJ98" s="2">
        <v>41.3</v>
      </c>
      <c r="BK98" s="2">
        <v>42</v>
      </c>
      <c r="BL98" s="2">
        <v>161.54</v>
      </c>
      <c r="BM98" s="2">
        <v>22.62</v>
      </c>
      <c r="BN98" s="2">
        <v>184.16</v>
      </c>
      <c r="BO98" s="2">
        <v>184.16</v>
      </c>
      <c r="BP98" s="2"/>
      <c r="BQ98" s="2" t="s">
        <v>253</v>
      </c>
      <c r="BR98" s="2" t="s">
        <v>83</v>
      </c>
      <c r="BS98" s="3">
        <v>42991</v>
      </c>
      <c r="BT98" s="4">
        <v>0.54236111111111118</v>
      </c>
      <c r="BU98" s="2" t="s">
        <v>372</v>
      </c>
      <c r="BV98" s="2" t="s">
        <v>97</v>
      </c>
      <c r="BW98" s="2"/>
      <c r="BX98" s="2"/>
      <c r="BY98" s="2">
        <v>206336.79</v>
      </c>
      <c r="BZ98" s="2"/>
      <c r="CA98" s="2" t="s">
        <v>255</v>
      </c>
      <c r="CB98" s="2"/>
      <c r="CC98" s="2" t="s">
        <v>127</v>
      </c>
      <c r="CD98" s="2">
        <v>1034</v>
      </c>
      <c r="CE98" s="2" t="s">
        <v>89</v>
      </c>
      <c r="CF98" s="5">
        <v>42992</v>
      </c>
      <c r="CG98" s="2"/>
      <c r="CH98" s="2"/>
      <c r="CI98" s="2">
        <v>1</v>
      </c>
      <c r="CJ98" s="2">
        <v>1</v>
      </c>
      <c r="CK98" s="2" t="s">
        <v>158</v>
      </c>
      <c r="CL98" s="2" t="s">
        <v>85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"009936822233"</f>
        <v>009936822233</v>
      </c>
      <c r="F99" s="3">
        <v>42990</v>
      </c>
      <c r="G99" s="2">
        <v>201803</v>
      </c>
      <c r="H99" s="2" t="s">
        <v>74</v>
      </c>
      <c r="I99" s="2" t="s">
        <v>75</v>
      </c>
      <c r="J99" s="2" t="s">
        <v>76</v>
      </c>
      <c r="K99" s="2" t="s">
        <v>77</v>
      </c>
      <c r="L99" s="2" t="s">
        <v>106</v>
      </c>
      <c r="M99" s="2" t="s">
        <v>107</v>
      </c>
      <c r="N99" s="2" t="s">
        <v>108</v>
      </c>
      <c r="O99" s="2" t="s">
        <v>81</v>
      </c>
      <c r="P99" s="2" t="str">
        <f>"STORES                        "</f>
        <v xml:space="preserve">STORES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22.05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17</v>
      </c>
      <c r="BJ99" s="2">
        <v>47</v>
      </c>
      <c r="BK99" s="2">
        <v>47</v>
      </c>
      <c r="BL99" s="2">
        <v>208.65</v>
      </c>
      <c r="BM99" s="2">
        <v>29.21</v>
      </c>
      <c r="BN99" s="2">
        <v>237.86</v>
      </c>
      <c r="BO99" s="2">
        <v>237.86</v>
      </c>
      <c r="BP99" s="2"/>
      <c r="BQ99" s="2" t="s">
        <v>109</v>
      </c>
      <c r="BR99" s="2" t="s">
        <v>240</v>
      </c>
      <c r="BS99" s="3">
        <v>42996</v>
      </c>
      <c r="BT99" s="4">
        <v>0.3611111111111111</v>
      </c>
      <c r="BU99" s="2" t="s">
        <v>147</v>
      </c>
      <c r="BV99" s="2" t="s">
        <v>85</v>
      </c>
      <c r="BW99" s="2"/>
      <c r="BX99" s="2"/>
      <c r="BY99" s="2">
        <v>235224</v>
      </c>
      <c r="BZ99" s="2"/>
      <c r="CA99" s="2"/>
      <c r="CB99" s="2"/>
      <c r="CC99" s="2" t="s">
        <v>107</v>
      </c>
      <c r="CD99" s="2">
        <v>3900</v>
      </c>
      <c r="CE99" s="2" t="s">
        <v>99</v>
      </c>
      <c r="CF99" s="5">
        <v>42998</v>
      </c>
      <c r="CG99" s="2"/>
      <c r="CH99" s="2"/>
      <c r="CI99" s="2">
        <v>2</v>
      </c>
      <c r="CJ99" s="2">
        <v>4</v>
      </c>
      <c r="CK99" s="2" t="s">
        <v>105</v>
      </c>
      <c r="CL99" s="2" t="s">
        <v>85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"009936762350"</f>
        <v>009936762350</v>
      </c>
      <c r="F100" s="3">
        <v>42990</v>
      </c>
      <c r="G100" s="2">
        <v>201803</v>
      </c>
      <c r="H100" s="2" t="s">
        <v>78</v>
      </c>
      <c r="I100" s="2" t="s">
        <v>79</v>
      </c>
      <c r="J100" s="2" t="s">
        <v>76</v>
      </c>
      <c r="K100" s="2" t="s">
        <v>77</v>
      </c>
      <c r="L100" s="2" t="s">
        <v>133</v>
      </c>
      <c r="M100" s="2" t="s">
        <v>134</v>
      </c>
      <c r="N100" s="2" t="s">
        <v>76</v>
      </c>
      <c r="O100" s="2" t="s">
        <v>81</v>
      </c>
      <c r="P100" s="2" t="str">
        <f>"STORES                        "</f>
        <v xml:space="preserve">STORES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24.99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59.6</v>
      </c>
      <c r="BJ100" s="2">
        <v>83.4</v>
      </c>
      <c r="BK100" s="2">
        <v>84</v>
      </c>
      <c r="BL100" s="2">
        <v>235.82</v>
      </c>
      <c r="BM100" s="2">
        <v>33.01</v>
      </c>
      <c r="BN100" s="2">
        <v>268.83</v>
      </c>
      <c r="BO100" s="2">
        <v>268.83</v>
      </c>
      <c r="BP100" s="2"/>
      <c r="BQ100" s="2" t="s">
        <v>136</v>
      </c>
      <c r="BR100" s="2" t="s">
        <v>240</v>
      </c>
      <c r="BS100" s="3">
        <v>42991</v>
      </c>
      <c r="BT100" s="4">
        <v>0.45833333333333331</v>
      </c>
      <c r="BU100" s="2" t="s">
        <v>373</v>
      </c>
      <c r="BV100" s="2" t="s">
        <v>97</v>
      </c>
      <c r="BW100" s="2"/>
      <c r="BX100" s="2"/>
      <c r="BY100" s="2">
        <v>416851.78</v>
      </c>
      <c r="BZ100" s="2"/>
      <c r="CA100" s="2" t="s">
        <v>145</v>
      </c>
      <c r="CB100" s="2"/>
      <c r="CC100" s="2" t="s">
        <v>134</v>
      </c>
      <c r="CD100" s="2">
        <v>699</v>
      </c>
      <c r="CE100" s="2" t="s">
        <v>89</v>
      </c>
      <c r="CF100" s="5">
        <v>42992</v>
      </c>
      <c r="CG100" s="2"/>
      <c r="CH100" s="2"/>
      <c r="CI100" s="2">
        <v>1</v>
      </c>
      <c r="CJ100" s="2">
        <v>1</v>
      </c>
      <c r="CK100" s="2" t="s">
        <v>100</v>
      </c>
      <c r="CL100" s="2" t="s">
        <v>85</v>
      </c>
      <c r="CM100" s="2"/>
    </row>
    <row r="101" spans="1:91">
      <c r="A101" s="2" t="s">
        <v>170</v>
      </c>
      <c r="B101" s="2" t="s">
        <v>72</v>
      </c>
      <c r="C101" s="2" t="s">
        <v>73</v>
      </c>
      <c r="D101" s="2"/>
      <c r="E101" s="2" t="str">
        <f>"089901357000"</f>
        <v>089901357000</v>
      </c>
      <c r="F101" s="3">
        <v>42990</v>
      </c>
      <c r="G101" s="2">
        <v>201803</v>
      </c>
      <c r="H101" s="2" t="s">
        <v>200</v>
      </c>
      <c r="I101" s="2" t="s">
        <v>201</v>
      </c>
      <c r="J101" s="2" t="s">
        <v>179</v>
      </c>
      <c r="K101" s="2" t="s">
        <v>77</v>
      </c>
      <c r="L101" s="2" t="s">
        <v>78</v>
      </c>
      <c r="M101" s="2" t="s">
        <v>79</v>
      </c>
      <c r="N101" s="2" t="s">
        <v>374</v>
      </c>
      <c r="O101" s="2" t="s">
        <v>81</v>
      </c>
      <c r="P101" s="2" t="str">
        <f>"                              "</f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26.93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3</v>
      </c>
      <c r="BI101" s="2">
        <v>74</v>
      </c>
      <c r="BJ101" s="2">
        <v>50.4</v>
      </c>
      <c r="BK101" s="2">
        <v>74</v>
      </c>
      <c r="BL101" s="2">
        <v>253.76</v>
      </c>
      <c r="BM101" s="2">
        <v>35.53</v>
      </c>
      <c r="BN101" s="2">
        <v>289.29000000000002</v>
      </c>
      <c r="BO101" s="2">
        <v>289.29000000000002</v>
      </c>
      <c r="BP101" s="2"/>
      <c r="BQ101" s="2"/>
      <c r="BR101" s="2" t="s">
        <v>204</v>
      </c>
      <c r="BS101" s="3">
        <v>42991</v>
      </c>
      <c r="BT101" s="4">
        <v>0.41666666666666669</v>
      </c>
      <c r="BU101" s="2" t="s">
        <v>280</v>
      </c>
      <c r="BV101" s="2" t="s">
        <v>97</v>
      </c>
      <c r="BW101" s="2"/>
      <c r="BX101" s="2"/>
      <c r="BY101" s="2">
        <v>251750</v>
      </c>
      <c r="BZ101" s="2"/>
      <c r="CA101" s="2"/>
      <c r="CB101" s="2"/>
      <c r="CC101" s="2" t="s">
        <v>79</v>
      </c>
      <c r="CD101" s="2">
        <v>2054</v>
      </c>
      <c r="CE101" s="2" t="s">
        <v>89</v>
      </c>
      <c r="CF101" s="5">
        <v>42992</v>
      </c>
      <c r="CG101" s="2"/>
      <c r="CH101" s="2"/>
      <c r="CI101" s="2">
        <v>1</v>
      </c>
      <c r="CJ101" s="2">
        <v>1</v>
      </c>
      <c r="CK101" s="2" t="s">
        <v>272</v>
      </c>
      <c r="CL101" s="2" t="s">
        <v>85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"009936762352"</f>
        <v>009936762352</v>
      </c>
      <c r="F102" s="3">
        <v>42990</v>
      </c>
      <c r="G102" s="2">
        <v>201803</v>
      </c>
      <c r="H102" s="2" t="s">
        <v>78</v>
      </c>
      <c r="I102" s="2" t="s">
        <v>79</v>
      </c>
      <c r="J102" s="2" t="s">
        <v>76</v>
      </c>
      <c r="K102" s="2" t="s">
        <v>77</v>
      </c>
      <c r="L102" s="2" t="s">
        <v>159</v>
      </c>
      <c r="M102" s="2" t="s">
        <v>160</v>
      </c>
      <c r="N102" s="2" t="s">
        <v>76</v>
      </c>
      <c r="O102" s="2" t="s">
        <v>81</v>
      </c>
      <c r="P102" s="2" t="str">
        <f>"STORES                        "</f>
        <v xml:space="preserve">STORES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28.06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18.100000000000001</v>
      </c>
      <c r="BJ102" s="2">
        <v>40.700000000000003</v>
      </c>
      <c r="BK102" s="2">
        <v>41</v>
      </c>
      <c r="BL102" s="2">
        <v>264.2</v>
      </c>
      <c r="BM102" s="2">
        <v>36.99</v>
      </c>
      <c r="BN102" s="2">
        <v>301.19</v>
      </c>
      <c r="BO102" s="2">
        <v>301.19</v>
      </c>
      <c r="BP102" s="2"/>
      <c r="BQ102" s="2" t="s">
        <v>265</v>
      </c>
      <c r="BR102" s="2" t="s">
        <v>83</v>
      </c>
      <c r="BS102" s="3">
        <v>42991</v>
      </c>
      <c r="BT102" s="4">
        <v>0.4694444444444445</v>
      </c>
      <c r="BU102" s="2" t="s">
        <v>375</v>
      </c>
      <c r="BV102" s="2" t="s">
        <v>97</v>
      </c>
      <c r="BW102" s="2"/>
      <c r="BX102" s="2"/>
      <c r="BY102" s="2">
        <v>203376.42</v>
      </c>
      <c r="BZ102" s="2"/>
      <c r="CA102" s="2" t="s">
        <v>376</v>
      </c>
      <c r="CB102" s="2"/>
      <c r="CC102" s="2" t="s">
        <v>160</v>
      </c>
      <c r="CD102" s="2">
        <v>920</v>
      </c>
      <c r="CE102" s="2" t="s">
        <v>89</v>
      </c>
      <c r="CF102" s="5">
        <v>42993</v>
      </c>
      <c r="CG102" s="2"/>
      <c r="CH102" s="2"/>
      <c r="CI102" s="2">
        <v>1</v>
      </c>
      <c r="CJ102" s="2">
        <v>1</v>
      </c>
      <c r="CK102" s="2" t="s">
        <v>114</v>
      </c>
      <c r="CL102" s="2" t="s">
        <v>85</v>
      </c>
      <c r="CM102" s="2"/>
    </row>
    <row r="103" spans="1:91">
      <c r="A103" s="2" t="s">
        <v>170</v>
      </c>
      <c r="B103" s="2" t="s">
        <v>72</v>
      </c>
      <c r="C103" s="2" t="s">
        <v>73</v>
      </c>
      <c r="D103" s="2"/>
      <c r="E103" s="2" t="str">
        <f>"029907627773"</f>
        <v>029907627773</v>
      </c>
      <c r="F103" s="3">
        <v>42990</v>
      </c>
      <c r="G103" s="2">
        <v>201803</v>
      </c>
      <c r="H103" s="2" t="s">
        <v>165</v>
      </c>
      <c r="I103" s="2" t="s">
        <v>166</v>
      </c>
      <c r="J103" s="2" t="s">
        <v>288</v>
      </c>
      <c r="K103" s="2" t="s">
        <v>77</v>
      </c>
      <c r="L103" s="2" t="s">
        <v>74</v>
      </c>
      <c r="M103" s="2" t="s">
        <v>75</v>
      </c>
      <c r="N103" s="2" t="s">
        <v>76</v>
      </c>
      <c r="O103" s="2" t="s">
        <v>203</v>
      </c>
      <c r="P103" s="2" t="str">
        <f>"                              "</f>
        <v xml:space="preserve"> 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5.68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2.5</v>
      </c>
      <c r="BJ103" s="2">
        <v>1.4</v>
      </c>
      <c r="BK103" s="2">
        <v>2.5</v>
      </c>
      <c r="BL103" s="2">
        <v>52.48</v>
      </c>
      <c r="BM103" s="2">
        <v>7.35</v>
      </c>
      <c r="BN103" s="2">
        <v>59.83</v>
      </c>
      <c r="BO103" s="2">
        <v>59.83</v>
      </c>
      <c r="BP103" s="2"/>
      <c r="BQ103" s="2" t="s">
        <v>377</v>
      </c>
      <c r="BR103" s="2" t="s">
        <v>351</v>
      </c>
      <c r="BS103" s="3">
        <v>42991</v>
      </c>
      <c r="BT103" s="4">
        <v>0.40486111111111112</v>
      </c>
      <c r="BU103" s="2" t="s">
        <v>315</v>
      </c>
      <c r="BV103" s="2" t="s">
        <v>97</v>
      </c>
      <c r="BW103" s="2"/>
      <c r="BX103" s="2"/>
      <c r="BY103" s="2">
        <v>7200</v>
      </c>
      <c r="BZ103" s="2" t="s">
        <v>27</v>
      </c>
      <c r="CA103" s="2" t="s">
        <v>362</v>
      </c>
      <c r="CB103" s="2"/>
      <c r="CC103" s="2" t="s">
        <v>75</v>
      </c>
      <c r="CD103" s="2">
        <v>2146</v>
      </c>
      <c r="CE103" s="2" t="s">
        <v>89</v>
      </c>
      <c r="CF103" s="5">
        <v>42992</v>
      </c>
      <c r="CG103" s="2"/>
      <c r="CH103" s="2"/>
      <c r="CI103" s="2">
        <v>1</v>
      </c>
      <c r="CJ103" s="2">
        <v>1</v>
      </c>
      <c r="CK103" s="2">
        <v>21</v>
      </c>
      <c r="CL103" s="2" t="s">
        <v>85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"009935903668"</f>
        <v>009935903668</v>
      </c>
      <c r="F104" s="3">
        <v>42989</v>
      </c>
      <c r="G104" s="2">
        <v>201803</v>
      </c>
      <c r="H104" s="2" t="s">
        <v>126</v>
      </c>
      <c r="I104" s="2" t="s">
        <v>127</v>
      </c>
      <c r="J104" s="2" t="s">
        <v>128</v>
      </c>
      <c r="K104" s="2" t="s">
        <v>77</v>
      </c>
      <c r="L104" s="2" t="s">
        <v>74</v>
      </c>
      <c r="M104" s="2" t="s">
        <v>75</v>
      </c>
      <c r="N104" s="2" t="s">
        <v>76</v>
      </c>
      <c r="O104" s="2" t="s">
        <v>81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16.27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5</v>
      </c>
      <c r="BJ104" s="2">
        <v>50</v>
      </c>
      <c r="BK104" s="2">
        <v>50</v>
      </c>
      <c r="BL104" s="2">
        <v>155.27000000000001</v>
      </c>
      <c r="BM104" s="2">
        <v>21.74</v>
      </c>
      <c r="BN104" s="2">
        <v>177.01</v>
      </c>
      <c r="BO104" s="2">
        <v>177.01</v>
      </c>
      <c r="BP104" s="2"/>
      <c r="BQ104" s="2" t="s">
        <v>111</v>
      </c>
      <c r="BR104" s="2" t="s">
        <v>130</v>
      </c>
      <c r="BS104" s="3">
        <v>42990</v>
      </c>
      <c r="BT104" s="4">
        <v>0.52083333333333337</v>
      </c>
      <c r="BU104" s="2" t="s">
        <v>131</v>
      </c>
      <c r="BV104" s="2" t="s">
        <v>97</v>
      </c>
      <c r="BW104" s="2"/>
      <c r="BX104" s="2"/>
      <c r="BY104" s="2">
        <v>250000</v>
      </c>
      <c r="BZ104" s="2"/>
      <c r="CA104" s="2"/>
      <c r="CB104" s="2"/>
      <c r="CC104" s="2" t="s">
        <v>75</v>
      </c>
      <c r="CD104" s="2">
        <v>2146</v>
      </c>
      <c r="CE104" s="2" t="s">
        <v>89</v>
      </c>
      <c r="CF104" s="5">
        <v>42991</v>
      </c>
      <c r="CG104" s="2"/>
      <c r="CH104" s="2"/>
      <c r="CI104" s="2">
        <v>1</v>
      </c>
      <c r="CJ104" s="2">
        <v>1</v>
      </c>
      <c r="CK104" s="2" t="s">
        <v>132</v>
      </c>
      <c r="CL104" s="2" t="s">
        <v>85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"009936115752"</f>
        <v>009936115752</v>
      </c>
      <c r="F105" s="3">
        <v>42986</v>
      </c>
      <c r="G105" s="2">
        <v>201803</v>
      </c>
      <c r="H105" s="2" t="s">
        <v>74</v>
      </c>
      <c r="I105" s="2" t="s">
        <v>75</v>
      </c>
      <c r="J105" s="2" t="s">
        <v>76</v>
      </c>
      <c r="K105" s="2" t="s">
        <v>77</v>
      </c>
      <c r="L105" s="2" t="s">
        <v>310</v>
      </c>
      <c r="M105" s="2" t="s">
        <v>311</v>
      </c>
      <c r="N105" s="2" t="s">
        <v>378</v>
      </c>
      <c r="O105" s="2" t="s">
        <v>81</v>
      </c>
      <c r="P105" s="2" t="str">
        <f>"STORES                        "</f>
        <v xml:space="preserve">STORES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59.08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4</v>
      </c>
      <c r="BI105" s="2">
        <v>111.3</v>
      </c>
      <c r="BJ105" s="2">
        <v>139.80000000000001</v>
      </c>
      <c r="BK105" s="2">
        <v>140</v>
      </c>
      <c r="BL105" s="2">
        <v>550.72</v>
      </c>
      <c r="BM105" s="2">
        <v>77.099999999999994</v>
      </c>
      <c r="BN105" s="2">
        <v>627.82000000000005</v>
      </c>
      <c r="BO105" s="2">
        <v>627.82000000000005</v>
      </c>
      <c r="BP105" s="2"/>
      <c r="BQ105" s="2" t="s">
        <v>379</v>
      </c>
      <c r="BR105" s="2" t="s">
        <v>83</v>
      </c>
      <c r="BS105" s="3">
        <v>42989</v>
      </c>
      <c r="BT105" s="4">
        <v>0.54652777777777783</v>
      </c>
      <c r="BU105" s="2" t="s">
        <v>380</v>
      </c>
      <c r="BV105" s="2" t="s">
        <v>97</v>
      </c>
      <c r="BW105" s="2"/>
      <c r="BX105" s="2"/>
      <c r="BY105" s="2">
        <v>699224</v>
      </c>
      <c r="BZ105" s="2"/>
      <c r="CA105" s="2"/>
      <c r="CB105" s="2"/>
      <c r="CC105" s="2" t="s">
        <v>311</v>
      </c>
      <c r="CD105" s="2">
        <v>6045</v>
      </c>
      <c r="CE105" s="2" t="s">
        <v>89</v>
      </c>
      <c r="CF105" s="5">
        <v>42990</v>
      </c>
      <c r="CG105" s="2"/>
      <c r="CH105" s="2"/>
      <c r="CI105" s="2">
        <v>2</v>
      </c>
      <c r="CJ105" s="2">
        <v>1</v>
      </c>
      <c r="CK105" s="2" t="s">
        <v>187</v>
      </c>
      <c r="CL105" s="2" t="s">
        <v>85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"039902650441"</f>
        <v>039902650441</v>
      </c>
      <c r="F106" s="3">
        <v>42990</v>
      </c>
      <c r="G106" s="2">
        <v>201803</v>
      </c>
      <c r="H106" s="2" t="s">
        <v>110</v>
      </c>
      <c r="I106" s="2" t="s">
        <v>111</v>
      </c>
      <c r="J106" s="2" t="s">
        <v>76</v>
      </c>
      <c r="K106" s="2" t="s">
        <v>77</v>
      </c>
      <c r="L106" s="2" t="s">
        <v>78</v>
      </c>
      <c r="M106" s="2" t="s">
        <v>79</v>
      </c>
      <c r="N106" s="2" t="s">
        <v>179</v>
      </c>
      <c r="O106" s="2" t="s">
        <v>81</v>
      </c>
      <c r="P106" s="2" t="str">
        <f>"                              "</f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16.96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2</v>
      </c>
      <c r="BI106" s="2">
        <v>23.1</v>
      </c>
      <c r="BJ106" s="2">
        <v>18.2</v>
      </c>
      <c r="BK106" s="2">
        <v>24</v>
      </c>
      <c r="BL106" s="2">
        <v>161.63999999999999</v>
      </c>
      <c r="BM106" s="2">
        <v>22.63</v>
      </c>
      <c r="BN106" s="2">
        <v>184.27</v>
      </c>
      <c r="BO106" s="2">
        <v>184.27</v>
      </c>
      <c r="BP106" s="2"/>
      <c r="BQ106" s="2" t="s">
        <v>381</v>
      </c>
      <c r="BR106" s="2" t="s">
        <v>382</v>
      </c>
      <c r="BS106" s="3">
        <v>42993</v>
      </c>
      <c r="BT106" s="4">
        <v>0.58333333333333337</v>
      </c>
      <c r="BU106" s="2" t="s">
        <v>129</v>
      </c>
      <c r="BV106" s="2"/>
      <c r="BW106" s="2"/>
      <c r="BX106" s="2"/>
      <c r="BY106" s="2">
        <v>91035</v>
      </c>
      <c r="BZ106" s="2"/>
      <c r="CA106" s="2"/>
      <c r="CB106" s="2"/>
      <c r="CC106" s="2" t="s">
        <v>79</v>
      </c>
      <c r="CD106" s="2">
        <v>2054</v>
      </c>
      <c r="CE106" s="2" t="s">
        <v>89</v>
      </c>
      <c r="CF106" s="5">
        <v>42996</v>
      </c>
      <c r="CG106" s="2"/>
      <c r="CH106" s="2"/>
      <c r="CI106" s="2">
        <v>0</v>
      </c>
      <c r="CJ106" s="2">
        <v>0</v>
      </c>
      <c r="CK106" s="2" t="s">
        <v>121</v>
      </c>
      <c r="CL106" s="2" t="s">
        <v>85</v>
      </c>
      <c r="CM106" s="2"/>
    </row>
    <row r="107" spans="1:91">
      <c r="A107" s="2" t="s">
        <v>170</v>
      </c>
      <c r="B107" s="2" t="s">
        <v>72</v>
      </c>
      <c r="C107" s="2" t="s">
        <v>73</v>
      </c>
      <c r="D107" s="2"/>
      <c r="E107" s="2" t="str">
        <f>"009935613820"</f>
        <v>009935613820</v>
      </c>
      <c r="F107" s="3">
        <v>42993</v>
      </c>
      <c r="G107" s="2">
        <v>201803</v>
      </c>
      <c r="H107" s="2" t="s">
        <v>74</v>
      </c>
      <c r="I107" s="2" t="s">
        <v>75</v>
      </c>
      <c r="J107" s="2" t="s">
        <v>76</v>
      </c>
      <c r="K107" s="2" t="s">
        <v>77</v>
      </c>
      <c r="L107" s="2" t="s">
        <v>383</v>
      </c>
      <c r="M107" s="2" t="s">
        <v>384</v>
      </c>
      <c r="N107" s="2" t="s">
        <v>385</v>
      </c>
      <c r="O107" s="2" t="s">
        <v>203</v>
      </c>
      <c r="P107" s="2" t="str">
        <f>"LCK                           "</f>
        <v xml:space="preserve">LCK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10.79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</v>
      </c>
      <c r="BJ107" s="2">
        <v>2.4</v>
      </c>
      <c r="BK107" s="2">
        <v>2.5</v>
      </c>
      <c r="BL107" s="2">
        <v>99.71</v>
      </c>
      <c r="BM107" s="2">
        <v>13.96</v>
      </c>
      <c r="BN107" s="2">
        <v>113.67</v>
      </c>
      <c r="BO107" s="2">
        <v>113.67</v>
      </c>
      <c r="BP107" s="2"/>
      <c r="BQ107" s="2" t="s">
        <v>262</v>
      </c>
      <c r="BR107" s="2" t="s">
        <v>83</v>
      </c>
      <c r="BS107" s="3">
        <v>43007</v>
      </c>
      <c r="BT107" s="4">
        <v>0.4201388888888889</v>
      </c>
      <c r="BU107" s="2" t="s">
        <v>262</v>
      </c>
      <c r="BV107" s="2" t="s">
        <v>85</v>
      </c>
      <c r="BW107" s="2" t="s">
        <v>263</v>
      </c>
      <c r="BX107" s="2" t="s">
        <v>264</v>
      </c>
      <c r="BY107" s="2">
        <v>12000</v>
      </c>
      <c r="BZ107" s="2" t="s">
        <v>27</v>
      </c>
      <c r="CA107" s="2"/>
      <c r="CB107" s="2"/>
      <c r="CC107" s="2" t="s">
        <v>384</v>
      </c>
      <c r="CD107" s="2">
        <v>3370</v>
      </c>
      <c r="CE107" s="2" t="s">
        <v>334</v>
      </c>
      <c r="CF107" s="2"/>
      <c r="CG107" s="2"/>
      <c r="CH107" s="2"/>
      <c r="CI107" s="2">
        <v>3</v>
      </c>
      <c r="CJ107" s="2">
        <v>10</v>
      </c>
      <c r="CK107" s="2">
        <v>23</v>
      </c>
      <c r="CL107" s="2" t="s">
        <v>85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"009935903669"</f>
        <v>009935903669</v>
      </c>
      <c r="F108" s="3">
        <v>42991</v>
      </c>
      <c r="G108" s="2">
        <v>201803</v>
      </c>
      <c r="H108" s="2" t="s">
        <v>126</v>
      </c>
      <c r="I108" s="2" t="s">
        <v>127</v>
      </c>
      <c r="J108" s="2" t="s">
        <v>128</v>
      </c>
      <c r="K108" s="2" t="s">
        <v>77</v>
      </c>
      <c r="L108" s="2" t="s">
        <v>184</v>
      </c>
      <c r="M108" s="2" t="s">
        <v>185</v>
      </c>
      <c r="N108" s="2" t="s">
        <v>273</v>
      </c>
      <c r="O108" s="2" t="s">
        <v>81</v>
      </c>
      <c r="P108" s="2" t="str">
        <f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31.33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4</v>
      </c>
      <c r="BI108" s="2">
        <v>46</v>
      </c>
      <c r="BJ108" s="2">
        <v>19.600000000000001</v>
      </c>
      <c r="BK108" s="2">
        <v>46</v>
      </c>
      <c r="BL108" s="2">
        <v>294.37</v>
      </c>
      <c r="BM108" s="2">
        <v>41.21</v>
      </c>
      <c r="BN108" s="2">
        <v>335.58</v>
      </c>
      <c r="BO108" s="2">
        <v>335.58</v>
      </c>
      <c r="BP108" s="2"/>
      <c r="BQ108" s="2" t="s">
        <v>274</v>
      </c>
      <c r="BR108" s="2" t="s">
        <v>275</v>
      </c>
      <c r="BS108" s="3">
        <v>42992</v>
      </c>
      <c r="BT108" s="4">
        <v>0.64583333333333337</v>
      </c>
      <c r="BU108" s="2" t="s">
        <v>274</v>
      </c>
      <c r="BV108" s="2"/>
      <c r="BW108" s="2"/>
      <c r="BX108" s="2"/>
      <c r="BY108" s="2">
        <v>98192</v>
      </c>
      <c r="BZ108" s="2"/>
      <c r="CA108" s="2" t="s">
        <v>248</v>
      </c>
      <c r="CB108" s="2"/>
      <c r="CC108" s="2" t="s">
        <v>185</v>
      </c>
      <c r="CD108" s="2">
        <v>450</v>
      </c>
      <c r="CE108" s="2" t="s">
        <v>89</v>
      </c>
      <c r="CF108" s="5">
        <v>42993</v>
      </c>
      <c r="CG108" s="2"/>
      <c r="CH108" s="2"/>
      <c r="CI108" s="2">
        <v>0</v>
      </c>
      <c r="CJ108" s="2">
        <v>0</v>
      </c>
      <c r="CK108" s="2" t="s">
        <v>114</v>
      </c>
      <c r="CL108" s="2" t="s">
        <v>85</v>
      </c>
      <c r="CM108" s="2"/>
    </row>
    <row r="109" spans="1:91">
      <c r="A109" s="2" t="s">
        <v>170</v>
      </c>
      <c r="B109" s="2" t="s">
        <v>72</v>
      </c>
      <c r="C109" s="2" t="s">
        <v>73</v>
      </c>
      <c r="D109" s="2"/>
      <c r="E109" s="2" t="str">
        <f>"029907477398"</f>
        <v>029907477398</v>
      </c>
      <c r="F109" s="3">
        <v>42991</v>
      </c>
      <c r="G109" s="2">
        <v>201803</v>
      </c>
      <c r="H109" s="2" t="s">
        <v>165</v>
      </c>
      <c r="I109" s="2" t="s">
        <v>166</v>
      </c>
      <c r="J109" s="2" t="s">
        <v>288</v>
      </c>
      <c r="K109" s="2" t="s">
        <v>77</v>
      </c>
      <c r="L109" s="2" t="s">
        <v>74</v>
      </c>
      <c r="M109" s="2" t="s">
        <v>75</v>
      </c>
      <c r="N109" s="2" t="s">
        <v>76</v>
      </c>
      <c r="O109" s="2" t="s">
        <v>81</v>
      </c>
      <c r="P109" s="2" t="str">
        <f>"170 930 1480                  "</f>
        <v xml:space="preserve">170 930 1480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8.52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1</v>
      </c>
      <c r="BJ109" s="2">
        <v>0.2</v>
      </c>
      <c r="BK109" s="2">
        <v>1</v>
      </c>
      <c r="BL109" s="2">
        <v>83.72</v>
      </c>
      <c r="BM109" s="2">
        <v>11.72</v>
      </c>
      <c r="BN109" s="2">
        <v>95.44</v>
      </c>
      <c r="BO109" s="2">
        <v>95.44</v>
      </c>
      <c r="BP109" s="2"/>
      <c r="BQ109" s="2" t="s">
        <v>386</v>
      </c>
      <c r="BR109" s="2" t="s">
        <v>387</v>
      </c>
      <c r="BS109" s="3">
        <v>42992</v>
      </c>
      <c r="BT109" s="4">
        <v>0.43333333333333335</v>
      </c>
      <c r="BU109" s="2" t="s">
        <v>315</v>
      </c>
      <c r="BV109" s="2" t="s">
        <v>97</v>
      </c>
      <c r="BW109" s="2"/>
      <c r="BX109" s="2"/>
      <c r="BY109" s="2">
        <v>1200</v>
      </c>
      <c r="BZ109" s="2"/>
      <c r="CA109" s="2"/>
      <c r="CB109" s="2"/>
      <c r="CC109" s="2" t="s">
        <v>75</v>
      </c>
      <c r="CD109" s="2">
        <v>2146</v>
      </c>
      <c r="CE109" s="2" t="s">
        <v>89</v>
      </c>
      <c r="CF109" s="5">
        <v>42993</v>
      </c>
      <c r="CG109" s="2"/>
      <c r="CH109" s="2"/>
      <c r="CI109" s="2">
        <v>1</v>
      </c>
      <c r="CJ109" s="2">
        <v>1</v>
      </c>
      <c r="CK109" s="2" t="s">
        <v>283</v>
      </c>
      <c r="CL109" s="2" t="s">
        <v>85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"009936115967"</f>
        <v>009936115967</v>
      </c>
      <c r="F110" s="3">
        <v>42991</v>
      </c>
      <c r="G110" s="2">
        <v>201803</v>
      </c>
      <c r="H110" s="2" t="s">
        <v>78</v>
      </c>
      <c r="I110" s="2" t="s">
        <v>79</v>
      </c>
      <c r="J110" s="2" t="s">
        <v>76</v>
      </c>
      <c r="K110" s="2" t="s">
        <v>77</v>
      </c>
      <c r="L110" s="2" t="s">
        <v>171</v>
      </c>
      <c r="M110" s="2" t="s">
        <v>172</v>
      </c>
      <c r="N110" s="2" t="s">
        <v>76</v>
      </c>
      <c r="O110" s="2" t="s">
        <v>81</v>
      </c>
      <c r="P110" s="2" t="str">
        <f>"STORES                        "</f>
        <v xml:space="preserve">STORES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6.39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0.3</v>
      </c>
      <c r="BJ110" s="2">
        <v>1.6</v>
      </c>
      <c r="BK110" s="2">
        <v>2</v>
      </c>
      <c r="BL110" s="2">
        <v>64.040000000000006</v>
      </c>
      <c r="BM110" s="2">
        <v>8.9700000000000006</v>
      </c>
      <c r="BN110" s="2">
        <v>73.010000000000005</v>
      </c>
      <c r="BO110" s="2">
        <v>73.010000000000005</v>
      </c>
      <c r="BP110" s="2"/>
      <c r="BQ110" s="2" t="s">
        <v>327</v>
      </c>
      <c r="BR110" s="2" t="s">
        <v>83</v>
      </c>
      <c r="BS110" s="3">
        <v>42992</v>
      </c>
      <c r="BT110" s="4">
        <v>0.49305555555555558</v>
      </c>
      <c r="BU110" s="2" t="s">
        <v>388</v>
      </c>
      <c r="BV110" s="2" t="s">
        <v>97</v>
      </c>
      <c r="BW110" s="2"/>
      <c r="BX110" s="2"/>
      <c r="BY110" s="2">
        <v>7838.77</v>
      </c>
      <c r="BZ110" s="2"/>
      <c r="CA110" s="2" t="s">
        <v>389</v>
      </c>
      <c r="CB110" s="2"/>
      <c r="CC110" s="2" t="s">
        <v>172</v>
      </c>
      <c r="CD110" s="2">
        <v>9301</v>
      </c>
      <c r="CE110" s="2" t="s">
        <v>89</v>
      </c>
      <c r="CF110" s="5">
        <v>42996</v>
      </c>
      <c r="CG110" s="2"/>
      <c r="CH110" s="2"/>
      <c r="CI110" s="2">
        <v>1</v>
      </c>
      <c r="CJ110" s="2">
        <v>1</v>
      </c>
      <c r="CK110" s="2" t="s">
        <v>100</v>
      </c>
      <c r="CL110" s="2" t="s">
        <v>85</v>
      </c>
      <c r="CM110" s="2"/>
    </row>
    <row r="111" spans="1:91">
      <c r="A111" s="2" t="s">
        <v>170</v>
      </c>
      <c r="B111" s="2" t="s">
        <v>72</v>
      </c>
      <c r="C111" s="2" t="s">
        <v>73</v>
      </c>
      <c r="D111" s="2"/>
      <c r="E111" s="2" t="str">
        <f>"029907627826"</f>
        <v>029907627826</v>
      </c>
      <c r="F111" s="3">
        <v>42991</v>
      </c>
      <c r="G111" s="2">
        <v>201803</v>
      </c>
      <c r="H111" s="2" t="s">
        <v>165</v>
      </c>
      <c r="I111" s="2" t="s">
        <v>166</v>
      </c>
      <c r="J111" s="2" t="s">
        <v>288</v>
      </c>
      <c r="K111" s="2" t="s">
        <v>77</v>
      </c>
      <c r="L111" s="2" t="s">
        <v>74</v>
      </c>
      <c r="M111" s="2" t="s">
        <v>75</v>
      </c>
      <c r="N111" s="2" t="s">
        <v>76</v>
      </c>
      <c r="O111" s="2" t="s">
        <v>81</v>
      </c>
      <c r="P111" s="2" t="str">
        <f>"                              "</f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14.45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4</v>
      </c>
      <c r="BI111" s="2">
        <v>34</v>
      </c>
      <c r="BJ111" s="2">
        <v>12.6</v>
      </c>
      <c r="BK111" s="2">
        <v>34</v>
      </c>
      <c r="BL111" s="2">
        <v>138.47999999999999</v>
      </c>
      <c r="BM111" s="2">
        <v>19.39</v>
      </c>
      <c r="BN111" s="2">
        <v>157.87</v>
      </c>
      <c r="BO111" s="2">
        <v>157.87</v>
      </c>
      <c r="BP111" s="2"/>
      <c r="BQ111" s="2"/>
      <c r="BR111" s="2" t="s">
        <v>351</v>
      </c>
      <c r="BS111" s="3">
        <v>42992</v>
      </c>
      <c r="BT111" s="4">
        <v>0.56944444444444442</v>
      </c>
      <c r="BU111" s="2" t="s">
        <v>390</v>
      </c>
      <c r="BV111" s="2" t="s">
        <v>97</v>
      </c>
      <c r="BW111" s="2"/>
      <c r="BX111" s="2"/>
      <c r="BY111" s="2">
        <v>63000</v>
      </c>
      <c r="BZ111" s="2"/>
      <c r="CA111" s="2" t="s">
        <v>157</v>
      </c>
      <c r="CB111" s="2"/>
      <c r="CC111" s="2" t="s">
        <v>75</v>
      </c>
      <c r="CD111" s="2">
        <v>2146</v>
      </c>
      <c r="CE111" s="2" t="s">
        <v>89</v>
      </c>
      <c r="CF111" s="5">
        <v>42993</v>
      </c>
      <c r="CG111" s="2"/>
      <c r="CH111" s="2"/>
      <c r="CI111" s="2">
        <v>1</v>
      </c>
      <c r="CJ111" s="2">
        <v>1</v>
      </c>
      <c r="CK111" s="2" t="s">
        <v>283</v>
      </c>
      <c r="CL111" s="2" t="s">
        <v>85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"009935474071"</f>
        <v>009935474071</v>
      </c>
      <c r="F112" s="3">
        <v>42991</v>
      </c>
      <c r="G112" s="2">
        <v>201803</v>
      </c>
      <c r="H112" s="2" t="s">
        <v>78</v>
      </c>
      <c r="I112" s="2" t="s">
        <v>79</v>
      </c>
      <c r="J112" s="2" t="s">
        <v>76</v>
      </c>
      <c r="K112" s="2" t="s">
        <v>77</v>
      </c>
      <c r="L112" s="2" t="s">
        <v>126</v>
      </c>
      <c r="M112" s="2" t="s">
        <v>127</v>
      </c>
      <c r="N112" s="2" t="s">
        <v>76</v>
      </c>
      <c r="O112" s="2" t="s">
        <v>81</v>
      </c>
      <c r="P112" s="2" t="str">
        <f>"STORES                        "</f>
        <v xml:space="preserve">STORES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11.95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21</v>
      </c>
      <c r="BJ112" s="2">
        <v>25.8</v>
      </c>
      <c r="BK112" s="2">
        <v>26</v>
      </c>
      <c r="BL112" s="2">
        <v>115.42</v>
      </c>
      <c r="BM112" s="2">
        <v>16.16</v>
      </c>
      <c r="BN112" s="2">
        <v>131.58000000000001</v>
      </c>
      <c r="BO112" s="2">
        <v>131.58000000000001</v>
      </c>
      <c r="BP112" s="2"/>
      <c r="BQ112" s="2" t="s">
        <v>253</v>
      </c>
      <c r="BR112" s="2" t="s">
        <v>83</v>
      </c>
      <c r="BS112" s="3">
        <v>42992</v>
      </c>
      <c r="BT112" s="4">
        <v>0.42222222222222222</v>
      </c>
      <c r="BU112" s="2" t="s">
        <v>372</v>
      </c>
      <c r="BV112" s="2" t="s">
        <v>97</v>
      </c>
      <c r="BW112" s="2"/>
      <c r="BX112" s="2"/>
      <c r="BY112" s="2">
        <v>128969.82</v>
      </c>
      <c r="BZ112" s="2"/>
      <c r="CA112" s="2" t="s">
        <v>255</v>
      </c>
      <c r="CB112" s="2"/>
      <c r="CC112" s="2" t="s">
        <v>127</v>
      </c>
      <c r="CD112" s="2">
        <v>1034</v>
      </c>
      <c r="CE112" s="2" t="s">
        <v>89</v>
      </c>
      <c r="CF112" s="5">
        <v>42993</v>
      </c>
      <c r="CG112" s="2"/>
      <c r="CH112" s="2"/>
      <c r="CI112" s="2">
        <v>1</v>
      </c>
      <c r="CJ112" s="2">
        <v>1</v>
      </c>
      <c r="CK112" s="2" t="s">
        <v>158</v>
      </c>
      <c r="CL112" s="2" t="s">
        <v>85</v>
      </c>
      <c r="CM112" s="2"/>
    </row>
    <row r="113" spans="1:91">
      <c r="A113" s="2" t="s">
        <v>170</v>
      </c>
      <c r="B113" s="2" t="s">
        <v>72</v>
      </c>
      <c r="C113" s="2" t="s">
        <v>73</v>
      </c>
      <c r="D113" s="2"/>
      <c r="E113" s="2" t="str">
        <f>"039902658254"</f>
        <v>039902658254</v>
      </c>
      <c r="F113" s="3">
        <v>42992</v>
      </c>
      <c r="G113" s="2">
        <v>201803</v>
      </c>
      <c r="H113" s="2" t="s">
        <v>171</v>
      </c>
      <c r="I113" s="2" t="s">
        <v>172</v>
      </c>
      <c r="J113" s="2" t="s">
        <v>76</v>
      </c>
      <c r="K113" s="2" t="s">
        <v>77</v>
      </c>
      <c r="L113" s="2" t="s">
        <v>200</v>
      </c>
      <c r="M113" s="2" t="s">
        <v>201</v>
      </c>
      <c r="N113" s="2" t="s">
        <v>270</v>
      </c>
      <c r="O113" s="2" t="s">
        <v>81</v>
      </c>
      <c r="P113" s="2" t="str">
        <f>"                              "</f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7.81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4</v>
      </c>
      <c r="BJ113" s="2">
        <v>7.2</v>
      </c>
      <c r="BK113" s="2">
        <v>8</v>
      </c>
      <c r="BL113" s="2">
        <v>77.16</v>
      </c>
      <c r="BM113" s="2">
        <v>10.8</v>
      </c>
      <c r="BN113" s="2">
        <v>87.96</v>
      </c>
      <c r="BO113" s="2">
        <v>87.96</v>
      </c>
      <c r="BP113" s="2"/>
      <c r="BQ113" s="2" t="s">
        <v>391</v>
      </c>
      <c r="BR113" s="2" t="s">
        <v>388</v>
      </c>
      <c r="BS113" s="3">
        <v>42993</v>
      </c>
      <c r="BT113" s="4">
        <v>0.39583333333333331</v>
      </c>
      <c r="BU113" s="2" t="s">
        <v>392</v>
      </c>
      <c r="BV113" s="2" t="s">
        <v>97</v>
      </c>
      <c r="BW113" s="2"/>
      <c r="BX113" s="2"/>
      <c r="BY113" s="2">
        <v>36000</v>
      </c>
      <c r="BZ113" s="2"/>
      <c r="CA113" s="2"/>
      <c r="CB113" s="2"/>
      <c r="CC113" s="2" t="s">
        <v>201</v>
      </c>
      <c r="CD113" s="2">
        <v>9460</v>
      </c>
      <c r="CE113" s="2" t="s">
        <v>393</v>
      </c>
      <c r="CF113" s="5">
        <v>42997</v>
      </c>
      <c r="CG113" s="2"/>
      <c r="CH113" s="2"/>
      <c r="CI113" s="2">
        <v>1</v>
      </c>
      <c r="CJ113" s="2">
        <v>1</v>
      </c>
      <c r="CK113" s="2" t="s">
        <v>132</v>
      </c>
      <c r="CL113" s="2" t="s">
        <v>85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"029907627774"</f>
        <v>029907627774</v>
      </c>
      <c r="F114" s="3">
        <v>42992</v>
      </c>
      <c r="G114" s="2">
        <v>201803</v>
      </c>
      <c r="H114" s="2" t="s">
        <v>165</v>
      </c>
      <c r="I114" s="2" t="s">
        <v>166</v>
      </c>
      <c r="J114" s="2" t="s">
        <v>288</v>
      </c>
      <c r="K114" s="2" t="s">
        <v>77</v>
      </c>
      <c r="L114" s="2" t="s">
        <v>74</v>
      </c>
      <c r="M114" s="2" t="s">
        <v>75</v>
      </c>
      <c r="N114" s="2" t="s">
        <v>179</v>
      </c>
      <c r="O114" s="2" t="s">
        <v>203</v>
      </c>
      <c r="P114" s="2" t="str">
        <f>"                              "</f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5.68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2.2000000000000002</v>
      </c>
      <c r="BJ114" s="2">
        <v>0.5</v>
      </c>
      <c r="BK114" s="2">
        <v>2.5</v>
      </c>
      <c r="BL114" s="2">
        <v>52.48</v>
      </c>
      <c r="BM114" s="2">
        <v>7.35</v>
      </c>
      <c r="BN114" s="2">
        <v>59.83</v>
      </c>
      <c r="BO114" s="2">
        <v>59.83</v>
      </c>
      <c r="BP114" s="2"/>
      <c r="BQ114" s="2" t="s">
        <v>377</v>
      </c>
      <c r="BR114" s="2" t="s">
        <v>351</v>
      </c>
      <c r="BS114" s="3">
        <v>42993</v>
      </c>
      <c r="BT114" s="4">
        <v>0.4236111111111111</v>
      </c>
      <c r="BU114" s="2" t="s">
        <v>315</v>
      </c>
      <c r="BV114" s="2" t="s">
        <v>97</v>
      </c>
      <c r="BW114" s="2"/>
      <c r="BX114" s="2"/>
      <c r="BY114" s="2">
        <v>2400</v>
      </c>
      <c r="BZ114" s="2" t="s">
        <v>27</v>
      </c>
      <c r="CA114" s="2" t="s">
        <v>362</v>
      </c>
      <c r="CB114" s="2"/>
      <c r="CC114" s="2" t="s">
        <v>75</v>
      </c>
      <c r="CD114" s="2">
        <v>2146</v>
      </c>
      <c r="CE114" s="2" t="s">
        <v>89</v>
      </c>
      <c r="CF114" s="5">
        <v>42996</v>
      </c>
      <c r="CG114" s="2"/>
      <c r="CH114" s="2"/>
      <c r="CI114" s="2">
        <v>1</v>
      </c>
      <c r="CJ114" s="2">
        <v>1</v>
      </c>
      <c r="CK114" s="2">
        <v>21</v>
      </c>
      <c r="CL114" s="2" t="s">
        <v>85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"019910366959"</f>
        <v>019910366959</v>
      </c>
      <c r="F115" s="3">
        <v>42992</v>
      </c>
      <c r="G115" s="2">
        <v>201803</v>
      </c>
      <c r="H115" s="2" t="s">
        <v>193</v>
      </c>
      <c r="I115" s="2" t="s">
        <v>194</v>
      </c>
      <c r="J115" s="2" t="s">
        <v>76</v>
      </c>
      <c r="K115" s="2" t="s">
        <v>77</v>
      </c>
      <c r="L115" s="2" t="s">
        <v>74</v>
      </c>
      <c r="M115" s="2" t="s">
        <v>75</v>
      </c>
      <c r="N115" s="2" t="s">
        <v>76</v>
      </c>
      <c r="O115" s="2" t="s">
        <v>203</v>
      </c>
      <c r="P115" s="2" t="str">
        <f>"                              "</f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4.55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0.2</v>
      </c>
      <c r="BK115" s="2">
        <v>1</v>
      </c>
      <c r="BL115" s="2">
        <v>41.99</v>
      </c>
      <c r="BM115" s="2">
        <v>5.88</v>
      </c>
      <c r="BN115" s="2">
        <v>47.87</v>
      </c>
      <c r="BO115" s="2">
        <v>47.87</v>
      </c>
      <c r="BP115" s="2"/>
      <c r="BQ115" s="2" t="s">
        <v>223</v>
      </c>
      <c r="BR115" s="2" t="s">
        <v>340</v>
      </c>
      <c r="BS115" s="3">
        <v>42993</v>
      </c>
      <c r="BT115" s="4">
        <v>0.36388888888888887</v>
      </c>
      <c r="BU115" s="2" t="s">
        <v>331</v>
      </c>
      <c r="BV115" s="2" t="s">
        <v>97</v>
      </c>
      <c r="BW115" s="2"/>
      <c r="BX115" s="2"/>
      <c r="BY115" s="2">
        <v>1200</v>
      </c>
      <c r="BZ115" s="2" t="s">
        <v>27</v>
      </c>
      <c r="CA115" s="2" t="s">
        <v>362</v>
      </c>
      <c r="CB115" s="2"/>
      <c r="CC115" s="2" t="s">
        <v>75</v>
      </c>
      <c r="CD115" s="2">
        <v>2146</v>
      </c>
      <c r="CE115" s="2" t="s">
        <v>394</v>
      </c>
      <c r="CF115" s="5">
        <v>42996</v>
      </c>
      <c r="CG115" s="2"/>
      <c r="CH115" s="2"/>
      <c r="CI115" s="2">
        <v>1</v>
      </c>
      <c r="CJ115" s="2">
        <v>1</v>
      </c>
      <c r="CK115" s="2">
        <v>21</v>
      </c>
      <c r="CL115" s="2" t="s">
        <v>85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"009935957161"</f>
        <v>009935957161</v>
      </c>
      <c r="F116" s="3">
        <v>42992</v>
      </c>
      <c r="G116" s="2">
        <v>201803</v>
      </c>
      <c r="H116" s="2" t="s">
        <v>74</v>
      </c>
      <c r="I116" s="2" t="s">
        <v>75</v>
      </c>
      <c r="J116" s="2" t="s">
        <v>76</v>
      </c>
      <c r="K116" s="2" t="s">
        <v>77</v>
      </c>
      <c r="L116" s="2" t="s">
        <v>126</v>
      </c>
      <c r="M116" s="2" t="s">
        <v>127</v>
      </c>
      <c r="N116" s="2" t="s">
        <v>93</v>
      </c>
      <c r="O116" s="2" t="s">
        <v>203</v>
      </c>
      <c r="P116" s="2" t="str">
        <f>"LOCKS                         "</f>
        <v xml:space="preserve">LOCKS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6.38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</v>
      </c>
      <c r="BJ116" s="2">
        <v>0.2</v>
      </c>
      <c r="BK116" s="2">
        <v>1</v>
      </c>
      <c r="BL116" s="2">
        <v>58.94</v>
      </c>
      <c r="BM116" s="2">
        <v>8.25</v>
      </c>
      <c r="BN116" s="2">
        <v>67.19</v>
      </c>
      <c r="BO116" s="2">
        <v>67.19</v>
      </c>
      <c r="BP116" s="2"/>
      <c r="BQ116" s="2" t="s">
        <v>253</v>
      </c>
      <c r="BR116" s="2" t="s">
        <v>83</v>
      </c>
      <c r="BS116" s="3">
        <v>42993</v>
      </c>
      <c r="BT116" s="4">
        <v>0.4375</v>
      </c>
      <c r="BU116" s="2" t="s">
        <v>372</v>
      </c>
      <c r="BV116" s="2" t="s">
        <v>97</v>
      </c>
      <c r="BW116" s="2"/>
      <c r="BX116" s="2"/>
      <c r="BY116" s="2">
        <v>1200</v>
      </c>
      <c r="BZ116" s="2" t="s">
        <v>27</v>
      </c>
      <c r="CA116" s="2" t="s">
        <v>255</v>
      </c>
      <c r="CB116" s="2"/>
      <c r="CC116" s="2" t="s">
        <v>127</v>
      </c>
      <c r="CD116" s="2">
        <v>1034</v>
      </c>
      <c r="CE116" s="2" t="s">
        <v>221</v>
      </c>
      <c r="CF116" s="5">
        <v>42996</v>
      </c>
      <c r="CG116" s="2"/>
      <c r="CH116" s="2"/>
      <c r="CI116" s="2">
        <v>1</v>
      </c>
      <c r="CJ116" s="2">
        <v>1</v>
      </c>
      <c r="CK116" s="2">
        <v>24</v>
      </c>
      <c r="CL116" s="2" t="s">
        <v>85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"009936078371"</f>
        <v>009936078371</v>
      </c>
      <c r="F117" s="3">
        <v>42992</v>
      </c>
      <c r="G117" s="2">
        <v>201803</v>
      </c>
      <c r="H117" s="2" t="s">
        <v>74</v>
      </c>
      <c r="I117" s="2" t="s">
        <v>75</v>
      </c>
      <c r="J117" s="2" t="s">
        <v>76</v>
      </c>
      <c r="K117" s="2" t="s">
        <v>77</v>
      </c>
      <c r="L117" s="2" t="s">
        <v>193</v>
      </c>
      <c r="M117" s="2" t="s">
        <v>194</v>
      </c>
      <c r="N117" s="2" t="s">
        <v>93</v>
      </c>
      <c r="O117" s="2" t="s">
        <v>203</v>
      </c>
      <c r="P117" s="2" t="str">
        <f>"STORES                        "</f>
        <v xml:space="preserve">STORES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13.64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4</v>
      </c>
      <c r="BJ117" s="2">
        <v>5.9</v>
      </c>
      <c r="BK117" s="2">
        <v>6</v>
      </c>
      <c r="BL117" s="2">
        <v>125.96</v>
      </c>
      <c r="BM117" s="2">
        <v>17.63</v>
      </c>
      <c r="BN117" s="2">
        <v>143.59</v>
      </c>
      <c r="BO117" s="2">
        <v>143.59</v>
      </c>
      <c r="BP117" s="2"/>
      <c r="BQ117" s="2" t="s">
        <v>340</v>
      </c>
      <c r="BR117" s="2" t="s">
        <v>83</v>
      </c>
      <c r="BS117" s="3">
        <v>42993</v>
      </c>
      <c r="BT117" s="4">
        <v>0.36041666666666666</v>
      </c>
      <c r="BU117" s="2" t="s">
        <v>395</v>
      </c>
      <c r="BV117" s="2" t="s">
        <v>97</v>
      </c>
      <c r="BW117" s="2"/>
      <c r="BX117" s="2"/>
      <c r="BY117" s="2">
        <v>29256.15</v>
      </c>
      <c r="BZ117" s="2" t="s">
        <v>27</v>
      </c>
      <c r="CA117" s="2" t="s">
        <v>358</v>
      </c>
      <c r="CB117" s="2"/>
      <c r="CC117" s="2" t="s">
        <v>194</v>
      </c>
      <c r="CD117" s="2">
        <v>7700</v>
      </c>
      <c r="CE117" s="2" t="s">
        <v>89</v>
      </c>
      <c r="CF117" s="5">
        <v>42996</v>
      </c>
      <c r="CG117" s="2"/>
      <c r="CH117" s="2"/>
      <c r="CI117" s="2">
        <v>1</v>
      </c>
      <c r="CJ117" s="2">
        <v>1</v>
      </c>
      <c r="CK117" s="2">
        <v>21</v>
      </c>
      <c r="CL117" s="2" t="s">
        <v>85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"009935552892"</f>
        <v>009935552892</v>
      </c>
      <c r="F118" s="3">
        <v>42992</v>
      </c>
      <c r="G118" s="2">
        <v>201803</v>
      </c>
      <c r="H118" s="2" t="s">
        <v>74</v>
      </c>
      <c r="I118" s="2" t="s">
        <v>75</v>
      </c>
      <c r="J118" s="2" t="s">
        <v>76</v>
      </c>
      <c r="K118" s="2" t="s">
        <v>77</v>
      </c>
      <c r="L118" s="2" t="s">
        <v>193</v>
      </c>
      <c r="M118" s="2" t="s">
        <v>194</v>
      </c>
      <c r="N118" s="2" t="s">
        <v>93</v>
      </c>
      <c r="O118" s="2" t="s">
        <v>203</v>
      </c>
      <c r="P118" s="2" t="str">
        <f>"LOCKS                         "</f>
        <v xml:space="preserve">LOCKS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4.55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0.5</v>
      </c>
      <c r="BJ118" s="2">
        <v>0.2</v>
      </c>
      <c r="BK118" s="2">
        <v>0.5</v>
      </c>
      <c r="BL118" s="2">
        <v>41.99</v>
      </c>
      <c r="BM118" s="2">
        <v>5.88</v>
      </c>
      <c r="BN118" s="2">
        <v>47.87</v>
      </c>
      <c r="BO118" s="2">
        <v>47.87</v>
      </c>
      <c r="BP118" s="2"/>
      <c r="BQ118" s="2" t="s">
        <v>396</v>
      </c>
      <c r="BR118" s="2" t="s">
        <v>356</v>
      </c>
      <c r="BS118" s="3">
        <v>42993</v>
      </c>
      <c r="BT118" s="4">
        <v>0.36041666666666666</v>
      </c>
      <c r="BU118" s="2" t="s">
        <v>395</v>
      </c>
      <c r="BV118" s="2" t="s">
        <v>97</v>
      </c>
      <c r="BW118" s="2"/>
      <c r="BX118" s="2"/>
      <c r="BY118" s="2">
        <v>1200</v>
      </c>
      <c r="BZ118" s="2" t="s">
        <v>27</v>
      </c>
      <c r="CA118" s="2" t="s">
        <v>358</v>
      </c>
      <c r="CB118" s="2"/>
      <c r="CC118" s="2" t="s">
        <v>194</v>
      </c>
      <c r="CD118" s="2">
        <v>7700</v>
      </c>
      <c r="CE118" s="2" t="s">
        <v>89</v>
      </c>
      <c r="CF118" s="5">
        <v>42996</v>
      </c>
      <c r="CG118" s="2"/>
      <c r="CH118" s="2"/>
      <c r="CI118" s="2">
        <v>1</v>
      </c>
      <c r="CJ118" s="2">
        <v>1</v>
      </c>
      <c r="CK118" s="2">
        <v>21</v>
      </c>
      <c r="CL118" s="2" t="s">
        <v>85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"009936822236"</f>
        <v>009936822236</v>
      </c>
      <c r="F119" s="3">
        <v>42992</v>
      </c>
      <c r="G119" s="2">
        <v>201803</v>
      </c>
      <c r="H119" s="2" t="s">
        <v>74</v>
      </c>
      <c r="I119" s="2" t="s">
        <v>75</v>
      </c>
      <c r="J119" s="2" t="s">
        <v>76</v>
      </c>
      <c r="K119" s="2" t="s">
        <v>77</v>
      </c>
      <c r="L119" s="2" t="s">
        <v>242</v>
      </c>
      <c r="M119" s="2" t="s">
        <v>243</v>
      </c>
      <c r="N119" s="2" t="s">
        <v>93</v>
      </c>
      <c r="O119" s="2" t="s">
        <v>81</v>
      </c>
      <c r="P119" s="2" t="str">
        <f>"STORES                        "</f>
        <v xml:space="preserve">STORES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18.510000000000002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25</v>
      </c>
      <c r="BJ119" s="2">
        <v>47</v>
      </c>
      <c r="BK119" s="2">
        <v>47</v>
      </c>
      <c r="BL119" s="2">
        <v>175.95</v>
      </c>
      <c r="BM119" s="2">
        <v>24.63</v>
      </c>
      <c r="BN119" s="2">
        <v>200.58</v>
      </c>
      <c r="BO119" s="2">
        <v>200.58</v>
      </c>
      <c r="BP119" s="2"/>
      <c r="BQ119" s="2" t="s">
        <v>245</v>
      </c>
      <c r="BR119" s="2" t="s">
        <v>95</v>
      </c>
      <c r="BS119" s="3">
        <v>42994</v>
      </c>
      <c r="BT119" s="4">
        <v>0.3298611111111111</v>
      </c>
      <c r="BU119" s="2" t="s">
        <v>397</v>
      </c>
      <c r="BV119" s="2" t="s">
        <v>97</v>
      </c>
      <c r="BW119" s="2"/>
      <c r="BX119" s="2"/>
      <c r="BY119" s="2">
        <v>235224</v>
      </c>
      <c r="BZ119" s="2"/>
      <c r="CA119" s="2"/>
      <c r="CB119" s="2"/>
      <c r="CC119" s="2" t="s">
        <v>243</v>
      </c>
      <c r="CD119" s="2">
        <v>299</v>
      </c>
      <c r="CE119" s="2" t="s">
        <v>221</v>
      </c>
      <c r="CF119" s="5">
        <v>42997</v>
      </c>
      <c r="CG119" s="2"/>
      <c r="CH119" s="2"/>
      <c r="CI119" s="2">
        <v>1</v>
      </c>
      <c r="CJ119" s="2">
        <v>1</v>
      </c>
      <c r="CK119" s="2" t="s">
        <v>158</v>
      </c>
      <c r="CL119" s="2" t="s">
        <v>85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"009936822237"</f>
        <v>009936822237</v>
      </c>
      <c r="F120" s="3">
        <v>42992</v>
      </c>
      <c r="G120" s="2">
        <v>201803</v>
      </c>
      <c r="H120" s="2" t="s">
        <v>74</v>
      </c>
      <c r="I120" s="2" t="s">
        <v>75</v>
      </c>
      <c r="J120" s="2" t="s">
        <v>76</v>
      </c>
      <c r="K120" s="2" t="s">
        <v>77</v>
      </c>
      <c r="L120" s="2" t="s">
        <v>91</v>
      </c>
      <c r="M120" s="2" t="s">
        <v>92</v>
      </c>
      <c r="N120" s="2" t="s">
        <v>93</v>
      </c>
      <c r="O120" s="2" t="s">
        <v>81</v>
      </c>
      <c r="P120" s="2" t="str">
        <f>"STORES                        "</f>
        <v xml:space="preserve">STORES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6.39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11.5</v>
      </c>
      <c r="BJ120" s="2">
        <v>14.2</v>
      </c>
      <c r="BK120" s="2">
        <v>15</v>
      </c>
      <c r="BL120" s="2">
        <v>64.040000000000006</v>
      </c>
      <c r="BM120" s="2">
        <v>8.9700000000000006</v>
      </c>
      <c r="BN120" s="2">
        <v>73.010000000000005</v>
      </c>
      <c r="BO120" s="2">
        <v>73.010000000000005</v>
      </c>
      <c r="BP120" s="2"/>
      <c r="BQ120" s="2" t="s">
        <v>94</v>
      </c>
      <c r="BR120" s="2" t="s">
        <v>95</v>
      </c>
      <c r="BS120" s="3">
        <v>42998</v>
      </c>
      <c r="BT120" s="4">
        <v>0.3298611111111111</v>
      </c>
      <c r="BU120" s="2" t="s">
        <v>398</v>
      </c>
      <c r="BV120" s="2" t="s">
        <v>85</v>
      </c>
      <c r="BW120" s="2"/>
      <c r="BX120" s="2"/>
      <c r="BY120" s="2">
        <v>71152.5</v>
      </c>
      <c r="BZ120" s="2"/>
      <c r="CA120" s="2" t="s">
        <v>399</v>
      </c>
      <c r="CB120" s="2"/>
      <c r="CC120" s="2" t="s">
        <v>92</v>
      </c>
      <c r="CD120" s="2">
        <v>2570</v>
      </c>
      <c r="CE120" s="2" t="s">
        <v>89</v>
      </c>
      <c r="CF120" s="5">
        <v>43000</v>
      </c>
      <c r="CG120" s="2"/>
      <c r="CH120" s="2"/>
      <c r="CI120" s="2">
        <v>1</v>
      </c>
      <c r="CJ120" s="2">
        <v>4</v>
      </c>
      <c r="CK120" s="2" t="s">
        <v>100</v>
      </c>
      <c r="CL120" s="2" t="s">
        <v>85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"009935998950"</f>
        <v>009935998950</v>
      </c>
      <c r="F121" s="3">
        <v>42992</v>
      </c>
      <c r="G121" s="2">
        <v>201803</v>
      </c>
      <c r="H121" s="2" t="s">
        <v>74</v>
      </c>
      <c r="I121" s="2" t="s">
        <v>75</v>
      </c>
      <c r="J121" s="2" t="s">
        <v>76</v>
      </c>
      <c r="K121" s="2" t="s">
        <v>77</v>
      </c>
      <c r="L121" s="2" t="s">
        <v>165</v>
      </c>
      <c r="M121" s="2" t="s">
        <v>166</v>
      </c>
      <c r="N121" s="2" t="s">
        <v>93</v>
      </c>
      <c r="O121" s="2" t="s">
        <v>81</v>
      </c>
      <c r="P121" s="2" t="str">
        <f>"STORES                        "</f>
        <v xml:space="preserve">STORES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16.36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2</v>
      </c>
      <c r="BI121" s="2">
        <v>50</v>
      </c>
      <c r="BJ121" s="2">
        <v>51.6</v>
      </c>
      <c r="BK121" s="2">
        <v>52</v>
      </c>
      <c r="BL121" s="2">
        <v>156.15</v>
      </c>
      <c r="BM121" s="2">
        <v>21.86</v>
      </c>
      <c r="BN121" s="2">
        <v>178.01</v>
      </c>
      <c r="BO121" s="2">
        <v>178.01</v>
      </c>
      <c r="BP121" s="2"/>
      <c r="BQ121" s="2" t="s">
        <v>400</v>
      </c>
      <c r="BR121" s="2" t="s">
        <v>83</v>
      </c>
      <c r="BS121" s="3">
        <v>42993</v>
      </c>
      <c r="BT121" s="4">
        <v>0.4548611111111111</v>
      </c>
      <c r="BU121" s="2" t="s">
        <v>401</v>
      </c>
      <c r="BV121" s="2" t="s">
        <v>97</v>
      </c>
      <c r="BW121" s="2"/>
      <c r="BX121" s="2"/>
      <c r="BY121" s="2">
        <v>258135</v>
      </c>
      <c r="BZ121" s="2"/>
      <c r="CA121" s="2" t="s">
        <v>88</v>
      </c>
      <c r="CB121" s="2"/>
      <c r="CC121" s="2" t="s">
        <v>166</v>
      </c>
      <c r="CD121" s="2">
        <v>4091</v>
      </c>
      <c r="CE121" s="2" t="s">
        <v>221</v>
      </c>
      <c r="CF121" s="5">
        <v>42996</v>
      </c>
      <c r="CG121" s="2"/>
      <c r="CH121" s="2"/>
      <c r="CI121" s="2">
        <v>1</v>
      </c>
      <c r="CJ121" s="2">
        <v>1</v>
      </c>
      <c r="CK121" s="2" t="s">
        <v>169</v>
      </c>
      <c r="CL121" s="2" t="s">
        <v>85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"009936762353"</f>
        <v>009936762353</v>
      </c>
      <c r="F122" s="3">
        <v>42992</v>
      </c>
      <c r="G122" s="2">
        <v>201803</v>
      </c>
      <c r="H122" s="2" t="s">
        <v>74</v>
      </c>
      <c r="I122" s="2" t="s">
        <v>75</v>
      </c>
      <c r="J122" s="2" t="s">
        <v>76</v>
      </c>
      <c r="K122" s="2" t="s">
        <v>77</v>
      </c>
      <c r="L122" s="2" t="s">
        <v>159</v>
      </c>
      <c r="M122" s="2" t="s">
        <v>160</v>
      </c>
      <c r="N122" s="2" t="s">
        <v>93</v>
      </c>
      <c r="O122" s="2" t="s">
        <v>81</v>
      </c>
      <c r="P122" s="2" t="str">
        <f>"STORES                        "</f>
        <v xml:space="preserve">STORES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15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21</v>
      </c>
      <c r="BJ122" s="2">
        <v>15</v>
      </c>
      <c r="BK122" s="2">
        <v>21</v>
      </c>
      <c r="BL122" s="2">
        <v>143.54</v>
      </c>
      <c r="BM122" s="2">
        <v>20.100000000000001</v>
      </c>
      <c r="BN122" s="2">
        <v>163.63999999999999</v>
      </c>
      <c r="BO122" s="2">
        <v>163.63999999999999</v>
      </c>
      <c r="BP122" s="2"/>
      <c r="BQ122" s="2" t="s">
        <v>265</v>
      </c>
      <c r="BR122" s="2" t="s">
        <v>150</v>
      </c>
      <c r="BS122" s="3">
        <v>42993</v>
      </c>
      <c r="BT122" s="4">
        <v>0.49652777777777773</v>
      </c>
      <c r="BU122" s="2" t="s">
        <v>402</v>
      </c>
      <c r="BV122" s="2" t="s">
        <v>97</v>
      </c>
      <c r="BW122" s="2"/>
      <c r="BX122" s="2"/>
      <c r="BY122" s="2">
        <v>74844</v>
      </c>
      <c r="BZ122" s="2"/>
      <c r="CA122" s="2" t="s">
        <v>164</v>
      </c>
      <c r="CB122" s="2"/>
      <c r="CC122" s="2" t="s">
        <v>160</v>
      </c>
      <c r="CD122" s="2">
        <v>920</v>
      </c>
      <c r="CE122" s="2" t="s">
        <v>221</v>
      </c>
      <c r="CF122" s="5">
        <v>42997</v>
      </c>
      <c r="CG122" s="2"/>
      <c r="CH122" s="2"/>
      <c r="CI122" s="2">
        <v>1</v>
      </c>
      <c r="CJ122" s="2">
        <v>1</v>
      </c>
      <c r="CK122" s="2" t="s">
        <v>114</v>
      </c>
      <c r="CL122" s="2" t="s">
        <v>85</v>
      </c>
      <c r="CM122" s="2"/>
    </row>
    <row r="123" spans="1:91">
      <c r="A123" s="2" t="s">
        <v>170</v>
      </c>
      <c r="B123" s="2" t="s">
        <v>72</v>
      </c>
      <c r="C123" s="2" t="s">
        <v>73</v>
      </c>
      <c r="D123" s="2"/>
      <c r="E123" s="2" t="str">
        <f>"039902509247"</f>
        <v>039902509247</v>
      </c>
      <c r="F123" s="3">
        <v>42993</v>
      </c>
      <c r="G123" s="2">
        <v>201803</v>
      </c>
      <c r="H123" s="2" t="s">
        <v>310</v>
      </c>
      <c r="I123" s="2" t="s">
        <v>311</v>
      </c>
      <c r="J123" s="2" t="s">
        <v>343</v>
      </c>
      <c r="K123" s="2" t="s">
        <v>77</v>
      </c>
      <c r="L123" s="2" t="s">
        <v>78</v>
      </c>
      <c r="M123" s="2" t="s">
        <v>79</v>
      </c>
      <c r="N123" s="2" t="s">
        <v>403</v>
      </c>
      <c r="O123" s="2" t="s">
        <v>81</v>
      </c>
      <c r="P123" s="2" t="str">
        <f>"                              "</f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33.200000000000003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3</v>
      </c>
      <c r="BI123" s="2">
        <v>75</v>
      </c>
      <c r="BJ123" s="2">
        <v>63.3</v>
      </c>
      <c r="BK123" s="2">
        <v>75</v>
      </c>
      <c r="BL123" s="2">
        <v>311.64</v>
      </c>
      <c r="BM123" s="2">
        <v>43.63</v>
      </c>
      <c r="BN123" s="2">
        <v>355.27</v>
      </c>
      <c r="BO123" s="2">
        <v>355.27</v>
      </c>
      <c r="BP123" s="2"/>
      <c r="BQ123" s="2" t="s">
        <v>404</v>
      </c>
      <c r="BR123" s="2" t="s">
        <v>346</v>
      </c>
      <c r="BS123" s="3">
        <v>42996</v>
      </c>
      <c r="BT123" s="4">
        <v>0.57152777777777775</v>
      </c>
      <c r="BU123" s="2" t="s">
        <v>111</v>
      </c>
      <c r="BV123" s="2" t="s">
        <v>97</v>
      </c>
      <c r="BW123" s="2"/>
      <c r="BX123" s="2"/>
      <c r="BY123" s="2">
        <v>105456</v>
      </c>
      <c r="BZ123" s="2"/>
      <c r="CA123" s="2"/>
      <c r="CB123" s="2"/>
      <c r="CC123" s="2" t="s">
        <v>79</v>
      </c>
      <c r="CD123" s="2">
        <v>2090</v>
      </c>
      <c r="CE123" s="2" t="s">
        <v>347</v>
      </c>
      <c r="CF123" s="5">
        <v>42997</v>
      </c>
      <c r="CG123" s="2"/>
      <c r="CH123" s="2"/>
      <c r="CI123" s="2">
        <v>2</v>
      </c>
      <c r="CJ123" s="2">
        <v>1</v>
      </c>
      <c r="CK123" s="2" t="s">
        <v>187</v>
      </c>
      <c r="CL123" s="2" t="s">
        <v>85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"089901190165"</f>
        <v>089901190165</v>
      </c>
      <c r="F124" s="3">
        <v>42990</v>
      </c>
      <c r="G124" s="2">
        <v>201803</v>
      </c>
      <c r="H124" s="2" t="s">
        <v>78</v>
      </c>
      <c r="I124" s="2" t="s">
        <v>79</v>
      </c>
      <c r="J124" s="2" t="s">
        <v>76</v>
      </c>
      <c r="K124" s="2" t="s">
        <v>77</v>
      </c>
      <c r="L124" s="2" t="s">
        <v>171</v>
      </c>
      <c r="M124" s="2" t="s">
        <v>172</v>
      </c>
      <c r="N124" s="2" t="s">
        <v>405</v>
      </c>
      <c r="O124" s="2" t="s">
        <v>203</v>
      </c>
      <c r="P124" s="2" t="str">
        <f>"LCK                           "</f>
        <v xml:space="preserve">LCK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4.55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</v>
      </c>
      <c r="BJ124" s="2">
        <v>0.2</v>
      </c>
      <c r="BK124" s="2">
        <v>1</v>
      </c>
      <c r="BL124" s="2">
        <v>41.99</v>
      </c>
      <c r="BM124" s="2">
        <v>5.88</v>
      </c>
      <c r="BN124" s="2">
        <v>47.87</v>
      </c>
      <c r="BO124" s="2">
        <v>47.87</v>
      </c>
      <c r="BP124" s="2"/>
      <c r="BQ124" s="2" t="s">
        <v>406</v>
      </c>
      <c r="BR124" s="2" t="s">
        <v>325</v>
      </c>
      <c r="BS124" s="3">
        <v>42991</v>
      </c>
      <c r="BT124" s="4">
        <v>0.40972222222222227</v>
      </c>
      <c r="BU124" s="2" t="s">
        <v>407</v>
      </c>
      <c r="BV124" s="2" t="s">
        <v>97</v>
      </c>
      <c r="BW124" s="2"/>
      <c r="BX124" s="2"/>
      <c r="BY124" s="2">
        <v>1200</v>
      </c>
      <c r="BZ124" s="2" t="s">
        <v>27</v>
      </c>
      <c r="CA124" s="2" t="s">
        <v>329</v>
      </c>
      <c r="CB124" s="2"/>
      <c r="CC124" s="2" t="s">
        <v>172</v>
      </c>
      <c r="CD124" s="2">
        <v>9301</v>
      </c>
      <c r="CE124" s="2" t="s">
        <v>207</v>
      </c>
      <c r="CF124" s="5">
        <v>42992</v>
      </c>
      <c r="CG124" s="2"/>
      <c r="CH124" s="2"/>
      <c r="CI124" s="2">
        <v>1</v>
      </c>
      <c r="CJ124" s="2">
        <v>1</v>
      </c>
      <c r="CK124" s="2">
        <v>21</v>
      </c>
      <c r="CL124" s="2" t="s">
        <v>85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"009936762301"</f>
        <v>009936762301</v>
      </c>
      <c r="F125" s="3">
        <v>42990</v>
      </c>
      <c r="G125" s="2">
        <v>201803</v>
      </c>
      <c r="H125" s="2" t="s">
        <v>78</v>
      </c>
      <c r="I125" s="2" t="s">
        <v>79</v>
      </c>
      <c r="J125" s="2" t="s">
        <v>76</v>
      </c>
      <c r="K125" s="2" t="s">
        <v>77</v>
      </c>
      <c r="L125" s="2" t="s">
        <v>140</v>
      </c>
      <c r="M125" s="2" t="s">
        <v>141</v>
      </c>
      <c r="N125" s="2" t="s">
        <v>76</v>
      </c>
      <c r="O125" s="2" t="s">
        <v>81</v>
      </c>
      <c r="P125" s="2" t="str">
        <f>"STORES                        "</f>
        <v xml:space="preserve">STORES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16.96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9.1</v>
      </c>
      <c r="BJ125" s="2">
        <v>23.6</v>
      </c>
      <c r="BK125" s="2">
        <v>24</v>
      </c>
      <c r="BL125" s="2">
        <v>161.63999999999999</v>
      </c>
      <c r="BM125" s="2">
        <v>22.63</v>
      </c>
      <c r="BN125" s="2">
        <v>184.27</v>
      </c>
      <c r="BO125" s="2">
        <v>184.27</v>
      </c>
      <c r="BP125" s="2"/>
      <c r="BQ125" s="2" t="s">
        <v>143</v>
      </c>
      <c r="BR125" s="2" t="s">
        <v>240</v>
      </c>
      <c r="BS125" s="3">
        <v>42991</v>
      </c>
      <c r="BT125" s="4">
        <v>0.58333333333333337</v>
      </c>
      <c r="BU125" s="2" t="s">
        <v>408</v>
      </c>
      <c r="BV125" s="2"/>
      <c r="BW125" s="2"/>
      <c r="BX125" s="2"/>
      <c r="BY125" s="2">
        <v>118210.4</v>
      </c>
      <c r="BZ125" s="2"/>
      <c r="CA125" s="2" t="s">
        <v>409</v>
      </c>
      <c r="CB125" s="2"/>
      <c r="CC125" s="2" t="s">
        <v>141</v>
      </c>
      <c r="CD125" s="2">
        <v>1150</v>
      </c>
      <c r="CE125" s="2" t="s">
        <v>89</v>
      </c>
      <c r="CF125" s="5">
        <v>42993</v>
      </c>
      <c r="CG125" s="2"/>
      <c r="CH125" s="2"/>
      <c r="CI125" s="2">
        <v>0</v>
      </c>
      <c r="CJ125" s="2">
        <v>0</v>
      </c>
      <c r="CK125" s="2" t="s">
        <v>121</v>
      </c>
      <c r="CL125" s="2" t="s">
        <v>85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"009936822238"</f>
        <v>009936822238</v>
      </c>
      <c r="F126" s="3">
        <v>42992</v>
      </c>
      <c r="G126" s="2">
        <v>201803</v>
      </c>
      <c r="H126" s="2" t="s">
        <v>74</v>
      </c>
      <c r="I126" s="2" t="s">
        <v>75</v>
      </c>
      <c r="J126" s="2" t="s">
        <v>76</v>
      </c>
      <c r="K126" s="2" t="s">
        <v>77</v>
      </c>
      <c r="L126" s="2" t="s">
        <v>227</v>
      </c>
      <c r="M126" s="2" t="s">
        <v>228</v>
      </c>
      <c r="N126" s="2" t="s">
        <v>93</v>
      </c>
      <c r="O126" s="2" t="s">
        <v>81</v>
      </c>
      <c r="P126" s="2" t="str">
        <f>"STORES                        "</f>
        <v xml:space="preserve">STORES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31.98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19</v>
      </c>
      <c r="BJ126" s="2">
        <v>47</v>
      </c>
      <c r="BK126" s="2">
        <v>47</v>
      </c>
      <c r="BL126" s="2">
        <v>300.39999999999998</v>
      </c>
      <c r="BM126" s="2">
        <v>42.06</v>
      </c>
      <c r="BN126" s="2">
        <v>342.46</v>
      </c>
      <c r="BO126" s="2">
        <v>342.46</v>
      </c>
      <c r="BP126" s="2"/>
      <c r="BQ126" s="2" t="s">
        <v>229</v>
      </c>
      <c r="BR126" s="2" t="s">
        <v>95</v>
      </c>
      <c r="BS126" s="3">
        <v>42993</v>
      </c>
      <c r="BT126" s="4">
        <v>0.57638888888888895</v>
      </c>
      <c r="BU126" s="2" t="s">
        <v>410</v>
      </c>
      <c r="BV126" s="2" t="s">
        <v>97</v>
      </c>
      <c r="BW126" s="2"/>
      <c r="BX126" s="2"/>
      <c r="BY126" s="2">
        <v>235224</v>
      </c>
      <c r="BZ126" s="2"/>
      <c r="CA126" s="2" t="s">
        <v>411</v>
      </c>
      <c r="CB126" s="2"/>
      <c r="CC126" s="2" t="s">
        <v>228</v>
      </c>
      <c r="CD126" s="2">
        <v>850</v>
      </c>
      <c r="CE126" s="2" t="s">
        <v>221</v>
      </c>
      <c r="CF126" s="5">
        <v>42997</v>
      </c>
      <c r="CG126" s="2"/>
      <c r="CH126" s="2"/>
      <c r="CI126" s="2">
        <v>1</v>
      </c>
      <c r="CJ126" s="2">
        <v>1</v>
      </c>
      <c r="CK126" s="2" t="s">
        <v>121</v>
      </c>
      <c r="CL126" s="2" t="s">
        <v>85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"009935474070"</f>
        <v>009935474070</v>
      </c>
      <c r="F127" s="3">
        <v>42992</v>
      </c>
      <c r="G127" s="2">
        <v>201803</v>
      </c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126</v>
      </c>
      <c r="M127" s="2" t="s">
        <v>127</v>
      </c>
      <c r="N127" s="2" t="s">
        <v>76</v>
      </c>
      <c r="O127" s="2" t="s">
        <v>81</v>
      </c>
      <c r="P127" s="2" t="str">
        <f>"STORES                        "</f>
        <v xml:space="preserve">STORES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17.260000000000002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39</v>
      </c>
      <c r="BJ127" s="2">
        <v>42.8</v>
      </c>
      <c r="BK127" s="2">
        <v>43</v>
      </c>
      <c r="BL127" s="2">
        <v>164.42</v>
      </c>
      <c r="BM127" s="2">
        <v>23.02</v>
      </c>
      <c r="BN127" s="2">
        <v>187.44</v>
      </c>
      <c r="BO127" s="2">
        <v>187.44</v>
      </c>
      <c r="BP127" s="2"/>
      <c r="BQ127" s="2" t="s">
        <v>253</v>
      </c>
      <c r="BR127" s="2" t="s">
        <v>83</v>
      </c>
      <c r="BS127" s="3">
        <v>42993</v>
      </c>
      <c r="BT127" s="4">
        <v>0.4375</v>
      </c>
      <c r="BU127" s="2" t="s">
        <v>412</v>
      </c>
      <c r="BV127" s="2" t="s">
        <v>97</v>
      </c>
      <c r="BW127" s="2"/>
      <c r="BX127" s="2"/>
      <c r="BY127" s="2">
        <v>213840</v>
      </c>
      <c r="BZ127" s="2"/>
      <c r="CA127" s="2" t="s">
        <v>255</v>
      </c>
      <c r="CB127" s="2"/>
      <c r="CC127" s="2" t="s">
        <v>127</v>
      </c>
      <c r="CD127" s="2">
        <v>1034</v>
      </c>
      <c r="CE127" s="2" t="s">
        <v>221</v>
      </c>
      <c r="CF127" s="5">
        <v>42996</v>
      </c>
      <c r="CG127" s="2"/>
      <c r="CH127" s="2"/>
      <c r="CI127" s="2">
        <v>1</v>
      </c>
      <c r="CJ127" s="2">
        <v>1</v>
      </c>
      <c r="CK127" s="2" t="s">
        <v>158</v>
      </c>
      <c r="CL127" s="2" t="s">
        <v>85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"009936822235"</f>
        <v>009936822235</v>
      </c>
      <c r="F128" s="3">
        <v>42992</v>
      </c>
      <c r="G128" s="2">
        <v>201803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200</v>
      </c>
      <c r="M128" s="2" t="s">
        <v>201</v>
      </c>
      <c r="N128" s="2" t="s">
        <v>93</v>
      </c>
      <c r="O128" s="2" t="s">
        <v>81</v>
      </c>
      <c r="P128" s="2" t="str">
        <f>"STORES                        "</f>
        <v xml:space="preserve">STORES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21.04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29</v>
      </c>
      <c r="BJ128" s="2">
        <v>47</v>
      </c>
      <c r="BK128" s="2">
        <v>47</v>
      </c>
      <c r="BL128" s="2">
        <v>199.37</v>
      </c>
      <c r="BM128" s="2">
        <v>27.91</v>
      </c>
      <c r="BN128" s="2">
        <v>227.28</v>
      </c>
      <c r="BO128" s="2">
        <v>227.28</v>
      </c>
      <c r="BP128" s="2"/>
      <c r="BQ128" s="2" t="s">
        <v>204</v>
      </c>
      <c r="BR128" s="2" t="s">
        <v>95</v>
      </c>
      <c r="BS128" s="3">
        <v>42993</v>
      </c>
      <c r="BT128" s="4">
        <v>0.39583333333333331</v>
      </c>
      <c r="BU128" s="2" t="s">
        <v>204</v>
      </c>
      <c r="BV128" s="2" t="s">
        <v>97</v>
      </c>
      <c r="BW128" s="2"/>
      <c r="BX128" s="2"/>
      <c r="BY128" s="2">
        <v>235224</v>
      </c>
      <c r="BZ128" s="2"/>
      <c r="CA128" s="2"/>
      <c r="CB128" s="2"/>
      <c r="CC128" s="2" t="s">
        <v>201</v>
      </c>
      <c r="CD128" s="2">
        <v>9459</v>
      </c>
      <c r="CE128" s="2" t="s">
        <v>221</v>
      </c>
      <c r="CF128" s="5">
        <v>42997</v>
      </c>
      <c r="CG128" s="2"/>
      <c r="CH128" s="2"/>
      <c r="CI128" s="2">
        <v>1</v>
      </c>
      <c r="CJ128" s="2">
        <v>1</v>
      </c>
      <c r="CK128" s="2" t="s">
        <v>237</v>
      </c>
      <c r="CL128" s="2" t="s">
        <v>85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"069908134258"</f>
        <v>069908134258</v>
      </c>
      <c r="F129" s="3">
        <v>42993</v>
      </c>
      <c r="G129" s="2">
        <v>201803</v>
      </c>
      <c r="H129" s="2" t="s">
        <v>133</v>
      </c>
      <c r="I129" s="2" t="s">
        <v>134</v>
      </c>
      <c r="J129" s="2" t="s">
        <v>76</v>
      </c>
      <c r="K129" s="2" t="s">
        <v>77</v>
      </c>
      <c r="L129" s="2" t="s">
        <v>78</v>
      </c>
      <c r="M129" s="2" t="s">
        <v>79</v>
      </c>
      <c r="N129" s="2" t="s">
        <v>76</v>
      </c>
      <c r="O129" s="2" t="s">
        <v>81</v>
      </c>
      <c r="P129" s="2" t="str">
        <f>"                              "</f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97.44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300</v>
      </c>
      <c r="BJ129" s="2">
        <v>133.69999999999999</v>
      </c>
      <c r="BK129" s="2">
        <v>300</v>
      </c>
      <c r="BL129" s="2">
        <v>905.09</v>
      </c>
      <c r="BM129" s="2">
        <v>126.71</v>
      </c>
      <c r="BN129" s="2">
        <v>1031.8</v>
      </c>
      <c r="BO129" s="2">
        <v>1031.8</v>
      </c>
      <c r="BP129" s="2"/>
      <c r="BQ129" s="2"/>
      <c r="BR129" s="2"/>
      <c r="BS129" s="3">
        <v>42996</v>
      </c>
      <c r="BT129" s="4">
        <v>0.41319444444444442</v>
      </c>
      <c r="BU129" s="2" t="s">
        <v>413</v>
      </c>
      <c r="BV129" s="2" t="s">
        <v>97</v>
      </c>
      <c r="BW129" s="2"/>
      <c r="BX129" s="2"/>
      <c r="BY129" s="2">
        <v>668648</v>
      </c>
      <c r="BZ129" s="2"/>
      <c r="CA129" s="2"/>
      <c r="CB129" s="2"/>
      <c r="CC129" s="2" t="s">
        <v>79</v>
      </c>
      <c r="CD129" s="2">
        <v>2000</v>
      </c>
      <c r="CE129" s="2" t="s">
        <v>89</v>
      </c>
      <c r="CF129" s="5">
        <v>42997</v>
      </c>
      <c r="CG129" s="2"/>
      <c r="CH129" s="2"/>
      <c r="CI129" s="2">
        <v>1</v>
      </c>
      <c r="CJ129" s="2">
        <v>1</v>
      </c>
      <c r="CK129" s="2" t="s">
        <v>158</v>
      </c>
      <c r="CL129" s="2" t="s">
        <v>85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"069908408846"</f>
        <v>069908408846</v>
      </c>
      <c r="F130" s="3">
        <v>42993</v>
      </c>
      <c r="G130" s="2">
        <v>201803</v>
      </c>
      <c r="H130" s="2" t="s">
        <v>177</v>
      </c>
      <c r="I130" s="2" t="s">
        <v>178</v>
      </c>
      <c r="J130" s="2" t="s">
        <v>179</v>
      </c>
      <c r="K130" s="2" t="s">
        <v>77</v>
      </c>
      <c r="L130" s="2" t="s">
        <v>78</v>
      </c>
      <c r="M130" s="2" t="s">
        <v>79</v>
      </c>
      <c r="N130" s="2" t="s">
        <v>93</v>
      </c>
      <c r="O130" s="2" t="s">
        <v>81</v>
      </c>
      <c r="P130" s="2" t="str">
        <f>"                              "</f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8.52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0.2</v>
      </c>
      <c r="BK130" s="2">
        <v>1</v>
      </c>
      <c r="BL130" s="2">
        <v>83.72</v>
      </c>
      <c r="BM130" s="2">
        <v>11.72</v>
      </c>
      <c r="BN130" s="2">
        <v>95.44</v>
      </c>
      <c r="BO130" s="2">
        <v>95.44</v>
      </c>
      <c r="BP130" s="2"/>
      <c r="BQ130" s="2" t="s">
        <v>371</v>
      </c>
      <c r="BR130" s="2" t="s">
        <v>414</v>
      </c>
      <c r="BS130" s="3">
        <v>42996</v>
      </c>
      <c r="BT130" s="4">
        <v>0.43124999999999997</v>
      </c>
      <c r="BU130" s="2" t="s">
        <v>352</v>
      </c>
      <c r="BV130" s="2" t="s">
        <v>97</v>
      </c>
      <c r="BW130" s="2"/>
      <c r="BX130" s="2"/>
      <c r="BY130" s="2">
        <v>1200</v>
      </c>
      <c r="BZ130" s="2"/>
      <c r="CA130" s="2"/>
      <c r="CB130" s="2"/>
      <c r="CC130" s="2" t="s">
        <v>79</v>
      </c>
      <c r="CD130" s="2">
        <v>2103</v>
      </c>
      <c r="CE130" s="2" t="s">
        <v>89</v>
      </c>
      <c r="CF130" s="5">
        <v>42997</v>
      </c>
      <c r="CG130" s="2"/>
      <c r="CH130" s="2"/>
      <c r="CI130" s="2">
        <v>1</v>
      </c>
      <c r="CJ130" s="2">
        <v>1</v>
      </c>
      <c r="CK130" s="2" t="s">
        <v>158</v>
      </c>
      <c r="CL130" s="2" t="s">
        <v>85</v>
      </c>
      <c r="CM130" s="2"/>
    </row>
    <row r="131" spans="1:91">
      <c r="A131" s="2" t="s">
        <v>170</v>
      </c>
      <c r="B131" s="2" t="s">
        <v>72</v>
      </c>
      <c r="C131" s="2" t="s">
        <v>73</v>
      </c>
      <c r="D131" s="2"/>
      <c r="E131" s="2" t="str">
        <f>"009935998949"</f>
        <v>009935998949</v>
      </c>
      <c r="F131" s="3">
        <v>42993</v>
      </c>
      <c r="G131" s="2">
        <v>201803</v>
      </c>
      <c r="H131" s="2" t="s">
        <v>74</v>
      </c>
      <c r="I131" s="2" t="s">
        <v>75</v>
      </c>
      <c r="J131" s="2" t="s">
        <v>76</v>
      </c>
      <c r="K131" s="2" t="s">
        <v>77</v>
      </c>
      <c r="L131" s="2" t="s">
        <v>165</v>
      </c>
      <c r="M131" s="2" t="s">
        <v>166</v>
      </c>
      <c r="N131" s="2" t="s">
        <v>80</v>
      </c>
      <c r="O131" s="2" t="s">
        <v>81</v>
      </c>
      <c r="P131" s="2" t="str">
        <f>"FIELD SERVICE                 "</f>
        <v xml:space="preserve">FIELD SERVICE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6.39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2</v>
      </c>
      <c r="BI131" s="2">
        <v>2</v>
      </c>
      <c r="BJ131" s="2">
        <v>1.6</v>
      </c>
      <c r="BK131" s="2">
        <v>2</v>
      </c>
      <c r="BL131" s="2">
        <v>64.040000000000006</v>
      </c>
      <c r="BM131" s="2">
        <v>8.9700000000000006</v>
      </c>
      <c r="BN131" s="2">
        <v>73.010000000000005</v>
      </c>
      <c r="BO131" s="2">
        <v>73.010000000000005</v>
      </c>
      <c r="BP131" s="2"/>
      <c r="BQ131" s="2" t="s">
        <v>82</v>
      </c>
      <c r="BR131" s="2" t="s">
        <v>83</v>
      </c>
      <c r="BS131" s="3">
        <v>42996</v>
      </c>
      <c r="BT131" s="4">
        <v>0.40416666666666662</v>
      </c>
      <c r="BU131" s="2" t="s">
        <v>415</v>
      </c>
      <c r="BV131" s="2" t="s">
        <v>97</v>
      </c>
      <c r="BW131" s="2"/>
      <c r="BX131" s="2"/>
      <c r="BY131" s="2">
        <v>7945.17</v>
      </c>
      <c r="BZ131" s="2"/>
      <c r="CA131" s="2" t="s">
        <v>416</v>
      </c>
      <c r="CB131" s="2"/>
      <c r="CC131" s="2" t="s">
        <v>166</v>
      </c>
      <c r="CD131" s="2">
        <v>4091</v>
      </c>
      <c r="CE131" s="2" t="s">
        <v>89</v>
      </c>
      <c r="CF131" s="5">
        <v>42997</v>
      </c>
      <c r="CG131" s="2"/>
      <c r="CH131" s="2"/>
      <c r="CI131" s="2">
        <v>1</v>
      </c>
      <c r="CJ131" s="2">
        <v>1</v>
      </c>
      <c r="CK131" s="2" t="s">
        <v>169</v>
      </c>
      <c r="CL131" s="2" t="s">
        <v>85</v>
      </c>
      <c r="CM131" s="2"/>
    </row>
    <row r="132" spans="1:91">
      <c r="A132" s="2" t="s">
        <v>170</v>
      </c>
      <c r="B132" s="2" t="s">
        <v>72</v>
      </c>
      <c r="C132" s="2" t="s">
        <v>73</v>
      </c>
      <c r="D132" s="2"/>
      <c r="E132" s="2" t="str">
        <f>"009936115753"</f>
        <v>009936115753</v>
      </c>
      <c r="F132" s="3">
        <v>42993</v>
      </c>
      <c r="G132" s="2">
        <v>201803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310</v>
      </c>
      <c r="M132" s="2" t="s">
        <v>311</v>
      </c>
      <c r="N132" s="2" t="s">
        <v>378</v>
      </c>
      <c r="O132" s="2" t="s">
        <v>81</v>
      </c>
      <c r="P132" s="2" t="str">
        <f>"STORES                        "</f>
        <v xml:space="preserve">STORES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78.19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4</v>
      </c>
      <c r="BI132" s="2">
        <v>143</v>
      </c>
      <c r="BJ132" s="2">
        <v>188</v>
      </c>
      <c r="BK132" s="2">
        <v>188</v>
      </c>
      <c r="BL132" s="2">
        <v>727.27</v>
      </c>
      <c r="BM132" s="2">
        <v>101.82</v>
      </c>
      <c r="BN132" s="2">
        <v>829.09</v>
      </c>
      <c r="BO132" s="2">
        <v>829.09</v>
      </c>
      <c r="BP132" s="2"/>
      <c r="BQ132" s="2" t="s">
        <v>379</v>
      </c>
      <c r="BR132" s="2" t="s">
        <v>83</v>
      </c>
      <c r="BS132" s="3">
        <v>42996</v>
      </c>
      <c r="BT132" s="4">
        <v>0.48958333333333331</v>
      </c>
      <c r="BU132" s="2" t="s">
        <v>417</v>
      </c>
      <c r="BV132" s="2" t="s">
        <v>97</v>
      </c>
      <c r="BW132" s="2"/>
      <c r="BX132" s="2"/>
      <c r="BY132" s="2">
        <v>939774</v>
      </c>
      <c r="BZ132" s="2"/>
      <c r="CA132" s="2"/>
      <c r="CB132" s="2"/>
      <c r="CC132" s="2" t="s">
        <v>311</v>
      </c>
      <c r="CD132" s="2">
        <v>6045</v>
      </c>
      <c r="CE132" s="2" t="s">
        <v>99</v>
      </c>
      <c r="CF132" s="5">
        <v>42997</v>
      </c>
      <c r="CG132" s="2"/>
      <c r="CH132" s="2"/>
      <c r="CI132" s="2">
        <v>2</v>
      </c>
      <c r="CJ132" s="2">
        <v>1</v>
      </c>
      <c r="CK132" s="2" t="s">
        <v>187</v>
      </c>
      <c r="CL132" s="2" t="s">
        <v>85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"069908134317"</f>
        <v>069908134317</v>
      </c>
      <c r="F133" s="3">
        <v>42993</v>
      </c>
      <c r="G133" s="2">
        <v>201803</v>
      </c>
      <c r="H133" s="2" t="s">
        <v>133</v>
      </c>
      <c r="I133" s="2" t="s">
        <v>134</v>
      </c>
      <c r="J133" s="2" t="s">
        <v>76</v>
      </c>
      <c r="K133" s="2" t="s">
        <v>77</v>
      </c>
      <c r="L133" s="2" t="s">
        <v>74</v>
      </c>
      <c r="M133" s="2" t="s">
        <v>75</v>
      </c>
      <c r="N133" s="2" t="s">
        <v>76</v>
      </c>
      <c r="O133" s="2" t="s">
        <v>81</v>
      </c>
      <c r="P133" s="2" t="str">
        <f>"                              "</f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18.510000000000002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19</v>
      </c>
      <c r="BJ133" s="2">
        <v>47</v>
      </c>
      <c r="BK133" s="2">
        <v>47</v>
      </c>
      <c r="BL133" s="2">
        <v>175.95</v>
      </c>
      <c r="BM133" s="2">
        <v>24.63</v>
      </c>
      <c r="BN133" s="2">
        <v>200.58</v>
      </c>
      <c r="BO133" s="2">
        <v>200.58</v>
      </c>
      <c r="BP133" s="2"/>
      <c r="BQ133" s="2" t="s">
        <v>129</v>
      </c>
      <c r="BR133" s="2"/>
      <c r="BS133" s="3">
        <v>42997</v>
      </c>
      <c r="BT133" s="4">
        <v>0.54166666666666663</v>
      </c>
      <c r="BU133" s="2" t="s">
        <v>111</v>
      </c>
      <c r="BV133" s="2" t="s">
        <v>85</v>
      </c>
      <c r="BW133" s="2" t="s">
        <v>86</v>
      </c>
      <c r="BX133" s="2" t="s">
        <v>418</v>
      </c>
      <c r="BY133" s="2">
        <v>235224</v>
      </c>
      <c r="BZ133" s="2"/>
      <c r="CA133" s="2"/>
      <c r="CB133" s="2"/>
      <c r="CC133" s="2" t="s">
        <v>75</v>
      </c>
      <c r="CD133" s="2">
        <v>2146</v>
      </c>
      <c r="CE133" s="2" t="s">
        <v>89</v>
      </c>
      <c r="CF133" s="5">
        <v>42998</v>
      </c>
      <c r="CG133" s="2"/>
      <c r="CH133" s="2"/>
      <c r="CI133" s="2">
        <v>1</v>
      </c>
      <c r="CJ133" s="2">
        <v>2</v>
      </c>
      <c r="CK133" s="2" t="s">
        <v>158</v>
      </c>
      <c r="CL133" s="2" t="s">
        <v>85</v>
      </c>
      <c r="CM133" s="2"/>
    </row>
    <row r="134" spans="1:91">
      <c r="A134" s="2" t="s">
        <v>170</v>
      </c>
      <c r="B134" s="2" t="s">
        <v>72</v>
      </c>
      <c r="C134" s="2" t="s">
        <v>73</v>
      </c>
      <c r="D134" s="2"/>
      <c r="E134" s="2" t="str">
        <f>"009936762349"</f>
        <v>009936762349</v>
      </c>
      <c r="F134" s="3">
        <v>42993</v>
      </c>
      <c r="G134" s="2">
        <v>201803</v>
      </c>
      <c r="H134" s="2" t="s">
        <v>74</v>
      </c>
      <c r="I134" s="2" t="s">
        <v>75</v>
      </c>
      <c r="J134" s="2" t="s">
        <v>76</v>
      </c>
      <c r="K134" s="2" t="s">
        <v>77</v>
      </c>
      <c r="L134" s="2" t="s">
        <v>133</v>
      </c>
      <c r="M134" s="2" t="s">
        <v>134</v>
      </c>
      <c r="N134" s="2" t="s">
        <v>76</v>
      </c>
      <c r="O134" s="2" t="s">
        <v>81</v>
      </c>
      <c r="P134" s="2" t="str">
        <f>"STORES                        "</f>
        <v xml:space="preserve">STORES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6.39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7</v>
      </c>
      <c r="BJ134" s="2">
        <v>7</v>
      </c>
      <c r="BK134" s="2">
        <v>7</v>
      </c>
      <c r="BL134" s="2">
        <v>64.040000000000006</v>
      </c>
      <c r="BM134" s="2">
        <v>8.9700000000000006</v>
      </c>
      <c r="BN134" s="2">
        <v>73.010000000000005</v>
      </c>
      <c r="BO134" s="2">
        <v>73.010000000000005</v>
      </c>
      <c r="BP134" s="2"/>
      <c r="BQ134" s="2" t="s">
        <v>136</v>
      </c>
      <c r="BR134" s="2" t="s">
        <v>83</v>
      </c>
      <c r="BS134" s="3">
        <v>42996</v>
      </c>
      <c r="BT134" s="4">
        <v>0.42708333333333331</v>
      </c>
      <c r="BU134" s="2" t="s">
        <v>241</v>
      </c>
      <c r="BV134" s="2" t="s">
        <v>97</v>
      </c>
      <c r="BW134" s="2"/>
      <c r="BX134" s="2"/>
      <c r="BY134" s="2">
        <v>35216</v>
      </c>
      <c r="BZ134" s="2"/>
      <c r="CA134" s="2"/>
      <c r="CB134" s="2"/>
      <c r="CC134" s="2" t="s">
        <v>134</v>
      </c>
      <c r="CD134" s="2">
        <v>699</v>
      </c>
      <c r="CE134" s="2" t="s">
        <v>139</v>
      </c>
      <c r="CF134" s="5">
        <v>42997</v>
      </c>
      <c r="CG134" s="2"/>
      <c r="CH134" s="2"/>
      <c r="CI134" s="2">
        <v>1</v>
      </c>
      <c r="CJ134" s="2">
        <v>1</v>
      </c>
      <c r="CK134" s="2" t="s">
        <v>100</v>
      </c>
      <c r="CL134" s="2" t="s">
        <v>85</v>
      </c>
      <c r="CM134" s="2"/>
    </row>
    <row r="135" spans="1:91">
      <c r="A135" s="2" t="s">
        <v>170</v>
      </c>
      <c r="B135" s="2" t="s">
        <v>72</v>
      </c>
      <c r="C135" s="2" t="s">
        <v>73</v>
      </c>
      <c r="D135" s="2"/>
      <c r="E135" s="2" t="str">
        <f>"009936078369"</f>
        <v>009936078369</v>
      </c>
      <c r="F135" s="3">
        <v>42993</v>
      </c>
      <c r="G135" s="2">
        <v>201803</v>
      </c>
      <c r="H135" s="2" t="s">
        <v>74</v>
      </c>
      <c r="I135" s="2" t="s">
        <v>75</v>
      </c>
      <c r="J135" s="2" t="s">
        <v>76</v>
      </c>
      <c r="K135" s="2" t="s">
        <v>77</v>
      </c>
      <c r="L135" s="2" t="s">
        <v>338</v>
      </c>
      <c r="M135" s="2" t="s">
        <v>194</v>
      </c>
      <c r="N135" s="2" t="s">
        <v>355</v>
      </c>
      <c r="O135" s="2" t="s">
        <v>81</v>
      </c>
      <c r="P135" s="2" t="str">
        <f>"STORES                        "</f>
        <v xml:space="preserve">STORES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43.55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68</v>
      </c>
      <c r="BJ135" s="2">
        <v>100.5</v>
      </c>
      <c r="BK135" s="2">
        <v>101</v>
      </c>
      <c r="BL135" s="2">
        <v>407.27</v>
      </c>
      <c r="BM135" s="2">
        <v>57.02</v>
      </c>
      <c r="BN135" s="2">
        <v>464.29</v>
      </c>
      <c r="BO135" s="2">
        <v>464.29</v>
      </c>
      <c r="BP135" s="2"/>
      <c r="BQ135" s="2" t="s">
        <v>340</v>
      </c>
      <c r="BR135" s="2" t="s">
        <v>419</v>
      </c>
      <c r="BS135" s="3">
        <v>42996</v>
      </c>
      <c r="BT135" s="4">
        <v>0.41666666666666669</v>
      </c>
      <c r="BU135" s="2" t="s">
        <v>420</v>
      </c>
      <c r="BV135" s="2" t="s">
        <v>97</v>
      </c>
      <c r="BW135" s="2"/>
      <c r="BX135" s="2"/>
      <c r="BY135" s="2">
        <v>283294</v>
      </c>
      <c r="BZ135" s="2"/>
      <c r="CA135" s="2" t="s">
        <v>199</v>
      </c>
      <c r="CB135" s="2"/>
      <c r="CC135" s="2" t="s">
        <v>194</v>
      </c>
      <c r="CD135" s="2">
        <v>7700</v>
      </c>
      <c r="CE135" s="2" t="s">
        <v>99</v>
      </c>
      <c r="CF135" s="5">
        <v>42997</v>
      </c>
      <c r="CG135" s="2"/>
      <c r="CH135" s="2"/>
      <c r="CI135" s="2">
        <v>2</v>
      </c>
      <c r="CJ135" s="2">
        <v>1</v>
      </c>
      <c r="CK135" s="2" t="s">
        <v>187</v>
      </c>
      <c r="CL135" s="2" t="s">
        <v>85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"009935474215"</f>
        <v>009935474215</v>
      </c>
      <c r="F136" s="3">
        <v>42993</v>
      </c>
      <c r="G136" s="2">
        <v>201803</v>
      </c>
      <c r="H136" s="2" t="s">
        <v>74</v>
      </c>
      <c r="I136" s="2" t="s">
        <v>75</v>
      </c>
      <c r="J136" s="2" t="s">
        <v>76</v>
      </c>
      <c r="K136" s="2" t="s">
        <v>77</v>
      </c>
      <c r="L136" s="2" t="s">
        <v>184</v>
      </c>
      <c r="M136" s="2" t="s">
        <v>185</v>
      </c>
      <c r="N136" s="2" t="s">
        <v>246</v>
      </c>
      <c r="O136" s="2" t="s">
        <v>203</v>
      </c>
      <c r="P136" s="2" t="str">
        <f>"LOCKS                         "</f>
        <v xml:space="preserve">LOCKS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11.07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0.7</v>
      </c>
      <c r="BJ136" s="2">
        <v>3.1</v>
      </c>
      <c r="BK136" s="2">
        <v>3.5</v>
      </c>
      <c r="BL136" s="2">
        <v>102.24</v>
      </c>
      <c r="BM136" s="2">
        <v>14.31</v>
      </c>
      <c r="BN136" s="2">
        <v>116.55</v>
      </c>
      <c r="BO136" s="2">
        <v>116.55</v>
      </c>
      <c r="BP136" s="2"/>
      <c r="BQ136" s="2" t="s">
        <v>186</v>
      </c>
      <c r="BR136" s="2" t="s">
        <v>83</v>
      </c>
      <c r="BS136" s="3">
        <v>42996</v>
      </c>
      <c r="BT136" s="4">
        <v>0.41666666666666669</v>
      </c>
      <c r="BU136" s="2" t="s">
        <v>421</v>
      </c>
      <c r="BV136" s="2" t="s">
        <v>97</v>
      </c>
      <c r="BW136" s="2"/>
      <c r="BX136" s="2"/>
      <c r="BY136" s="2">
        <v>15538.75</v>
      </c>
      <c r="BZ136" s="2"/>
      <c r="CA136" s="2" t="s">
        <v>248</v>
      </c>
      <c r="CB136" s="2"/>
      <c r="CC136" s="2" t="s">
        <v>185</v>
      </c>
      <c r="CD136" s="2">
        <v>450</v>
      </c>
      <c r="CE136" s="2" t="s">
        <v>89</v>
      </c>
      <c r="CF136" s="5">
        <v>42998</v>
      </c>
      <c r="CG136" s="2"/>
      <c r="CH136" s="2"/>
      <c r="CI136" s="2">
        <v>1</v>
      </c>
      <c r="CJ136" s="2">
        <v>1</v>
      </c>
      <c r="CK136" s="2">
        <v>24</v>
      </c>
      <c r="CL136" s="2" t="s">
        <v>85</v>
      </c>
      <c r="CM136" s="2"/>
    </row>
    <row r="137" spans="1:91">
      <c r="A137" s="2" t="s">
        <v>170</v>
      </c>
      <c r="B137" s="2" t="s">
        <v>72</v>
      </c>
      <c r="C137" s="2" t="s">
        <v>73</v>
      </c>
      <c r="D137" s="2"/>
      <c r="E137" s="2" t="str">
        <f>"009935998948"</f>
        <v>009935998948</v>
      </c>
      <c r="F137" s="3">
        <v>42993</v>
      </c>
      <c r="G137" s="2">
        <v>201803</v>
      </c>
      <c r="H137" s="2" t="s">
        <v>74</v>
      </c>
      <c r="I137" s="2" t="s">
        <v>75</v>
      </c>
      <c r="J137" s="2" t="s">
        <v>76</v>
      </c>
      <c r="K137" s="2" t="s">
        <v>77</v>
      </c>
      <c r="L137" s="2" t="s">
        <v>165</v>
      </c>
      <c r="M137" s="2" t="s">
        <v>166</v>
      </c>
      <c r="N137" s="2" t="s">
        <v>80</v>
      </c>
      <c r="O137" s="2" t="s">
        <v>349</v>
      </c>
      <c r="P137" s="2" t="str">
        <f>"NA                            "</f>
        <v xml:space="preserve">NA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8.52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3.7</v>
      </c>
      <c r="BJ137" s="2">
        <v>4</v>
      </c>
      <c r="BK137" s="2">
        <v>4</v>
      </c>
      <c r="BL137" s="2">
        <v>78.72</v>
      </c>
      <c r="BM137" s="2">
        <v>11.02</v>
      </c>
      <c r="BN137" s="2">
        <v>89.74</v>
      </c>
      <c r="BO137" s="2">
        <v>89.74</v>
      </c>
      <c r="BP137" s="2"/>
      <c r="BQ137" s="2" t="s">
        <v>82</v>
      </c>
      <c r="BR137" s="2" t="s">
        <v>419</v>
      </c>
      <c r="BS137" s="3">
        <v>42996</v>
      </c>
      <c r="BT137" s="4">
        <v>0.40416666666666662</v>
      </c>
      <c r="BU137" s="2" t="s">
        <v>415</v>
      </c>
      <c r="BV137" s="2" t="s">
        <v>97</v>
      </c>
      <c r="BW137" s="2"/>
      <c r="BX137" s="2"/>
      <c r="BY137" s="2">
        <v>20234.34</v>
      </c>
      <c r="BZ137" s="2"/>
      <c r="CA137" s="2" t="s">
        <v>416</v>
      </c>
      <c r="CB137" s="2"/>
      <c r="CC137" s="2" t="s">
        <v>166</v>
      </c>
      <c r="CD137" s="2">
        <v>4091</v>
      </c>
      <c r="CE137" s="2" t="s">
        <v>89</v>
      </c>
      <c r="CF137" s="5">
        <v>42997</v>
      </c>
      <c r="CG137" s="2"/>
      <c r="CH137" s="2"/>
      <c r="CI137" s="2">
        <v>1</v>
      </c>
      <c r="CJ137" s="2">
        <v>1</v>
      </c>
      <c r="CK137" s="2">
        <v>31</v>
      </c>
      <c r="CL137" s="2" t="s">
        <v>85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"089901190166"</f>
        <v>089901190166</v>
      </c>
      <c r="F138" s="3">
        <v>42993</v>
      </c>
      <c r="G138" s="2">
        <v>201803</v>
      </c>
      <c r="H138" s="2" t="s">
        <v>74</v>
      </c>
      <c r="I138" s="2" t="s">
        <v>75</v>
      </c>
      <c r="J138" s="2" t="s">
        <v>76</v>
      </c>
      <c r="K138" s="2" t="s">
        <v>77</v>
      </c>
      <c r="L138" s="2" t="s">
        <v>106</v>
      </c>
      <c r="M138" s="2" t="s">
        <v>107</v>
      </c>
      <c r="N138" s="2" t="s">
        <v>179</v>
      </c>
      <c r="O138" s="2" t="s">
        <v>203</v>
      </c>
      <c r="P138" s="2" t="str">
        <f>"LCK                           "</f>
        <v xml:space="preserve">LCK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5.68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2.2999999999999998</v>
      </c>
      <c r="BJ138" s="2">
        <v>1.5</v>
      </c>
      <c r="BK138" s="2">
        <v>2.5</v>
      </c>
      <c r="BL138" s="2">
        <v>52.48</v>
      </c>
      <c r="BM138" s="2">
        <v>7.35</v>
      </c>
      <c r="BN138" s="2">
        <v>59.83</v>
      </c>
      <c r="BO138" s="2">
        <v>59.83</v>
      </c>
      <c r="BP138" s="2"/>
      <c r="BQ138" s="2" t="s">
        <v>422</v>
      </c>
      <c r="BR138" s="2" t="s">
        <v>83</v>
      </c>
      <c r="BS138" s="3">
        <v>42997</v>
      </c>
      <c r="BT138" s="4">
        <v>0.35416666666666669</v>
      </c>
      <c r="BU138" s="2" t="s">
        <v>147</v>
      </c>
      <c r="BV138" s="2" t="s">
        <v>85</v>
      </c>
      <c r="BW138" s="2"/>
      <c r="BX138" s="2"/>
      <c r="BY138" s="2">
        <v>7512.83</v>
      </c>
      <c r="BZ138" s="2"/>
      <c r="CA138" s="2"/>
      <c r="CB138" s="2"/>
      <c r="CC138" s="2" t="s">
        <v>107</v>
      </c>
      <c r="CD138" s="2">
        <v>3900</v>
      </c>
      <c r="CE138" s="2" t="s">
        <v>89</v>
      </c>
      <c r="CF138" s="5">
        <v>42999</v>
      </c>
      <c r="CG138" s="2"/>
      <c r="CH138" s="2"/>
      <c r="CI138" s="2">
        <v>1</v>
      </c>
      <c r="CJ138" s="2">
        <v>2</v>
      </c>
      <c r="CK138" s="2">
        <v>21</v>
      </c>
      <c r="CL138" s="2" t="s">
        <v>85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"089901190167"</f>
        <v>089901190167</v>
      </c>
      <c r="F139" s="3">
        <v>42993</v>
      </c>
      <c r="G139" s="2">
        <v>201803</v>
      </c>
      <c r="H139" s="2" t="s">
        <v>74</v>
      </c>
      <c r="I139" s="2" t="s">
        <v>75</v>
      </c>
      <c r="J139" s="2" t="s">
        <v>76</v>
      </c>
      <c r="K139" s="2" t="s">
        <v>77</v>
      </c>
      <c r="L139" s="2" t="s">
        <v>200</v>
      </c>
      <c r="M139" s="2" t="s">
        <v>201</v>
      </c>
      <c r="N139" s="2" t="s">
        <v>423</v>
      </c>
      <c r="O139" s="2" t="s">
        <v>203</v>
      </c>
      <c r="P139" s="2" t="str">
        <f>"LCK                           "</f>
        <v xml:space="preserve">LCK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5.68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0.4</v>
      </c>
      <c r="BJ139" s="2">
        <v>2.1</v>
      </c>
      <c r="BK139" s="2">
        <v>2.5</v>
      </c>
      <c r="BL139" s="2">
        <v>52.48</v>
      </c>
      <c r="BM139" s="2">
        <v>7.35</v>
      </c>
      <c r="BN139" s="2">
        <v>59.83</v>
      </c>
      <c r="BO139" s="2">
        <v>59.83</v>
      </c>
      <c r="BP139" s="2"/>
      <c r="BQ139" s="2" t="s">
        <v>204</v>
      </c>
      <c r="BR139" s="2" t="s">
        <v>83</v>
      </c>
      <c r="BS139" s="3">
        <v>42996</v>
      </c>
      <c r="BT139" s="4">
        <v>0.375</v>
      </c>
      <c r="BU139" s="2" t="s">
        <v>204</v>
      </c>
      <c r="BV139" s="2" t="s">
        <v>97</v>
      </c>
      <c r="BW139" s="2"/>
      <c r="BX139" s="2"/>
      <c r="BY139" s="2">
        <v>10456.950000000001</v>
      </c>
      <c r="BZ139" s="2"/>
      <c r="CA139" s="2"/>
      <c r="CB139" s="2"/>
      <c r="CC139" s="2" t="s">
        <v>201</v>
      </c>
      <c r="CD139" s="2">
        <v>9459</v>
      </c>
      <c r="CE139" s="2" t="s">
        <v>89</v>
      </c>
      <c r="CF139" s="5">
        <v>42998</v>
      </c>
      <c r="CG139" s="2"/>
      <c r="CH139" s="2"/>
      <c r="CI139" s="2">
        <v>1</v>
      </c>
      <c r="CJ139" s="2">
        <v>1</v>
      </c>
      <c r="CK139" s="2">
        <v>21</v>
      </c>
      <c r="CL139" s="2" t="s">
        <v>85</v>
      </c>
      <c r="CM139" s="2"/>
    </row>
    <row r="140" spans="1:91">
      <c r="A140" s="2" t="s">
        <v>170</v>
      </c>
      <c r="B140" s="2" t="s">
        <v>72</v>
      </c>
      <c r="C140" s="2" t="s">
        <v>73</v>
      </c>
      <c r="D140" s="2"/>
      <c r="E140" s="2" t="str">
        <f>"069908450994"</f>
        <v>069908450994</v>
      </c>
      <c r="F140" s="3">
        <v>42993</v>
      </c>
      <c r="G140" s="2">
        <v>201803</v>
      </c>
      <c r="H140" s="2" t="s">
        <v>259</v>
      </c>
      <c r="I140" s="2" t="s">
        <v>260</v>
      </c>
      <c r="J140" s="2" t="s">
        <v>270</v>
      </c>
      <c r="K140" s="2" t="s">
        <v>77</v>
      </c>
      <c r="L140" s="2" t="s">
        <v>74</v>
      </c>
      <c r="M140" s="2" t="s">
        <v>75</v>
      </c>
      <c r="N140" s="2" t="s">
        <v>270</v>
      </c>
      <c r="O140" s="2" t="s">
        <v>81</v>
      </c>
      <c r="P140" s="2" t="str">
        <f>"                              "</f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8.52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0.2</v>
      </c>
      <c r="BK140" s="2">
        <v>1</v>
      </c>
      <c r="BL140" s="2">
        <v>83.72</v>
      </c>
      <c r="BM140" s="2">
        <v>11.72</v>
      </c>
      <c r="BN140" s="2">
        <v>95.44</v>
      </c>
      <c r="BO140" s="2">
        <v>95.44</v>
      </c>
      <c r="BP140" s="2"/>
      <c r="BQ140" s="2" t="s">
        <v>278</v>
      </c>
      <c r="BR140" s="2" t="s">
        <v>287</v>
      </c>
      <c r="BS140" s="3">
        <v>42996</v>
      </c>
      <c r="BT140" s="4">
        <v>0.56944444444444442</v>
      </c>
      <c r="BU140" s="2" t="s">
        <v>111</v>
      </c>
      <c r="BV140" s="2" t="s">
        <v>97</v>
      </c>
      <c r="BW140" s="2"/>
      <c r="BX140" s="2"/>
      <c r="BY140" s="2">
        <v>1200</v>
      </c>
      <c r="BZ140" s="2"/>
      <c r="CA140" s="2"/>
      <c r="CB140" s="2"/>
      <c r="CC140" s="2" t="s">
        <v>75</v>
      </c>
      <c r="CD140" s="2">
        <v>2146</v>
      </c>
      <c r="CE140" s="2" t="s">
        <v>89</v>
      </c>
      <c r="CF140" s="5">
        <v>42997</v>
      </c>
      <c r="CG140" s="2"/>
      <c r="CH140" s="2"/>
      <c r="CI140" s="2">
        <v>1</v>
      </c>
      <c r="CJ140" s="2">
        <v>1</v>
      </c>
      <c r="CK140" s="2" t="s">
        <v>283</v>
      </c>
      <c r="CL140" s="2" t="s">
        <v>85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"009936245528"</f>
        <v>009936245528</v>
      </c>
      <c r="F141" s="3">
        <v>42984</v>
      </c>
      <c r="G141" s="2">
        <v>201803</v>
      </c>
      <c r="H141" s="2" t="s">
        <v>188</v>
      </c>
      <c r="I141" s="2" t="s">
        <v>189</v>
      </c>
      <c r="J141" s="2" t="s">
        <v>76</v>
      </c>
      <c r="K141" s="2" t="s">
        <v>77</v>
      </c>
      <c r="L141" s="2" t="s">
        <v>78</v>
      </c>
      <c r="M141" s="2" t="s">
        <v>79</v>
      </c>
      <c r="N141" s="2" t="s">
        <v>76</v>
      </c>
      <c r="O141" s="2" t="s">
        <v>81</v>
      </c>
      <c r="P141" s="2" t="str">
        <f>"                              "</f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22.52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2</v>
      </c>
      <c r="BI141" s="2">
        <v>40.5</v>
      </c>
      <c r="BJ141" s="2">
        <v>50.5</v>
      </c>
      <c r="BK141" s="2">
        <v>51</v>
      </c>
      <c r="BL141" s="2">
        <v>213.01</v>
      </c>
      <c r="BM141" s="2">
        <v>29.82</v>
      </c>
      <c r="BN141" s="2">
        <v>242.83</v>
      </c>
      <c r="BO141" s="2">
        <v>242.83</v>
      </c>
      <c r="BP141" s="2"/>
      <c r="BQ141" s="2"/>
      <c r="BR141" s="2" t="s">
        <v>190</v>
      </c>
      <c r="BS141" s="3">
        <v>42985</v>
      </c>
      <c r="BT141" s="4">
        <v>0.54166666666666663</v>
      </c>
      <c r="BU141" s="2" t="s">
        <v>129</v>
      </c>
      <c r="BV141" s="2" t="s">
        <v>97</v>
      </c>
      <c r="BW141" s="2"/>
      <c r="BX141" s="2"/>
      <c r="BY141" s="2">
        <v>252672</v>
      </c>
      <c r="BZ141" s="2"/>
      <c r="CA141" s="2"/>
      <c r="CB141" s="2"/>
      <c r="CC141" s="2" t="s">
        <v>79</v>
      </c>
      <c r="CD141" s="2">
        <v>2196</v>
      </c>
      <c r="CE141" s="2" t="s">
        <v>99</v>
      </c>
      <c r="CF141" s="5">
        <v>42986</v>
      </c>
      <c r="CG141" s="2"/>
      <c r="CH141" s="2"/>
      <c r="CI141" s="2">
        <v>1</v>
      </c>
      <c r="CJ141" s="2">
        <v>1</v>
      </c>
      <c r="CK141" s="2" t="s">
        <v>237</v>
      </c>
      <c r="CL141" s="2" t="s">
        <v>85</v>
      </c>
      <c r="CM141" s="2"/>
    </row>
    <row r="142" spans="1:91">
      <c r="A142" s="2" t="s">
        <v>170</v>
      </c>
      <c r="B142" s="2" t="s">
        <v>72</v>
      </c>
      <c r="C142" s="2" t="s">
        <v>73</v>
      </c>
      <c r="D142" s="2"/>
      <c r="E142" s="2" t="str">
        <f>"039902658255"</f>
        <v>039902658255</v>
      </c>
      <c r="F142" s="3">
        <v>42992</v>
      </c>
      <c r="G142" s="2">
        <v>201803</v>
      </c>
      <c r="H142" s="2" t="s">
        <v>171</v>
      </c>
      <c r="I142" s="2" t="s">
        <v>172</v>
      </c>
      <c r="J142" s="2" t="s">
        <v>76</v>
      </c>
      <c r="K142" s="2" t="s">
        <v>77</v>
      </c>
      <c r="L142" s="2" t="s">
        <v>74</v>
      </c>
      <c r="M142" s="2" t="s">
        <v>75</v>
      </c>
      <c r="N142" s="2" t="s">
        <v>76</v>
      </c>
      <c r="O142" s="2" t="s">
        <v>81</v>
      </c>
      <c r="P142" s="2" t="str">
        <f>"                              "</f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21.94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3</v>
      </c>
      <c r="BJ142" s="2">
        <v>57.6</v>
      </c>
      <c r="BK142" s="2">
        <v>58</v>
      </c>
      <c r="BL142" s="2">
        <v>207.65</v>
      </c>
      <c r="BM142" s="2">
        <v>29.07</v>
      </c>
      <c r="BN142" s="2">
        <v>236.72</v>
      </c>
      <c r="BO142" s="2">
        <v>236.72</v>
      </c>
      <c r="BP142" s="2"/>
      <c r="BQ142" s="2" t="s">
        <v>83</v>
      </c>
      <c r="BR142" s="2" t="s">
        <v>424</v>
      </c>
      <c r="BS142" s="3">
        <v>42993</v>
      </c>
      <c r="BT142" s="4">
        <v>0.58333333333333337</v>
      </c>
      <c r="BU142" s="2" t="s">
        <v>129</v>
      </c>
      <c r="BV142" s="2" t="s">
        <v>97</v>
      </c>
      <c r="BW142" s="2"/>
      <c r="BX142" s="2"/>
      <c r="BY142" s="2">
        <v>288000</v>
      </c>
      <c r="BZ142" s="2"/>
      <c r="CA142" s="2"/>
      <c r="CB142" s="2"/>
      <c r="CC142" s="2" t="s">
        <v>75</v>
      </c>
      <c r="CD142" s="2">
        <v>2146</v>
      </c>
      <c r="CE142" s="2" t="s">
        <v>89</v>
      </c>
      <c r="CF142" s="5">
        <v>42996</v>
      </c>
      <c r="CG142" s="2"/>
      <c r="CH142" s="2"/>
      <c r="CI142" s="2">
        <v>1</v>
      </c>
      <c r="CJ142" s="2">
        <v>1</v>
      </c>
      <c r="CK142" s="2" t="s">
        <v>158</v>
      </c>
      <c r="CL142" s="2" t="s">
        <v>85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"009936115968"</f>
        <v>009936115968</v>
      </c>
      <c r="F143" s="3">
        <v>42992</v>
      </c>
      <c r="G143" s="2">
        <v>201803</v>
      </c>
      <c r="H143" s="2" t="s">
        <v>74</v>
      </c>
      <c r="I143" s="2" t="s">
        <v>75</v>
      </c>
      <c r="J143" s="2" t="s">
        <v>76</v>
      </c>
      <c r="K143" s="2" t="s">
        <v>77</v>
      </c>
      <c r="L143" s="2" t="s">
        <v>171</v>
      </c>
      <c r="M143" s="2" t="s">
        <v>172</v>
      </c>
      <c r="N143" s="2" t="s">
        <v>93</v>
      </c>
      <c r="O143" s="2" t="s">
        <v>81</v>
      </c>
      <c r="P143" s="2" t="str">
        <f>"STORES                        "</f>
        <v xml:space="preserve">STORES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19.600000000000001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2</v>
      </c>
      <c r="BI143" s="2">
        <v>43</v>
      </c>
      <c r="BJ143" s="2">
        <v>64</v>
      </c>
      <c r="BK143" s="2">
        <v>64</v>
      </c>
      <c r="BL143" s="2">
        <v>186.03</v>
      </c>
      <c r="BM143" s="2">
        <v>26.04</v>
      </c>
      <c r="BN143" s="2">
        <v>212.07</v>
      </c>
      <c r="BO143" s="2">
        <v>212.07</v>
      </c>
      <c r="BP143" s="2"/>
      <c r="BQ143" s="2" t="s">
        <v>327</v>
      </c>
      <c r="BR143" s="2" t="s">
        <v>83</v>
      </c>
      <c r="BS143" s="3">
        <v>42993</v>
      </c>
      <c r="BT143" s="4">
        <v>0.41666666666666669</v>
      </c>
      <c r="BU143" s="2" t="s">
        <v>425</v>
      </c>
      <c r="BV143" s="2" t="s">
        <v>97</v>
      </c>
      <c r="BW143" s="2"/>
      <c r="BX143" s="2"/>
      <c r="BY143" s="2">
        <v>320030</v>
      </c>
      <c r="BZ143" s="2"/>
      <c r="CA143" s="2" t="s">
        <v>389</v>
      </c>
      <c r="CB143" s="2"/>
      <c r="CC143" s="2" t="s">
        <v>172</v>
      </c>
      <c r="CD143" s="2">
        <v>9300</v>
      </c>
      <c r="CE143" s="2" t="s">
        <v>89</v>
      </c>
      <c r="CF143" s="5">
        <v>42996</v>
      </c>
      <c r="CG143" s="2"/>
      <c r="CH143" s="2"/>
      <c r="CI143" s="2">
        <v>1</v>
      </c>
      <c r="CJ143" s="2">
        <v>1</v>
      </c>
      <c r="CK143" s="2" t="s">
        <v>100</v>
      </c>
      <c r="CL143" s="2" t="s">
        <v>85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"009936607965"</f>
        <v>009936607965</v>
      </c>
      <c r="F144" s="3">
        <v>42996</v>
      </c>
      <c r="G144" s="2">
        <v>201803</v>
      </c>
      <c r="H144" s="2" t="s">
        <v>242</v>
      </c>
      <c r="I144" s="2" t="s">
        <v>243</v>
      </c>
      <c r="J144" s="2" t="s">
        <v>426</v>
      </c>
      <c r="K144" s="2" t="s">
        <v>77</v>
      </c>
      <c r="L144" s="2" t="s">
        <v>78</v>
      </c>
      <c r="M144" s="2" t="s">
        <v>79</v>
      </c>
      <c r="N144" s="2" t="s">
        <v>76</v>
      </c>
      <c r="O144" s="2" t="s">
        <v>81</v>
      </c>
      <c r="P144" s="2" t="str">
        <f>"PARTS                         "</f>
        <v xml:space="preserve">PARTS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26.66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2</v>
      </c>
      <c r="BI144" s="2">
        <v>45</v>
      </c>
      <c r="BJ144" s="2">
        <v>92.9</v>
      </c>
      <c r="BK144" s="2">
        <v>93</v>
      </c>
      <c r="BL144" s="2">
        <v>251.23</v>
      </c>
      <c r="BM144" s="2">
        <v>35.17</v>
      </c>
      <c r="BN144" s="2">
        <v>286.39999999999998</v>
      </c>
      <c r="BO144" s="2">
        <v>286.39999999999998</v>
      </c>
      <c r="BP144" s="2"/>
      <c r="BQ144" s="2" t="s">
        <v>181</v>
      </c>
      <c r="BR144" s="2" t="s">
        <v>427</v>
      </c>
      <c r="BS144" s="3">
        <v>42997</v>
      </c>
      <c r="BT144" s="4">
        <v>0.54166666666666663</v>
      </c>
      <c r="BU144" s="2" t="s">
        <v>111</v>
      </c>
      <c r="BV144" s="2" t="s">
        <v>97</v>
      </c>
      <c r="BW144" s="2"/>
      <c r="BX144" s="2"/>
      <c r="BY144" s="2">
        <v>232320</v>
      </c>
      <c r="BZ144" s="2"/>
      <c r="CA144" s="2"/>
      <c r="CB144" s="2"/>
      <c r="CC144" s="2" t="s">
        <v>79</v>
      </c>
      <c r="CD144" s="2">
        <v>2196</v>
      </c>
      <c r="CE144" s="2" t="s">
        <v>342</v>
      </c>
      <c r="CF144" s="5">
        <v>42998</v>
      </c>
      <c r="CG144" s="2"/>
      <c r="CH144" s="2"/>
      <c r="CI144" s="2">
        <v>1</v>
      </c>
      <c r="CJ144" s="2">
        <v>1</v>
      </c>
      <c r="CK144" s="2" t="s">
        <v>132</v>
      </c>
      <c r="CL144" s="2" t="s">
        <v>85</v>
      </c>
      <c r="CM144" s="2"/>
    </row>
    <row r="145" spans="1:91">
      <c r="A145" s="2" t="s">
        <v>170</v>
      </c>
      <c r="B145" s="2" t="s">
        <v>72</v>
      </c>
      <c r="C145" s="2" t="s">
        <v>73</v>
      </c>
      <c r="D145" s="2"/>
      <c r="E145" s="2" t="str">
        <f>"089901336329"</f>
        <v>089901336329</v>
      </c>
      <c r="F145" s="3">
        <v>42996</v>
      </c>
      <c r="G145" s="2">
        <v>201803</v>
      </c>
      <c r="H145" s="2" t="s">
        <v>200</v>
      </c>
      <c r="I145" s="2" t="s">
        <v>201</v>
      </c>
      <c r="J145" s="2" t="s">
        <v>179</v>
      </c>
      <c r="K145" s="2" t="s">
        <v>77</v>
      </c>
      <c r="L145" s="2" t="s">
        <v>78</v>
      </c>
      <c r="M145" s="2" t="s">
        <v>79</v>
      </c>
      <c r="N145" s="2" t="s">
        <v>428</v>
      </c>
      <c r="O145" s="2" t="s">
        <v>203</v>
      </c>
      <c r="P145" s="2" t="str">
        <f>"                              "</f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4.55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1.2</v>
      </c>
      <c r="BK145" s="2">
        <v>1.5</v>
      </c>
      <c r="BL145" s="2">
        <v>41.99</v>
      </c>
      <c r="BM145" s="2">
        <v>5.88</v>
      </c>
      <c r="BN145" s="2">
        <v>47.87</v>
      </c>
      <c r="BO145" s="2">
        <v>47.87</v>
      </c>
      <c r="BP145" s="2"/>
      <c r="BQ145" s="2"/>
      <c r="BR145" s="2" t="s">
        <v>204</v>
      </c>
      <c r="BS145" s="3">
        <v>42997</v>
      </c>
      <c r="BT145" s="4">
        <v>0.35833333333333334</v>
      </c>
      <c r="BU145" s="2" t="s">
        <v>429</v>
      </c>
      <c r="BV145" s="2" t="s">
        <v>97</v>
      </c>
      <c r="BW145" s="2"/>
      <c r="BX145" s="2"/>
      <c r="BY145" s="2">
        <v>6000</v>
      </c>
      <c r="BZ145" s="2" t="s">
        <v>27</v>
      </c>
      <c r="CA145" s="2" t="s">
        <v>362</v>
      </c>
      <c r="CB145" s="2"/>
      <c r="CC145" s="2" t="s">
        <v>79</v>
      </c>
      <c r="CD145" s="2">
        <v>2000</v>
      </c>
      <c r="CE145" s="2" t="s">
        <v>89</v>
      </c>
      <c r="CF145" s="5">
        <v>42999</v>
      </c>
      <c r="CG145" s="2"/>
      <c r="CH145" s="2"/>
      <c r="CI145" s="2">
        <v>1</v>
      </c>
      <c r="CJ145" s="2">
        <v>1</v>
      </c>
      <c r="CK145" s="2">
        <v>21</v>
      </c>
      <c r="CL145" s="2" t="s">
        <v>85</v>
      </c>
      <c r="CM145" s="2"/>
    </row>
    <row r="146" spans="1:91">
      <c r="A146" s="2" t="s">
        <v>170</v>
      </c>
      <c r="B146" s="2" t="s">
        <v>72</v>
      </c>
      <c r="C146" s="2" t="s">
        <v>73</v>
      </c>
      <c r="D146" s="2"/>
      <c r="E146" s="2" t="str">
        <f>"089901336328"</f>
        <v>089901336328</v>
      </c>
      <c r="F146" s="3">
        <v>42996</v>
      </c>
      <c r="G146" s="2">
        <v>201803</v>
      </c>
      <c r="H146" s="2" t="s">
        <v>200</v>
      </c>
      <c r="I146" s="2" t="s">
        <v>201</v>
      </c>
      <c r="J146" s="2" t="s">
        <v>179</v>
      </c>
      <c r="K146" s="2" t="s">
        <v>77</v>
      </c>
      <c r="L146" s="2" t="s">
        <v>74</v>
      </c>
      <c r="M146" s="2" t="s">
        <v>75</v>
      </c>
      <c r="N146" s="2" t="s">
        <v>428</v>
      </c>
      <c r="O146" s="2" t="s">
        <v>203</v>
      </c>
      <c r="P146" s="2" t="str">
        <f>"                              "</f>
        <v xml:space="preserve"> 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4.55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</v>
      </c>
      <c r="BJ146" s="2">
        <v>1.2</v>
      </c>
      <c r="BK146" s="2">
        <v>1.5</v>
      </c>
      <c r="BL146" s="2">
        <v>41.99</v>
      </c>
      <c r="BM146" s="2">
        <v>5.88</v>
      </c>
      <c r="BN146" s="2">
        <v>47.87</v>
      </c>
      <c r="BO146" s="2">
        <v>47.87</v>
      </c>
      <c r="BP146" s="2"/>
      <c r="BQ146" s="2"/>
      <c r="BR146" s="2" t="s">
        <v>204</v>
      </c>
      <c r="BS146" s="3">
        <v>42997</v>
      </c>
      <c r="BT146" s="4">
        <v>0.3576388888888889</v>
      </c>
      <c r="BU146" s="2" t="s">
        <v>429</v>
      </c>
      <c r="BV146" s="2" t="s">
        <v>97</v>
      </c>
      <c r="BW146" s="2"/>
      <c r="BX146" s="2"/>
      <c r="BY146" s="2">
        <v>6000</v>
      </c>
      <c r="BZ146" s="2" t="s">
        <v>27</v>
      </c>
      <c r="CA146" s="2" t="s">
        <v>362</v>
      </c>
      <c r="CB146" s="2"/>
      <c r="CC146" s="2" t="s">
        <v>75</v>
      </c>
      <c r="CD146" s="2">
        <v>2146</v>
      </c>
      <c r="CE146" s="2" t="s">
        <v>89</v>
      </c>
      <c r="CF146" s="5">
        <v>42999</v>
      </c>
      <c r="CG146" s="2"/>
      <c r="CH146" s="2"/>
      <c r="CI146" s="2">
        <v>1</v>
      </c>
      <c r="CJ146" s="2">
        <v>1</v>
      </c>
      <c r="CK146" s="2">
        <v>21</v>
      </c>
      <c r="CL146" s="2" t="s">
        <v>85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"009936822242"</f>
        <v>009936822242</v>
      </c>
      <c r="F147" s="3">
        <v>42996</v>
      </c>
      <c r="G147" s="2">
        <v>201803</v>
      </c>
      <c r="H147" s="2" t="s">
        <v>74</v>
      </c>
      <c r="I147" s="2" t="s">
        <v>75</v>
      </c>
      <c r="J147" s="2" t="s">
        <v>76</v>
      </c>
      <c r="K147" s="2" t="s">
        <v>77</v>
      </c>
      <c r="L147" s="2" t="s">
        <v>295</v>
      </c>
      <c r="M147" s="2" t="s">
        <v>296</v>
      </c>
      <c r="N147" s="2" t="s">
        <v>297</v>
      </c>
      <c r="O147" s="2" t="s">
        <v>81</v>
      </c>
      <c r="P147" s="2" t="str">
        <f>"STORES                        "</f>
        <v xml:space="preserve">STORES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7.81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5.5</v>
      </c>
      <c r="BJ147" s="2">
        <v>3.7</v>
      </c>
      <c r="BK147" s="2">
        <v>6</v>
      </c>
      <c r="BL147" s="2">
        <v>77.16</v>
      </c>
      <c r="BM147" s="2">
        <v>10.8</v>
      </c>
      <c r="BN147" s="2">
        <v>87.96</v>
      </c>
      <c r="BO147" s="2">
        <v>87.96</v>
      </c>
      <c r="BP147" s="2"/>
      <c r="BQ147" s="2" t="s">
        <v>430</v>
      </c>
      <c r="BR147" s="2" t="s">
        <v>111</v>
      </c>
      <c r="BS147" s="3">
        <v>42997</v>
      </c>
      <c r="BT147" s="4">
        <v>0.34652777777777777</v>
      </c>
      <c r="BU147" s="2" t="s">
        <v>431</v>
      </c>
      <c r="BV147" s="2"/>
      <c r="BW147" s="2"/>
      <c r="BX147" s="2"/>
      <c r="BY147" s="2">
        <v>18337.5</v>
      </c>
      <c r="BZ147" s="2"/>
      <c r="CA147" s="2" t="s">
        <v>300</v>
      </c>
      <c r="CB147" s="2"/>
      <c r="CC147" s="2" t="s">
        <v>296</v>
      </c>
      <c r="CD147" s="2">
        <v>46</v>
      </c>
      <c r="CE147" s="2" t="s">
        <v>89</v>
      </c>
      <c r="CF147" s="5">
        <v>42998</v>
      </c>
      <c r="CG147" s="2"/>
      <c r="CH147" s="2"/>
      <c r="CI147" s="2">
        <v>0</v>
      </c>
      <c r="CJ147" s="2">
        <v>0</v>
      </c>
      <c r="CK147" s="2" t="s">
        <v>132</v>
      </c>
      <c r="CL147" s="2" t="s">
        <v>85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"009936822240"</f>
        <v>009936822240</v>
      </c>
      <c r="F148" s="3">
        <v>42996</v>
      </c>
      <c r="G148" s="2">
        <v>201803</v>
      </c>
      <c r="H148" s="2" t="s">
        <v>74</v>
      </c>
      <c r="I148" s="2" t="s">
        <v>75</v>
      </c>
      <c r="J148" s="2" t="s">
        <v>76</v>
      </c>
      <c r="K148" s="2" t="s">
        <v>77</v>
      </c>
      <c r="L148" s="2" t="s">
        <v>110</v>
      </c>
      <c r="M148" s="2" t="s">
        <v>111</v>
      </c>
      <c r="N148" s="2" t="s">
        <v>432</v>
      </c>
      <c r="O148" s="2" t="s">
        <v>81</v>
      </c>
      <c r="P148" s="2" t="str">
        <f>"STORES                        "</f>
        <v xml:space="preserve">STORES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25.45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17.2</v>
      </c>
      <c r="BJ148" s="2">
        <v>36.9</v>
      </c>
      <c r="BK148" s="2">
        <v>37</v>
      </c>
      <c r="BL148" s="2">
        <v>240.07</v>
      </c>
      <c r="BM148" s="2">
        <v>33.61</v>
      </c>
      <c r="BN148" s="2">
        <v>273.68</v>
      </c>
      <c r="BO148" s="2">
        <v>273.68</v>
      </c>
      <c r="BP148" s="2"/>
      <c r="BQ148" s="2" t="s">
        <v>433</v>
      </c>
      <c r="BR148" s="2" t="s">
        <v>95</v>
      </c>
      <c r="BS148" s="3">
        <v>42999</v>
      </c>
      <c r="BT148" s="4">
        <v>0.3576388888888889</v>
      </c>
      <c r="BU148" s="2" t="s">
        <v>434</v>
      </c>
      <c r="BV148" s="2"/>
      <c r="BW148" s="2" t="s">
        <v>216</v>
      </c>
      <c r="BX148" s="2" t="s">
        <v>217</v>
      </c>
      <c r="BY148" s="2">
        <v>184496.84</v>
      </c>
      <c r="BZ148" s="2"/>
      <c r="CA148" s="2"/>
      <c r="CB148" s="2"/>
      <c r="CC148" s="2" t="s">
        <v>111</v>
      </c>
      <c r="CD148" s="2">
        <v>6530</v>
      </c>
      <c r="CE148" s="2" t="s">
        <v>89</v>
      </c>
      <c r="CF148" s="5">
        <v>43000</v>
      </c>
      <c r="CG148" s="2"/>
      <c r="CH148" s="2"/>
      <c r="CI148" s="2">
        <v>0</v>
      </c>
      <c r="CJ148" s="2">
        <v>0</v>
      </c>
      <c r="CK148" s="2" t="s">
        <v>114</v>
      </c>
      <c r="CL148" s="2" t="s">
        <v>85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"009936115754"</f>
        <v>009936115754</v>
      </c>
      <c r="F149" s="3">
        <v>42996</v>
      </c>
      <c r="G149" s="2">
        <v>201803</v>
      </c>
      <c r="H149" s="2" t="s">
        <v>74</v>
      </c>
      <c r="I149" s="2" t="s">
        <v>75</v>
      </c>
      <c r="J149" s="2" t="s">
        <v>76</v>
      </c>
      <c r="K149" s="2" t="s">
        <v>77</v>
      </c>
      <c r="L149" s="2" t="s">
        <v>310</v>
      </c>
      <c r="M149" s="2" t="s">
        <v>311</v>
      </c>
      <c r="N149" s="2" t="s">
        <v>435</v>
      </c>
      <c r="O149" s="2" t="s">
        <v>81</v>
      </c>
      <c r="P149" s="2" t="str">
        <f>"STORES                        "</f>
        <v xml:space="preserve">STORES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21.65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24.4</v>
      </c>
      <c r="BJ149" s="2">
        <v>46.1</v>
      </c>
      <c r="BK149" s="2">
        <v>46</v>
      </c>
      <c r="BL149" s="2">
        <v>204.97</v>
      </c>
      <c r="BM149" s="2">
        <v>28.7</v>
      </c>
      <c r="BN149" s="2">
        <v>233.67</v>
      </c>
      <c r="BO149" s="2">
        <v>233.67</v>
      </c>
      <c r="BP149" s="2"/>
      <c r="BQ149" s="2" t="s">
        <v>379</v>
      </c>
      <c r="BR149" s="2" t="s">
        <v>83</v>
      </c>
      <c r="BS149" s="3">
        <v>42998</v>
      </c>
      <c r="BT149" s="4">
        <v>0.36736111111111108</v>
      </c>
      <c r="BU149" s="2" t="s">
        <v>436</v>
      </c>
      <c r="BV149" s="2" t="s">
        <v>97</v>
      </c>
      <c r="BW149" s="2"/>
      <c r="BX149" s="2"/>
      <c r="BY149" s="2">
        <v>230463.54</v>
      </c>
      <c r="BZ149" s="2"/>
      <c r="CA149" s="2" t="s">
        <v>437</v>
      </c>
      <c r="CB149" s="2"/>
      <c r="CC149" s="2" t="s">
        <v>311</v>
      </c>
      <c r="CD149" s="2">
        <v>6045</v>
      </c>
      <c r="CE149" s="2" t="s">
        <v>89</v>
      </c>
      <c r="CF149" s="5">
        <v>42999</v>
      </c>
      <c r="CG149" s="2"/>
      <c r="CH149" s="2"/>
      <c r="CI149" s="2">
        <v>2</v>
      </c>
      <c r="CJ149" s="2">
        <v>2</v>
      </c>
      <c r="CK149" s="2" t="s">
        <v>187</v>
      </c>
      <c r="CL149" s="2" t="s">
        <v>85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"009936078368"</f>
        <v>009936078368</v>
      </c>
      <c r="F150" s="3">
        <v>42996</v>
      </c>
      <c r="G150" s="2">
        <v>201803</v>
      </c>
      <c r="H150" s="2" t="s">
        <v>74</v>
      </c>
      <c r="I150" s="2" t="s">
        <v>75</v>
      </c>
      <c r="J150" s="2" t="s">
        <v>76</v>
      </c>
      <c r="K150" s="2" t="s">
        <v>77</v>
      </c>
      <c r="L150" s="2" t="s">
        <v>338</v>
      </c>
      <c r="M150" s="2" t="s">
        <v>194</v>
      </c>
      <c r="N150" s="2" t="s">
        <v>195</v>
      </c>
      <c r="O150" s="2" t="s">
        <v>81</v>
      </c>
      <c r="P150" s="2" t="str">
        <f>"NO REFF                       "</f>
        <v xml:space="preserve">NO REFF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9.3000000000000007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13</v>
      </c>
      <c r="BJ150" s="2">
        <v>10.6</v>
      </c>
      <c r="BK150" s="2">
        <v>13</v>
      </c>
      <c r="BL150" s="2">
        <v>90.94</v>
      </c>
      <c r="BM150" s="2">
        <v>12.73</v>
      </c>
      <c r="BN150" s="2">
        <v>103.67</v>
      </c>
      <c r="BO150" s="2">
        <v>103.67</v>
      </c>
      <c r="BP150" s="2"/>
      <c r="BQ150" s="2" t="s">
        <v>438</v>
      </c>
      <c r="BR150" s="2" t="s">
        <v>83</v>
      </c>
      <c r="BS150" s="3">
        <v>42998</v>
      </c>
      <c r="BT150" s="4">
        <v>0.41666666666666669</v>
      </c>
      <c r="BU150" s="2" t="s">
        <v>198</v>
      </c>
      <c r="BV150" s="2" t="s">
        <v>97</v>
      </c>
      <c r="BW150" s="2"/>
      <c r="BX150" s="2"/>
      <c r="BY150" s="2">
        <v>52800</v>
      </c>
      <c r="BZ150" s="2"/>
      <c r="CA150" s="2" t="s">
        <v>199</v>
      </c>
      <c r="CB150" s="2"/>
      <c r="CC150" s="2" t="s">
        <v>194</v>
      </c>
      <c r="CD150" s="2">
        <v>7700</v>
      </c>
      <c r="CE150" s="2" t="s">
        <v>221</v>
      </c>
      <c r="CF150" s="5">
        <v>42999</v>
      </c>
      <c r="CG150" s="2"/>
      <c r="CH150" s="2"/>
      <c r="CI150" s="2">
        <v>2</v>
      </c>
      <c r="CJ150" s="2">
        <v>2</v>
      </c>
      <c r="CK150" s="2" t="s">
        <v>187</v>
      </c>
      <c r="CL150" s="2" t="s">
        <v>85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"009936822239"</f>
        <v>009936822239</v>
      </c>
      <c r="F151" s="3">
        <v>42996</v>
      </c>
      <c r="G151" s="2">
        <v>201803</v>
      </c>
      <c r="H151" s="2" t="s">
        <v>74</v>
      </c>
      <c r="I151" s="2" t="s">
        <v>75</v>
      </c>
      <c r="J151" s="2" t="s">
        <v>76</v>
      </c>
      <c r="K151" s="2" t="s">
        <v>77</v>
      </c>
      <c r="L151" s="2" t="s">
        <v>115</v>
      </c>
      <c r="M151" s="2" t="s">
        <v>116</v>
      </c>
      <c r="N151" s="2" t="s">
        <v>179</v>
      </c>
      <c r="O151" s="2" t="s">
        <v>81</v>
      </c>
      <c r="P151" s="2" t="str">
        <f>"STORES                        "</f>
        <v xml:space="preserve">STORES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11.24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2</v>
      </c>
      <c r="BI151" s="2">
        <v>33</v>
      </c>
      <c r="BJ151" s="2">
        <v>9.1</v>
      </c>
      <c r="BK151" s="2">
        <v>33</v>
      </c>
      <c r="BL151" s="2">
        <v>108.85</v>
      </c>
      <c r="BM151" s="2">
        <v>15.24</v>
      </c>
      <c r="BN151" s="2">
        <v>124.09</v>
      </c>
      <c r="BO151" s="2">
        <v>124.09</v>
      </c>
      <c r="BP151" s="2"/>
      <c r="BQ151" s="2" t="s">
        <v>123</v>
      </c>
      <c r="BR151" s="2" t="s">
        <v>95</v>
      </c>
      <c r="BS151" s="3">
        <v>42997</v>
      </c>
      <c r="BT151" s="4">
        <v>0.34375</v>
      </c>
      <c r="BU151" s="2" t="s">
        <v>124</v>
      </c>
      <c r="BV151" s="2" t="s">
        <v>97</v>
      </c>
      <c r="BW151" s="2"/>
      <c r="BX151" s="2"/>
      <c r="BY151" s="2">
        <v>22750</v>
      </c>
      <c r="BZ151" s="2"/>
      <c r="CA151" s="2" t="s">
        <v>439</v>
      </c>
      <c r="CB151" s="2"/>
      <c r="CC151" s="2" t="s">
        <v>116</v>
      </c>
      <c r="CD151" s="2">
        <v>1200</v>
      </c>
      <c r="CE151" s="2" t="s">
        <v>221</v>
      </c>
      <c r="CF151" s="5">
        <v>42998</v>
      </c>
      <c r="CG151" s="2"/>
      <c r="CH151" s="2"/>
      <c r="CI151" s="2">
        <v>1</v>
      </c>
      <c r="CJ151" s="2">
        <v>1</v>
      </c>
      <c r="CK151" s="2" t="s">
        <v>100</v>
      </c>
      <c r="CL151" s="2" t="s">
        <v>85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"009936822241"</f>
        <v>009936822241</v>
      </c>
      <c r="F152" s="3">
        <v>42996</v>
      </c>
      <c r="G152" s="2">
        <v>201803</v>
      </c>
      <c r="H152" s="2" t="s">
        <v>74</v>
      </c>
      <c r="I152" s="2" t="s">
        <v>75</v>
      </c>
      <c r="J152" s="2" t="s">
        <v>76</v>
      </c>
      <c r="K152" s="2" t="s">
        <v>77</v>
      </c>
      <c r="L152" s="2" t="s">
        <v>115</v>
      </c>
      <c r="M152" s="2" t="s">
        <v>116</v>
      </c>
      <c r="N152" s="2" t="s">
        <v>93</v>
      </c>
      <c r="O152" s="2" t="s">
        <v>81</v>
      </c>
      <c r="P152" s="2" t="str">
        <f>"STORES                        "</f>
        <v xml:space="preserve">STORES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23.91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3</v>
      </c>
      <c r="BI152" s="2">
        <v>32</v>
      </c>
      <c r="BJ152" s="2">
        <v>80</v>
      </c>
      <c r="BK152" s="2">
        <v>80</v>
      </c>
      <c r="BL152" s="2">
        <v>225.86</v>
      </c>
      <c r="BM152" s="2">
        <v>31.62</v>
      </c>
      <c r="BN152" s="2">
        <v>257.48</v>
      </c>
      <c r="BO152" s="2">
        <v>257.48</v>
      </c>
      <c r="BP152" s="2"/>
      <c r="BQ152" s="2" t="s">
        <v>117</v>
      </c>
      <c r="BR152" s="2" t="s">
        <v>240</v>
      </c>
      <c r="BS152" s="3">
        <v>42998</v>
      </c>
      <c r="BT152" s="4">
        <v>0.375</v>
      </c>
      <c r="BU152" s="2" t="s">
        <v>440</v>
      </c>
      <c r="BV152" s="2" t="s">
        <v>85</v>
      </c>
      <c r="BW152" s="2"/>
      <c r="BX152" s="2"/>
      <c r="BY152" s="2">
        <v>133263</v>
      </c>
      <c r="BZ152" s="2"/>
      <c r="CA152" s="2"/>
      <c r="CB152" s="2"/>
      <c r="CC152" s="2" t="s">
        <v>116</v>
      </c>
      <c r="CD152" s="2">
        <v>1200</v>
      </c>
      <c r="CE152" s="2" t="s">
        <v>221</v>
      </c>
      <c r="CF152" s="5">
        <v>42999</v>
      </c>
      <c r="CG152" s="2"/>
      <c r="CH152" s="2"/>
      <c r="CI152" s="2">
        <v>1</v>
      </c>
      <c r="CJ152" s="2">
        <v>2</v>
      </c>
      <c r="CK152" s="2" t="s">
        <v>100</v>
      </c>
      <c r="CL152" s="2" t="s">
        <v>85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"009936763504"</f>
        <v>009936763504</v>
      </c>
      <c r="F153" s="3">
        <v>42996</v>
      </c>
      <c r="G153" s="2">
        <v>201803</v>
      </c>
      <c r="H153" s="2" t="s">
        <v>133</v>
      </c>
      <c r="I153" s="2" t="s">
        <v>134</v>
      </c>
      <c r="J153" s="2" t="s">
        <v>76</v>
      </c>
      <c r="K153" s="2" t="s">
        <v>77</v>
      </c>
      <c r="L153" s="2" t="s">
        <v>74</v>
      </c>
      <c r="M153" s="2" t="s">
        <v>75</v>
      </c>
      <c r="N153" s="2" t="s">
        <v>76</v>
      </c>
      <c r="O153" s="2" t="s">
        <v>81</v>
      </c>
      <c r="P153" s="2" t="str">
        <f>"                              "</f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41.59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3</v>
      </c>
      <c r="BI153" s="2">
        <v>105</v>
      </c>
      <c r="BJ153" s="2">
        <v>120.2</v>
      </c>
      <c r="BK153" s="2">
        <v>121</v>
      </c>
      <c r="BL153" s="2">
        <v>389.21</v>
      </c>
      <c r="BM153" s="2">
        <v>54.49</v>
      </c>
      <c r="BN153" s="2">
        <v>443.7</v>
      </c>
      <c r="BO153" s="2">
        <v>443.7</v>
      </c>
      <c r="BP153" s="2"/>
      <c r="BQ153" s="2" t="s">
        <v>441</v>
      </c>
      <c r="BR153" s="2"/>
      <c r="BS153" s="3">
        <v>42997</v>
      </c>
      <c r="BT153" s="4">
        <v>0.54166666666666663</v>
      </c>
      <c r="BU153" s="2" t="s">
        <v>111</v>
      </c>
      <c r="BV153" s="2" t="s">
        <v>97</v>
      </c>
      <c r="BW153" s="2"/>
      <c r="BX153" s="2"/>
      <c r="BY153" s="2">
        <v>600795</v>
      </c>
      <c r="BZ153" s="2"/>
      <c r="CA153" s="2"/>
      <c r="CB153" s="2"/>
      <c r="CC153" s="2" t="s">
        <v>75</v>
      </c>
      <c r="CD153" s="2">
        <v>2146</v>
      </c>
      <c r="CE153" s="2" t="s">
        <v>89</v>
      </c>
      <c r="CF153" s="5">
        <v>42998</v>
      </c>
      <c r="CG153" s="2"/>
      <c r="CH153" s="2"/>
      <c r="CI153" s="2">
        <v>1</v>
      </c>
      <c r="CJ153" s="2">
        <v>1</v>
      </c>
      <c r="CK153" s="2" t="s">
        <v>158</v>
      </c>
      <c r="CL153" s="2" t="s">
        <v>85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"069908408842"</f>
        <v>069908408842</v>
      </c>
      <c r="F154" s="3">
        <v>42996</v>
      </c>
      <c r="G154" s="2">
        <v>201803</v>
      </c>
      <c r="H154" s="2" t="s">
        <v>122</v>
      </c>
      <c r="I154" s="2" t="s">
        <v>116</v>
      </c>
      <c r="J154" s="2" t="s">
        <v>179</v>
      </c>
      <c r="K154" s="2" t="s">
        <v>77</v>
      </c>
      <c r="L154" s="2" t="s">
        <v>74</v>
      </c>
      <c r="M154" s="2" t="s">
        <v>75</v>
      </c>
      <c r="N154" s="2" t="s">
        <v>180</v>
      </c>
      <c r="O154" s="2" t="s">
        <v>81</v>
      </c>
      <c r="P154" s="2" t="str">
        <f>"W HOUSE                       "</f>
        <v xml:space="preserve">W HOUSE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23.5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3</v>
      </c>
      <c r="BI154" s="2">
        <v>54</v>
      </c>
      <c r="BJ154" s="2">
        <v>62.7</v>
      </c>
      <c r="BK154" s="2">
        <v>63</v>
      </c>
      <c r="BL154" s="2">
        <v>222.06</v>
      </c>
      <c r="BM154" s="2">
        <v>31.09</v>
      </c>
      <c r="BN154" s="2">
        <v>253.15</v>
      </c>
      <c r="BO154" s="2">
        <v>253.15</v>
      </c>
      <c r="BP154" s="2"/>
      <c r="BQ154" s="2" t="s">
        <v>129</v>
      </c>
      <c r="BR154" s="2" t="s">
        <v>117</v>
      </c>
      <c r="BS154" s="3">
        <v>42997</v>
      </c>
      <c r="BT154" s="4">
        <v>0.54166666666666663</v>
      </c>
      <c r="BU154" s="2" t="s">
        <v>111</v>
      </c>
      <c r="BV154" s="2" t="s">
        <v>97</v>
      </c>
      <c r="BW154" s="2"/>
      <c r="BX154" s="2"/>
      <c r="BY154" s="2">
        <v>313656</v>
      </c>
      <c r="BZ154" s="2"/>
      <c r="CA154" s="2"/>
      <c r="CB154" s="2"/>
      <c r="CC154" s="2" t="s">
        <v>75</v>
      </c>
      <c r="CD154" s="2">
        <v>2146</v>
      </c>
      <c r="CE154" s="2" t="s">
        <v>89</v>
      </c>
      <c r="CF154" s="5">
        <v>42998</v>
      </c>
      <c r="CG154" s="2"/>
      <c r="CH154" s="2"/>
      <c r="CI154" s="2">
        <v>1</v>
      </c>
      <c r="CJ154" s="2">
        <v>1</v>
      </c>
      <c r="CK154" s="2" t="s">
        <v>158</v>
      </c>
      <c r="CL154" s="2" t="s">
        <v>85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"019910066577"</f>
        <v>019910066577</v>
      </c>
      <c r="F155" s="3">
        <v>42996</v>
      </c>
      <c r="G155" s="2">
        <v>201803</v>
      </c>
      <c r="H155" s="2" t="s">
        <v>193</v>
      </c>
      <c r="I155" s="2" t="s">
        <v>194</v>
      </c>
      <c r="J155" s="2" t="s">
        <v>76</v>
      </c>
      <c r="K155" s="2" t="s">
        <v>77</v>
      </c>
      <c r="L155" s="2" t="s">
        <v>74</v>
      </c>
      <c r="M155" s="2" t="s">
        <v>75</v>
      </c>
      <c r="N155" s="2" t="s">
        <v>76</v>
      </c>
      <c r="O155" s="2" t="s">
        <v>203</v>
      </c>
      <c r="P155" s="2" t="str">
        <f>"NA                            "</f>
        <v xml:space="preserve">NA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234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4.55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1</v>
      </c>
      <c r="BJ155" s="2">
        <v>0.2</v>
      </c>
      <c r="BK155" s="2">
        <v>1</v>
      </c>
      <c r="BL155" s="2">
        <v>275.99</v>
      </c>
      <c r="BM155" s="2">
        <v>38.64</v>
      </c>
      <c r="BN155" s="2">
        <v>314.63</v>
      </c>
      <c r="BO155" s="2">
        <v>314.63</v>
      </c>
      <c r="BP155" s="2"/>
      <c r="BQ155" s="2" t="s">
        <v>442</v>
      </c>
      <c r="BR155" s="2" t="s">
        <v>443</v>
      </c>
      <c r="BS155" s="3">
        <v>42997</v>
      </c>
      <c r="BT155" s="4">
        <v>0.3576388888888889</v>
      </c>
      <c r="BU155" s="2" t="s">
        <v>444</v>
      </c>
      <c r="BV155" s="2" t="s">
        <v>97</v>
      </c>
      <c r="BW155" s="2"/>
      <c r="BX155" s="2"/>
      <c r="BY155" s="2">
        <v>1200</v>
      </c>
      <c r="BZ155" s="2" t="s">
        <v>445</v>
      </c>
      <c r="CA155" s="2" t="s">
        <v>362</v>
      </c>
      <c r="CB155" s="2"/>
      <c r="CC155" s="2" t="s">
        <v>75</v>
      </c>
      <c r="CD155" s="2">
        <v>2146</v>
      </c>
      <c r="CE155" s="2" t="s">
        <v>89</v>
      </c>
      <c r="CF155" s="5">
        <v>42999</v>
      </c>
      <c r="CG155" s="2"/>
      <c r="CH155" s="2"/>
      <c r="CI155" s="2">
        <v>1</v>
      </c>
      <c r="CJ155" s="2">
        <v>1</v>
      </c>
      <c r="CK155" s="2">
        <v>21</v>
      </c>
      <c r="CL155" s="2" t="s">
        <v>97</v>
      </c>
      <c r="CM155" s="4">
        <v>0.3576388888888889</v>
      </c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"029907512099"</f>
        <v>029907512099</v>
      </c>
      <c r="F156" s="3">
        <v>42996</v>
      </c>
      <c r="G156" s="2">
        <v>201803</v>
      </c>
      <c r="H156" s="2" t="s">
        <v>165</v>
      </c>
      <c r="I156" s="2" t="s">
        <v>166</v>
      </c>
      <c r="J156" s="2" t="s">
        <v>288</v>
      </c>
      <c r="K156" s="2" t="s">
        <v>77</v>
      </c>
      <c r="L156" s="2" t="s">
        <v>78</v>
      </c>
      <c r="M156" s="2" t="s">
        <v>79</v>
      </c>
      <c r="N156" s="2" t="s">
        <v>446</v>
      </c>
      <c r="O156" s="2" t="s">
        <v>203</v>
      </c>
      <c r="P156" s="2" t="str">
        <f>"                              "</f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4.55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1</v>
      </c>
      <c r="BJ156" s="2">
        <v>0.2</v>
      </c>
      <c r="BK156" s="2">
        <v>1</v>
      </c>
      <c r="BL156" s="2">
        <v>41.99</v>
      </c>
      <c r="BM156" s="2">
        <v>5.88</v>
      </c>
      <c r="BN156" s="2">
        <v>47.87</v>
      </c>
      <c r="BO156" s="2">
        <v>47.87</v>
      </c>
      <c r="BP156" s="2"/>
      <c r="BQ156" s="2" t="s">
        <v>360</v>
      </c>
      <c r="BR156" s="2" t="s">
        <v>82</v>
      </c>
      <c r="BS156" s="3">
        <v>42997</v>
      </c>
      <c r="BT156" s="4">
        <v>0.3611111111111111</v>
      </c>
      <c r="BU156" s="2" t="s">
        <v>83</v>
      </c>
      <c r="BV156" s="2" t="s">
        <v>97</v>
      </c>
      <c r="BW156" s="2"/>
      <c r="BX156" s="2"/>
      <c r="BY156" s="2">
        <v>1200</v>
      </c>
      <c r="BZ156" s="2" t="s">
        <v>27</v>
      </c>
      <c r="CA156" s="2"/>
      <c r="CB156" s="2"/>
      <c r="CC156" s="2" t="s">
        <v>79</v>
      </c>
      <c r="CD156" s="2">
        <v>2001</v>
      </c>
      <c r="CE156" s="2" t="s">
        <v>89</v>
      </c>
      <c r="CF156" s="5">
        <v>42999</v>
      </c>
      <c r="CG156" s="2"/>
      <c r="CH156" s="2"/>
      <c r="CI156" s="2">
        <v>1</v>
      </c>
      <c r="CJ156" s="2">
        <v>1</v>
      </c>
      <c r="CK156" s="2">
        <v>21</v>
      </c>
      <c r="CL156" s="2" t="s">
        <v>85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"069908113745D"</f>
        <v>069908113745D</v>
      </c>
      <c r="F157" s="3">
        <v>42975</v>
      </c>
      <c r="G157" s="2">
        <v>201803</v>
      </c>
      <c r="H157" s="2" t="s">
        <v>447</v>
      </c>
      <c r="I157" s="2" t="s">
        <v>448</v>
      </c>
      <c r="J157" s="2" t="s">
        <v>76</v>
      </c>
      <c r="K157" s="2" t="s">
        <v>77</v>
      </c>
      <c r="L157" s="2" t="s">
        <v>310</v>
      </c>
      <c r="M157" s="2" t="s">
        <v>311</v>
      </c>
      <c r="N157" s="2" t="s">
        <v>179</v>
      </c>
      <c r="O157" s="2" t="s">
        <v>203</v>
      </c>
      <c r="P157" s="2" t="str">
        <f>"                              "</f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4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1</v>
      </c>
      <c r="BJ157" s="2">
        <v>0.2</v>
      </c>
      <c r="BK157" s="2">
        <v>1</v>
      </c>
      <c r="BL157" s="2">
        <v>41.44</v>
      </c>
      <c r="BM157" s="2">
        <v>5.8</v>
      </c>
      <c r="BN157" s="2">
        <v>47.24</v>
      </c>
      <c r="BO157" s="2">
        <v>47.24</v>
      </c>
      <c r="BP157" s="2"/>
      <c r="BQ157" s="2" t="s">
        <v>449</v>
      </c>
      <c r="BR157" s="2" t="s">
        <v>211</v>
      </c>
      <c r="BS157" s="3">
        <v>42976</v>
      </c>
      <c r="BT157" s="4">
        <v>0.54583333333333328</v>
      </c>
      <c r="BU157" s="2" t="s">
        <v>450</v>
      </c>
      <c r="BV157" s="2" t="s">
        <v>85</v>
      </c>
      <c r="BW157" s="2"/>
      <c r="BX157" s="2"/>
      <c r="BY157" s="2">
        <v>1200</v>
      </c>
      <c r="BZ157" s="2" t="s">
        <v>27</v>
      </c>
      <c r="CA157" s="2" t="s">
        <v>368</v>
      </c>
      <c r="CB157" s="2"/>
      <c r="CC157" s="2" t="s">
        <v>311</v>
      </c>
      <c r="CD157" s="2">
        <v>6001</v>
      </c>
      <c r="CE157" s="2" t="s">
        <v>207</v>
      </c>
      <c r="CF157" s="5">
        <v>42976</v>
      </c>
      <c r="CG157" s="2"/>
      <c r="CH157" s="2"/>
      <c r="CI157" s="2">
        <v>1</v>
      </c>
      <c r="CJ157" s="2">
        <v>1</v>
      </c>
      <c r="CK157" s="2">
        <v>21</v>
      </c>
      <c r="CL157" s="2" t="s">
        <v>85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"009935957160"</f>
        <v>009935957160</v>
      </c>
      <c r="F158" s="3">
        <v>42997</v>
      </c>
      <c r="G158" s="2">
        <v>201803</v>
      </c>
      <c r="H158" s="2" t="s">
        <v>74</v>
      </c>
      <c r="I158" s="2" t="s">
        <v>75</v>
      </c>
      <c r="J158" s="2" t="s">
        <v>76</v>
      </c>
      <c r="K158" s="2" t="s">
        <v>77</v>
      </c>
      <c r="L158" s="2" t="s">
        <v>126</v>
      </c>
      <c r="M158" s="2" t="s">
        <v>127</v>
      </c>
      <c r="N158" s="2" t="s">
        <v>294</v>
      </c>
      <c r="O158" s="2" t="s">
        <v>203</v>
      </c>
      <c r="P158" s="2" t="str">
        <f>"STORES                        "</f>
        <v xml:space="preserve">STORES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7.94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1</v>
      </c>
      <c r="BJ158" s="2">
        <v>2.4</v>
      </c>
      <c r="BK158" s="2">
        <v>2.5</v>
      </c>
      <c r="BL158" s="2">
        <v>73.37</v>
      </c>
      <c r="BM158" s="2">
        <v>10.27</v>
      </c>
      <c r="BN158" s="2">
        <v>83.64</v>
      </c>
      <c r="BO158" s="2">
        <v>83.64</v>
      </c>
      <c r="BP158" s="2"/>
      <c r="BQ158" s="2" t="s">
        <v>253</v>
      </c>
      <c r="BR158" s="2" t="s">
        <v>419</v>
      </c>
      <c r="BS158" s="3">
        <v>42998</v>
      </c>
      <c r="BT158" s="4">
        <v>0.42222222222222222</v>
      </c>
      <c r="BU158" s="2" t="s">
        <v>451</v>
      </c>
      <c r="BV158" s="2" t="s">
        <v>97</v>
      </c>
      <c r="BW158" s="2"/>
      <c r="BX158" s="2"/>
      <c r="BY158" s="2">
        <v>12000</v>
      </c>
      <c r="BZ158" s="2" t="s">
        <v>27</v>
      </c>
      <c r="CA158" s="2" t="s">
        <v>255</v>
      </c>
      <c r="CB158" s="2"/>
      <c r="CC158" s="2" t="s">
        <v>127</v>
      </c>
      <c r="CD158" s="2">
        <v>1034</v>
      </c>
      <c r="CE158" s="2" t="s">
        <v>207</v>
      </c>
      <c r="CF158" s="5">
        <v>42999</v>
      </c>
      <c r="CG158" s="2"/>
      <c r="CH158" s="2"/>
      <c r="CI158" s="2">
        <v>1</v>
      </c>
      <c r="CJ158" s="2">
        <v>1</v>
      </c>
      <c r="CK158" s="2">
        <v>24</v>
      </c>
      <c r="CL158" s="2" t="s">
        <v>85</v>
      </c>
      <c r="CM158" s="2"/>
    </row>
    <row r="159" spans="1:91">
      <c r="A159" s="2" t="s">
        <v>170</v>
      </c>
      <c r="B159" s="2" t="s">
        <v>72</v>
      </c>
      <c r="C159" s="2" t="s">
        <v>73</v>
      </c>
      <c r="D159" s="2"/>
      <c r="E159" s="2" t="str">
        <f>"029907627825"</f>
        <v>029907627825</v>
      </c>
      <c r="F159" s="3">
        <v>42997</v>
      </c>
      <c r="G159" s="2">
        <v>201803</v>
      </c>
      <c r="H159" s="2" t="s">
        <v>165</v>
      </c>
      <c r="I159" s="2" t="s">
        <v>166</v>
      </c>
      <c r="J159" s="2" t="s">
        <v>288</v>
      </c>
      <c r="K159" s="2" t="s">
        <v>77</v>
      </c>
      <c r="L159" s="2" t="s">
        <v>74</v>
      </c>
      <c r="M159" s="2" t="s">
        <v>75</v>
      </c>
      <c r="N159" s="2" t="s">
        <v>446</v>
      </c>
      <c r="O159" s="2" t="s">
        <v>203</v>
      </c>
      <c r="P159" s="2" t="str">
        <f>"                              "</f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4.55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</v>
      </c>
      <c r="BJ159" s="2">
        <v>0.2</v>
      </c>
      <c r="BK159" s="2">
        <v>1</v>
      </c>
      <c r="BL159" s="2">
        <v>41.99</v>
      </c>
      <c r="BM159" s="2">
        <v>5.88</v>
      </c>
      <c r="BN159" s="2">
        <v>47.87</v>
      </c>
      <c r="BO159" s="2">
        <v>47.87</v>
      </c>
      <c r="BP159" s="2"/>
      <c r="BQ159" s="2" t="s">
        <v>290</v>
      </c>
      <c r="BR159" s="2" t="s">
        <v>82</v>
      </c>
      <c r="BS159" s="3">
        <v>42998</v>
      </c>
      <c r="BT159" s="4">
        <v>0.36458333333333331</v>
      </c>
      <c r="BU159" s="2" t="s">
        <v>111</v>
      </c>
      <c r="BV159" s="2" t="s">
        <v>97</v>
      </c>
      <c r="BW159" s="2"/>
      <c r="BX159" s="2"/>
      <c r="BY159" s="2">
        <v>1200</v>
      </c>
      <c r="BZ159" s="2" t="s">
        <v>27</v>
      </c>
      <c r="CA159" s="2"/>
      <c r="CB159" s="2"/>
      <c r="CC159" s="2" t="s">
        <v>75</v>
      </c>
      <c r="CD159" s="2">
        <v>2146</v>
      </c>
      <c r="CE159" s="2" t="s">
        <v>89</v>
      </c>
      <c r="CF159" s="5">
        <v>42999</v>
      </c>
      <c r="CG159" s="2"/>
      <c r="CH159" s="2"/>
      <c r="CI159" s="2">
        <v>1</v>
      </c>
      <c r="CJ159" s="2">
        <v>1</v>
      </c>
      <c r="CK159" s="2">
        <v>21</v>
      </c>
      <c r="CL159" s="2" t="s">
        <v>85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"009936607698"</f>
        <v>009936607698</v>
      </c>
      <c r="F160" s="3">
        <v>42982</v>
      </c>
      <c r="G160" s="2">
        <v>201803</v>
      </c>
      <c r="H160" s="2" t="s">
        <v>242</v>
      </c>
      <c r="I160" s="2" t="s">
        <v>243</v>
      </c>
      <c r="J160" s="2" t="s">
        <v>426</v>
      </c>
      <c r="K160" s="2" t="s">
        <v>77</v>
      </c>
      <c r="L160" s="2" t="s">
        <v>74</v>
      </c>
      <c r="M160" s="2" t="s">
        <v>75</v>
      </c>
      <c r="N160" s="2" t="s">
        <v>76</v>
      </c>
      <c r="O160" s="2" t="s">
        <v>81</v>
      </c>
      <c r="P160" s="2" t="str">
        <f>"PARTS                         "</f>
        <v xml:space="preserve">PARTS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23.68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4</v>
      </c>
      <c r="BI160" s="2">
        <v>16</v>
      </c>
      <c r="BJ160" s="2">
        <v>93.8</v>
      </c>
      <c r="BK160" s="2">
        <v>94</v>
      </c>
      <c r="BL160" s="2">
        <v>250.24</v>
      </c>
      <c r="BM160" s="2">
        <v>35.03</v>
      </c>
      <c r="BN160" s="2">
        <v>285.27</v>
      </c>
      <c r="BO160" s="2">
        <v>285.27</v>
      </c>
      <c r="BP160" s="2"/>
      <c r="BQ160" s="2" t="s">
        <v>111</v>
      </c>
      <c r="BR160" s="2" t="s">
        <v>245</v>
      </c>
      <c r="BS160" s="3">
        <v>42983</v>
      </c>
      <c r="BT160" s="4">
        <v>0.50069444444444444</v>
      </c>
      <c r="BU160" s="2" t="s">
        <v>156</v>
      </c>
      <c r="BV160" s="2" t="s">
        <v>97</v>
      </c>
      <c r="BW160" s="2"/>
      <c r="BX160" s="2"/>
      <c r="BY160" s="2">
        <v>468825</v>
      </c>
      <c r="BZ160" s="2"/>
      <c r="CA160" s="2" t="s">
        <v>157</v>
      </c>
      <c r="CB160" s="2"/>
      <c r="CC160" s="2" t="s">
        <v>75</v>
      </c>
      <c r="CD160" s="2">
        <v>2146</v>
      </c>
      <c r="CE160" s="2" t="s">
        <v>89</v>
      </c>
      <c r="CF160" s="5">
        <v>42984</v>
      </c>
      <c r="CG160" s="2"/>
      <c r="CH160" s="2"/>
      <c r="CI160" s="2">
        <v>1</v>
      </c>
      <c r="CJ160" s="2">
        <v>1</v>
      </c>
      <c r="CK160" s="2" t="s">
        <v>132</v>
      </c>
      <c r="CL160" s="2" t="s">
        <v>85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"009936762348"</f>
        <v>009936762348</v>
      </c>
      <c r="F161" s="3">
        <v>42997</v>
      </c>
      <c r="G161" s="2">
        <v>201803</v>
      </c>
      <c r="H161" s="2" t="s">
        <v>74</v>
      </c>
      <c r="I161" s="2" t="s">
        <v>75</v>
      </c>
      <c r="J161" s="2" t="s">
        <v>76</v>
      </c>
      <c r="K161" s="2" t="s">
        <v>77</v>
      </c>
      <c r="L161" s="2" t="s">
        <v>133</v>
      </c>
      <c r="M161" s="2" t="s">
        <v>134</v>
      </c>
      <c r="N161" s="2" t="s">
        <v>179</v>
      </c>
      <c r="O161" s="2" t="s">
        <v>81</v>
      </c>
      <c r="P161" s="2" t="str">
        <f>"STORES                        "</f>
        <v xml:space="preserve">STORES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32.53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3</v>
      </c>
      <c r="BI161" s="2">
        <v>54</v>
      </c>
      <c r="BJ161" s="2">
        <v>111.7</v>
      </c>
      <c r="BK161" s="2">
        <v>112</v>
      </c>
      <c r="BL161" s="2">
        <v>305.52</v>
      </c>
      <c r="BM161" s="2">
        <v>42.77</v>
      </c>
      <c r="BN161" s="2">
        <v>348.29</v>
      </c>
      <c r="BO161" s="2">
        <v>348.29</v>
      </c>
      <c r="BP161" s="2"/>
      <c r="BQ161" s="2" t="s">
        <v>136</v>
      </c>
      <c r="BR161" s="2" t="s">
        <v>419</v>
      </c>
      <c r="BS161" s="3">
        <v>42998</v>
      </c>
      <c r="BT161" s="4">
        <v>0.60625000000000007</v>
      </c>
      <c r="BU161" s="2" t="s">
        <v>452</v>
      </c>
      <c r="BV161" s="2" t="s">
        <v>97</v>
      </c>
      <c r="BW161" s="2"/>
      <c r="BX161" s="2"/>
      <c r="BY161" s="2">
        <v>558685.09</v>
      </c>
      <c r="BZ161" s="2"/>
      <c r="CA161" s="2"/>
      <c r="CB161" s="2"/>
      <c r="CC161" s="2" t="s">
        <v>134</v>
      </c>
      <c r="CD161" s="2">
        <v>699</v>
      </c>
      <c r="CE161" s="2" t="s">
        <v>89</v>
      </c>
      <c r="CF161" s="5">
        <v>43000</v>
      </c>
      <c r="CG161" s="2"/>
      <c r="CH161" s="2"/>
      <c r="CI161" s="2">
        <v>1</v>
      </c>
      <c r="CJ161" s="2">
        <v>1</v>
      </c>
      <c r="CK161" s="2" t="s">
        <v>100</v>
      </c>
      <c r="CL161" s="2" t="s">
        <v>85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"069908328070"</f>
        <v>069908328070</v>
      </c>
      <c r="F162" s="3">
        <v>42997</v>
      </c>
      <c r="G162" s="2">
        <v>201803</v>
      </c>
      <c r="H162" s="2" t="s">
        <v>177</v>
      </c>
      <c r="I162" s="2" t="s">
        <v>178</v>
      </c>
      <c r="J162" s="2" t="s">
        <v>179</v>
      </c>
      <c r="K162" s="2" t="s">
        <v>77</v>
      </c>
      <c r="L162" s="2" t="s">
        <v>78</v>
      </c>
      <c r="M162" s="2" t="s">
        <v>79</v>
      </c>
      <c r="N162" s="2" t="s">
        <v>180</v>
      </c>
      <c r="O162" s="2" t="s">
        <v>81</v>
      </c>
      <c r="P162" s="2" t="str">
        <f>"SN01                          "</f>
        <v xml:space="preserve">SN01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8.52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2</v>
      </c>
      <c r="BI162" s="2">
        <v>12</v>
      </c>
      <c r="BJ162" s="2">
        <v>13.6</v>
      </c>
      <c r="BK162" s="2">
        <v>14</v>
      </c>
      <c r="BL162" s="2">
        <v>83.72</v>
      </c>
      <c r="BM162" s="2">
        <v>11.72</v>
      </c>
      <c r="BN162" s="2">
        <v>95.44</v>
      </c>
      <c r="BO162" s="2">
        <v>95.44</v>
      </c>
      <c r="BP162" s="2"/>
      <c r="BQ162" s="2" t="s">
        <v>181</v>
      </c>
      <c r="BR162" s="2" t="s">
        <v>182</v>
      </c>
      <c r="BS162" s="3">
        <v>42998</v>
      </c>
      <c r="BT162" s="4">
        <v>0.41666666666666669</v>
      </c>
      <c r="BU162" s="2" t="s">
        <v>453</v>
      </c>
      <c r="BV162" s="2" t="s">
        <v>97</v>
      </c>
      <c r="BW162" s="2"/>
      <c r="BX162" s="2"/>
      <c r="BY162" s="2">
        <v>67920</v>
      </c>
      <c r="BZ162" s="2"/>
      <c r="CA162" s="2"/>
      <c r="CB162" s="2"/>
      <c r="CC162" s="2" t="s">
        <v>79</v>
      </c>
      <c r="CD162" s="2">
        <v>2054</v>
      </c>
      <c r="CE162" s="2" t="s">
        <v>89</v>
      </c>
      <c r="CF162" s="5">
        <v>42999</v>
      </c>
      <c r="CG162" s="2"/>
      <c r="CH162" s="2"/>
      <c r="CI162" s="2">
        <v>1</v>
      </c>
      <c r="CJ162" s="2">
        <v>1</v>
      </c>
      <c r="CK162" s="2" t="s">
        <v>158</v>
      </c>
      <c r="CL162" s="2" t="s">
        <v>85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"009935474069"</f>
        <v>009935474069</v>
      </c>
      <c r="F163" s="3">
        <v>42997</v>
      </c>
      <c r="G163" s="2">
        <v>201803</v>
      </c>
      <c r="H163" s="2" t="s">
        <v>74</v>
      </c>
      <c r="I163" s="2" t="s">
        <v>75</v>
      </c>
      <c r="J163" s="2" t="s">
        <v>76</v>
      </c>
      <c r="K163" s="2" t="s">
        <v>77</v>
      </c>
      <c r="L163" s="2" t="s">
        <v>126</v>
      </c>
      <c r="M163" s="2" t="s">
        <v>127</v>
      </c>
      <c r="N163" s="2" t="s">
        <v>294</v>
      </c>
      <c r="O163" s="2" t="s">
        <v>81</v>
      </c>
      <c r="P163" s="2" t="str">
        <f>"STORES                        "</f>
        <v xml:space="preserve">STORES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9.77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15</v>
      </c>
      <c r="BJ163" s="2">
        <v>18.2</v>
      </c>
      <c r="BK163" s="2">
        <v>19</v>
      </c>
      <c r="BL163" s="2">
        <v>95.25</v>
      </c>
      <c r="BM163" s="2">
        <v>13.34</v>
      </c>
      <c r="BN163" s="2">
        <v>108.59</v>
      </c>
      <c r="BO163" s="2">
        <v>108.59</v>
      </c>
      <c r="BP163" s="2"/>
      <c r="BQ163" s="2" t="s">
        <v>253</v>
      </c>
      <c r="BR163" s="2" t="s">
        <v>419</v>
      </c>
      <c r="BS163" s="3">
        <v>42998</v>
      </c>
      <c r="BT163" s="4">
        <v>0.42291666666666666</v>
      </c>
      <c r="BU163" s="2" t="s">
        <v>451</v>
      </c>
      <c r="BV163" s="2" t="s">
        <v>97</v>
      </c>
      <c r="BW163" s="2"/>
      <c r="BX163" s="2"/>
      <c r="BY163" s="2">
        <v>91000</v>
      </c>
      <c r="BZ163" s="2"/>
      <c r="CA163" s="2" t="s">
        <v>255</v>
      </c>
      <c r="CB163" s="2"/>
      <c r="CC163" s="2" t="s">
        <v>127</v>
      </c>
      <c r="CD163" s="2">
        <v>1034</v>
      </c>
      <c r="CE163" s="2" t="s">
        <v>99</v>
      </c>
      <c r="CF163" s="5">
        <v>42999</v>
      </c>
      <c r="CG163" s="2"/>
      <c r="CH163" s="2"/>
      <c r="CI163" s="2">
        <v>1</v>
      </c>
      <c r="CJ163" s="2">
        <v>1</v>
      </c>
      <c r="CK163" s="2" t="s">
        <v>158</v>
      </c>
      <c r="CL163" s="2" t="s">
        <v>85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"069908134998"</f>
        <v>069908134998</v>
      </c>
      <c r="F164" s="3">
        <v>42997</v>
      </c>
      <c r="G164" s="2">
        <v>201803</v>
      </c>
      <c r="H164" s="2" t="s">
        <v>133</v>
      </c>
      <c r="I164" s="2" t="s">
        <v>134</v>
      </c>
      <c r="J164" s="2" t="s">
        <v>76</v>
      </c>
      <c r="K164" s="2" t="s">
        <v>77</v>
      </c>
      <c r="L164" s="2" t="s">
        <v>74</v>
      </c>
      <c r="M164" s="2" t="s">
        <v>75</v>
      </c>
      <c r="N164" s="2" t="s">
        <v>76</v>
      </c>
      <c r="O164" s="2" t="s">
        <v>81</v>
      </c>
      <c r="P164" s="2" t="str">
        <f>"                              "</f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8.52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1</v>
      </c>
      <c r="BJ164" s="2">
        <v>0.2</v>
      </c>
      <c r="BK164" s="2">
        <v>1</v>
      </c>
      <c r="BL164" s="2">
        <v>83.72</v>
      </c>
      <c r="BM164" s="2">
        <v>11.72</v>
      </c>
      <c r="BN164" s="2">
        <v>95.44</v>
      </c>
      <c r="BO164" s="2">
        <v>95.44</v>
      </c>
      <c r="BP164" s="2"/>
      <c r="BQ164" s="2" t="s">
        <v>454</v>
      </c>
      <c r="BR164" s="2" t="s">
        <v>373</v>
      </c>
      <c r="BS164" s="3">
        <v>42998</v>
      </c>
      <c r="BT164" s="4">
        <v>0.41666666666666669</v>
      </c>
      <c r="BU164" s="2" t="s">
        <v>455</v>
      </c>
      <c r="BV164" s="2" t="s">
        <v>97</v>
      </c>
      <c r="BW164" s="2"/>
      <c r="BX164" s="2"/>
      <c r="BY164" s="2">
        <v>1200</v>
      </c>
      <c r="BZ164" s="2"/>
      <c r="CA164" s="2"/>
      <c r="CB164" s="2"/>
      <c r="CC164" s="2" t="s">
        <v>75</v>
      </c>
      <c r="CD164" s="2">
        <v>2146</v>
      </c>
      <c r="CE164" s="2" t="s">
        <v>89</v>
      </c>
      <c r="CF164" s="5">
        <v>42999</v>
      </c>
      <c r="CG164" s="2"/>
      <c r="CH164" s="2"/>
      <c r="CI164" s="2">
        <v>1</v>
      </c>
      <c r="CJ164" s="2">
        <v>1</v>
      </c>
      <c r="CK164" s="2" t="s">
        <v>158</v>
      </c>
      <c r="CL164" s="2" t="s">
        <v>85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"009936115755"</f>
        <v>009936115755</v>
      </c>
      <c r="F165" s="3">
        <v>42997</v>
      </c>
      <c r="G165" s="2">
        <v>201803</v>
      </c>
      <c r="H165" s="2" t="s">
        <v>74</v>
      </c>
      <c r="I165" s="2" t="s">
        <v>75</v>
      </c>
      <c r="J165" s="2" t="s">
        <v>76</v>
      </c>
      <c r="K165" s="2" t="s">
        <v>77</v>
      </c>
      <c r="L165" s="2" t="s">
        <v>456</v>
      </c>
      <c r="M165" s="2" t="s">
        <v>457</v>
      </c>
      <c r="N165" s="2" t="s">
        <v>458</v>
      </c>
      <c r="O165" s="2" t="s">
        <v>81</v>
      </c>
      <c r="P165" s="2" t="str">
        <f>"STORES                        "</f>
        <v xml:space="preserve">STORES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11.08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0.7</v>
      </c>
      <c r="BJ165" s="2">
        <v>2.4</v>
      </c>
      <c r="BK165" s="2">
        <v>3</v>
      </c>
      <c r="BL165" s="2">
        <v>107.34</v>
      </c>
      <c r="BM165" s="2">
        <v>15.03</v>
      </c>
      <c r="BN165" s="2">
        <v>122.37</v>
      </c>
      <c r="BO165" s="2">
        <v>122.37</v>
      </c>
      <c r="BP165" s="2"/>
      <c r="BQ165" s="2" t="s">
        <v>379</v>
      </c>
      <c r="BR165" s="2" t="s">
        <v>419</v>
      </c>
      <c r="BS165" s="3">
        <v>42999</v>
      </c>
      <c r="BT165" s="4">
        <v>0.3756944444444445</v>
      </c>
      <c r="BU165" s="2" t="s">
        <v>459</v>
      </c>
      <c r="BV165" s="2" t="s">
        <v>97</v>
      </c>
      <c r="BW165" s="2"/>
      <c r="BX165" s="2"/>
      <c r="BY165" s="2">
        <v>12015.89</v>
      </c>
      <c r="BZ165" s="2"/>
      <c r="CA165" s="2" t="s">
        <v>460</v>
      </c>
      <c r="CB165" s="2"/>
      <c r="CC165" s="2" t="s">
        <v>457</v>
      </c>
      <c r="CD165" s="2">
        <v>5720</v>
      </c>
      <c r="CE165" s="2" t="s">
        <v>89</v>
      </c>
      <c r="CF165" s="5">
        <v>43000</v>
      </c>
      <c r="CG165" s="2"/>
      <c r="CH165" s="2"/>
      <c r="CI165" s="2">
        <v>3</v>
      </c>
      <c r="CJ165" s="2">
        <v>2</v>
      </c>
      <c r="CK165" s="2" t="s">
        <v>114</v>
      </c>
      <c r="CL165" s="2" t="s">
        <v>85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"009936762354"</f>
        <v>009936762354</v>
      </c>
      <c r="F166" s="3">
        <v>42997</v>
      </c>
      <c r="G166" s="2">
        <v>201803</v>
      </c>
      <c r="H166" s="2" t="s">
        <v>74</v>
      </c>
      <c r="I166" s="2" t="s">
        <v>75</v>
      </c>
      <c r="J166" s="2" t="s">
        <v>76</v>
      </c>
      <c r="K166" s="2" t="s">
        <v>77</v>
      </c>
      <c r="L166" s="2" t="s">
        <v>159</v>
      </c>
      <c r="M166" s="2" t="s">
        <v>160</v>
      </c>
      <c r="N166" s="2" t="s">
        <v>179</v>
      </c>
      <c r="O166" s="2" t="s">
        <v>81</v>
      </c>
      <c r="P166" s="2" t="str">
        <f>"STORES                        "</f>
        <v xml:space="preserve">STORES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25.45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20.100000000000001</v>
      </c>
      <c r="BJ166" s="2">
        <v>36.700000000000003</v>
      </c>
      <c r="BK166" s="2">
        <v>37</v>
      </c>
      <c r="BL166" s="2">
        <v>240.07</v>
      </c>
      <c r="BM166" s="2">
        <v>33.61</v>
      </c>
      <c r="BN166" s="2">
        <v>273.68</v>
      </c>
      <c r="BO166" s="2">
        <v>273.68</v>
      </c>
      <c r="BP166" s="2"/>
      <c r="BQ166" s="2" t="s">
        <v>265</v>
      </c>
      <c r="BR166" s="2" t="s">
        <v>419</v>
      </c>
      <c r="BS166" s="3">
        <v>42998</v>
      </c>
      <c r="BT166" s="4">
        <v>0.48333333333333334</v>
      </c>
      <c r="BU166" s="2" t="s">
        <v>461</v>
      </c>
      <c r="BV166" s="2" t="s">
        <v>97</v>
      </c>
      <c r="BW166" s="2"/>
      <c r="BX166" s="2"/>
      <c r="BY166" s="2">
        <v>183683.64</v>
      </c>
      <c r="BZ166" s="2"/>
      <c r="CA166" s="2" t="s">
        <v>376</v>
      </c>
      <c r="CB166" s="2"/>
      <c r="CC166" s="2" t="s">
        <v>160</v>
      </c>
      <c r="CD166" s="2">
        <v>920</v>
      </c>
      <c r="CE166" s="2" t="s">
        <v>89</v>
      </c>
      <c r="CF166" s="5">
        <v>43000</v>
      </c>
      <c r="CG166" s="2"/>
      <c r="CH166" s="2"/>
      <c r="CI166" s="2">
        <v>1</v>
      </c>
      <c r="CJ166" s="2">
        <v>1</v>
      </c>
      <c r="CK166" s="2" t="s">
        <v>114</v>
      </c>
      <c r="CL166" s="2" t="s">
        <v>85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"009936822245"</f>
        <v>009936822245</v>
      </c>
      <c r="F167" s="3">
        <v>42997</v>
      </c>
      <c r="G167" s="2">
        <v>201803</v>
      </c>
      <c r="H167" s="2" t="s">
        <v>74</v>
      </c>
      <c r="I167" s="2" t="s">
        <v>75</v>
      </c>
      <c r="J167" s="2" t="s">
        <v>76</v>
      </c>
      <c r="K167" s="2" t="s">
        <v>77</v>
      </c>
      <c r="L167" s="2" t="s">
        <v>106</v>
      </c>
      <c r="M167" s="2" t="s">
        <v>107</v>
      </c>
      <c r="N167" s="2" t="s">
        <v>179</v>
      </c>
      <c r="O167" s="2" t="s">
        <v>81</v>
      </c>
      <c r="P167" s="2" t="str">
        <f>"STORES                        "</f>
        <v xml:space="preserve">STORES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16.47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17.899999999999999</v>
      </c>
      <c r="BJ167" s="2">
        <v>32.4</v>
      </c>
      <c r="BK167" s="2">
        <v>33</v>
      </c>
      <c r="BL167" s="2">
        <v>157.15</v>
      </c>
      <c r="BM167" s="2">
        <v>22</v>
      </c>
      <c r="BN167" s="2">
        <v>179.15</v>
      </c>
      <c r="BO167" s="2">
        <v>179.15</v>
      </c>
      <c r="BP167" s="2"/>
      <c r="BQ167" s="2" t="s">
        <v>109</v>
      </c>
      <c r="BR167" s="2" t="s">
        <v>419</v>
      </c>
      <c r="BS167" s="3">
        <v>43004</v>
      </c>
      <c r="BT167" s="4">
        <v>0.40972222222222227</v>
      </c>
      <c r="BU167" s="2" t="s">
        <v>147</v>
      </c>
      <c r="BV167" s="2" t="s">
        <v>85</v>
      </c>
      <c r="BW167" s="2" t="s">
        <v>86</v>
      </c>
      <c r="BX167" s="2" t="s">
        <v>148</v>
      </c>
      <c r="BY167" s="2">
        <v>162149.91</v>
      </c>
      <c r="BZ167" s="2"/>
      <c r="CA167" s="2"/>
      <c r="CB167" s="2"/>
      <c r="CC167" s="2" t="s">
        <v>107</v>
      </c>
      <c r="CD167" s="2">
        <v>3900</v>
      </c>
      <c r="CE167" s="2" t="s">
        <v>89</v>
      </c>
      <c r="CF167" s="5">
        <v>43006</v>
      </c>
      <c r="CG167" s="2"/>
      <c r="CH167" s="2"/>
      <c r="CI167" s="2">
        <v>2</v>
      </c>
      <c r="CJ167" s="2">
        <v>5</v>
      </c>
      <c r="CK167" s="2" t="s">
        <v>105</v>
      </c>
      <c r="CL167" s="2" t="s">
        <v>85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"069908106617"</f>
        <v>069908106617</v>
      </c>
      <c r="F168" s="3">
        <v>42997</v>
      </c>
      <c r="G168" s="2">
        <v>201803</v>
      </c>
      <c r="H168" s="2" t="s">
        <v>184</v>
      </c>
      <c r="I168" s="2" t="s">
        <v>185</v>
      </c>
      <c r="J168" s="2" t="s">
        <v>76</v>
      </c>
      <c r="K168" s="2" t="s">
        <v>77</v>
      </c>
      <c r="L168" s="2" t="s">
        <v>74</v>
      </c>
      <c r="M168" s="2" t="s">
        <v>75</v>
      </c>
      <c r="N168" s="2" t="s">
        <v>76</v>
      </c>
      <c r="O168" s="2" t="s">
        <v>81</v>
      </c>
      <c r="P168" s="2" t="str">
        <f>"                              "</f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63.86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3</v>
      </c>
      <c r="BI168" s="2">
        <v>45</v>
      </c>
      <c r="BJ168" s="2">
        <v>151.19999999999999</v>
      </c>
      <c r="BK168" s="2">
        <v>152</v>
      </c>
      <c r="BL168" s="2">
        <v>594.86</v>
      </c>
      <c r="BM168" s="2">
        <v>83.28</v>
      </c>
      <c r="BN168" s="2">
        <v>678.14</v>
      </c>
      <c r="BO168" s="2">
        <v>678.14</v>
      </c>
      <c r="BP168" s="2"/>
      <c r="BQ168" s="2" t="s">
        <v>181</v>
      </c>
      <c r="BR168" s="2" t="s">
        <v>258</v>
      </c>
      <c r="BS168" s="3">
        <v>42998</v>
      </c>
      <c r="BT168" s="4">
        <v>0.41666666666666669</v>
      </c>
      <c r="BU168" s="2" t="s">
        <v>462</v>
      </c>
      <c r="BV168" s="2"/>
      <c r="BW168" s="2"/>
      <c r="BX168" s="2"/>
      <c r="BY168" s="2">
        <v>756000</v>
      </c>
      <c r="BZ168" s="2"/>
      <c r="CA168" s="2"/>
      <c r="CB168" s="2"/>
      <c r="CC168" s="2" t="s">
        <v>75</v>
      </c>
      <c r="CD168" s="2">
        <v>2146</v>
      </c>
      <c r="CE168" s="2" t="s">
        <v>89</v>
      </c>
      <c r="CF168" s="5">
        <v>42999</v>
      </c>
      <c r="CG168" s="2"/>
      <c r="CH168" s="2"/>
      <c r="CI168" s="2">
        <v>0</v>
      </c>
      <c r="CJ168" s="2">
        <v>0</v>
      </c>
      <c r="CK168" s="2" t="s">
        <v>187</v>
      </c>
      <c r="CL168" s="2" t="s">
        <v>85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"009935998944"</f>
        <v>009935998944</v>
      </c>
      <c r="F169" s="3">
        <v>42997</v>
      </c>
      <c r="G169" s="2">
        <v>201803</v>
      </c>
      <c r="H169" s="2" t="s">
        <v>74</v>
      </c>
      <c r="I169" s="2" t="s">
        <v>75</v>
      </c>
      <c r="J169" s="2" t="s">
        <v>76</v>
      </c>
      <c r="K169" s="2" t="s">
        <v>77</v>
      </c>
      <c r="L169" s="2" t="s">
        <v>165</v>
      </c>
      <c r="M169" s="2" t="s">
        <v>166</v>
      </c>
      <c r="N169" s="2" t="s">
        <v>179</v>
      </c>
      <c r="O169" s="2" t="s">
        <v>81</v>
      </c>
      <c r="P169" s="2" t="str">
        <f>"STORES                        "</f>
        <v xml:space="preserve">STORES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14.21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4</v>
      </c>
      <c r="BI169" s="2">
        <v>43.7</v>
      </c>
      <c r="BJ169" s="2">
        <v>36.700000000000003</v>
      </c>
      <c r="BK169" s="2">
        <v>44</v>
      </c>
      <c r="BL169" s="2">
        <v>136.24</v>
      </c>
      <c r="BM169" s="2">
        <v>19.07</v>
      </c>
      <c r="BN169" s="2">
        <v>155.31</v>
      </c>
      <c r="BO169" s="2">
        <v>155.31</v>
      </c>
      <c r="BP169" s="2"/>
      <c r="BQ169" s="2" t="s">
        <v>82</v>
      </c>
      <c r="BR169" s="2" t="s">
        <v>419</v>
      </c>
      <c r="BS169" s="3">
        <v>42998</v>
      </c>
      <c r="BT169" s="4">
        <v>0.53541666666666665</v>
      </c>
      <c r="BU169" s="2" t="s">
        <v>463</v>
      </c>
      <c r="BV169" s="2" t="s">
        <v>97</v>
      </c>
      <c r="BW169" s="2"/>
      <c r="BX169" s="2"/>
      <c r="BY169" s="2">
        <v>183284.15</v>
      </c>
      <c r="BZ169" s="2"/>
      <c r="CA169" s="2" t="s">
        <v>88</v>
      </c>
      <c r="CB169" s="2"/>
      <c r="CC169" s="2" t="s">
        <v>166</v>
      </c>
      <c r="CD169" s="2">
        <v>4091</v>
      </c>
      <c r="CE169" s="2" t="s">
        <v>89</v>
      </c>
      <c r="CF169" s="5">
        <v>42999</v>
      </c>
      <c r="CG169" s="2"/>
      <c r="CH169" s="2"/>
      <c r="CI169" s="2">
        <v>1</v>
      </c>
      <c r="CJ169" s="2">
        <v>1</v>
      </c>
      <c r="CK169" s="2" t="s">
        <v>169</v>
      </c>
      <c r="CL169" s="2" t="s">
        <v>85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"009935185759"</f>
        <v>009935185759</v>
      </c>
      <c r="F170" s="3">
        <v>42982</v>
      </c>
      <c r="G170" s="2">
        <v>201803</v>
      </c>
      <c r="H170" s="2" t="s">
        <v>74</v>
      </c>
      <c r="I170" s="2" t="s">
        <v>75</v>
      </c>
      <c r="J170" s="2" t="s">
        <v>76</v>
      </c>
      <c r="K170" s="2" t="s">
        <v>77</v>
      </c>
      <c r="L170" s="2" t="s">
        <v>310</v>
      </c>
      <c r="M170" s="2" t="s">
        <v>311</v>
      </c>
      <c r="N170" s="2" t="s">
        <v>464</v>
      </c>
      <c r="O170" s="2" t="s">
        <v>203</v>
      </c>
      <c r="P170" s="2" t="str">
        <f>"LOCKS                         "</f>
        <v xml:space="preserve">LOCKS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4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1.4</v>
      </c>
      <c r="BJ170" s="2">
        <v>2</v>
      </c>
      <c r="BK170" s="2">
        <v>2</v>
      </c>
      <c r="BL170" s="2">
        <v>41.44</v>
      </c>
      <c r="BM170" s="2">
        <v>5.8</v>
      </c>
      <c r="BN170" s="2">
        <v>47.24</v>
      </c>
      <c r="BO170" s="2">
        <v>47.24</v>
      </c>
      <c r="BP170" s="2"/>
      <c r="BQ170" s="2" t="s">
        <v>465</v>
      </c>
      <c r="BR170" s="2" t="s">
        <v>117</v>
      </c>
      <c r="BS170" s="3">
        <v>42983</v>
      </c>
      <c r="BT170" s="4">
        <v>0.4236111111111111</v>
      </c>
      <c r="BU170" s="2" t="s">
        <v>466</v>
      </c>
      <c r="BV170" s="2" t="s">
        <v>97</v>
      </c>
      <c r="BW170" s="2"/>
      <c r="BX170" s="2"/>
      <c r="BY170" s="2">
        <v>9757.44</v>
      </c>
      <c r="BZ170" s="2" t="s">
        <v>27</v>
      </c>
      <c r="CA170" s="2" t="s">
        <v>368</v>
      </c>
      <c r="CB170" s="2"/>
      <c r="CC170" s="2" t="s">
        <v>311</v>
      </c>
      <c r="CD170" s="2">
        <v>6045</v>
      </c>
      <c r="CE170" s="2" t="s">
        <v>89</v>
      </c>
      <c r="CF170" s="5">
        <v>42984</v>
      </c>
      <c r="CG170" s="2"/>
      <c r="CH170" s="2"/>
      <c r="CI170" s="2">
        <v>1</v>
      </c>
      <c r="CJ170" s="2">
        <v>1</v>
      </c>
      <c r="CK170" s="2">
        <v>21</v>
      </c>
      <c r="CL170" s="2" t="s">
        <v>85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"009936763502"</f>
        <v>009936763502</v>
      </c>
      <c r="F171" s="3">
        <v>42991</v>
      </c>
      <c r="G171" s="2">
        <v>201803</v>
      </c>
      <c r="H171" s="2" t="s">
        <v>133</v>
      </c>
      <c r="I171" s="2" t="s">
        <v>134</v>
      </c>
      <c r="J171" s="2" t="s">
        <v>76</v>
      </c>
      <c r="K171" s="2" t="s">
        <v>77</v>
      </c>
      <c r="L171" s="2" t="s">
        <v>74</v>
      </c>
      <c r="M171" s="2" t="s">
        <v>75</v>
      </c>
      <c r="N171" s="2" t="s">
        <v>76</v>
      </c>
      <c r="O171" s="2" t="s">
        <v>81</v>
      </c>
      <c r="P171" s="2" t="str">
        <f>"                              "</f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17.57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2</v>
      </c>
      <c r="BI171" s="2">
        <v>34</v>
      </c>
      <c r="BJ171" s="2">
        <v>44</v>
      </c>
      <c r="BK171" s="2">
        <v>44</v>
      </c>
      <c r="BL171" s="2">
        <v>167.3</v>
      </c>
      <c r="BM171" s="2">
        <v>23.42</v>
      </c>
      <c r="BN171" s="2">
        <v>190.72</v>
      </c>
      <c r="BO171" s="2">
        <v>190.72</v>
      </c>
      <c r="BP171" s="2"/>
      <c r="BQ171" s="2" t="s">
        <v>467</v>
      </c>
      <c r="BR171" s="2" t="s">
        <v>149</v>
      </c>
      <c r="BS171" s="3">
        <v>42999</v>
      </c>
      <c r="BT171" s="4">
        <v>0.56944444444444442</v>
      </c>
      <c r="BU171" s="2" t="s">
        <v>111</v>
      </c>
      <c r="BV171" s="2" t="s">
        <v>85</v>
      </c>
      <c r="BW171" s="2" t="s">
        <v>86</v>
      </c>
      <c r="BX171" s="2" t="s">
        <v>304</v>
      </c>
      <c r="BY171" s="2">
        <v>219844</v>
      </c>
      <c r="BZ171" s="2"/>
      <c r="CA171" s="2"/>
      <c r="CB171" s="2"/>
      <c r="CC171" s="2" t="s">
        <v>75</v>
      </c>
      <c r="CD171" s="2">
        <v>2146</v>
      </c>
      <c r="CE171" s="2" t="s">
        <v>89</v>
      </c>
      <c r="CF171" s="5">
        <v>43000</v>
      </c>
      <c r="CG171" s="2"/>
      <c r="CH171" s="2"/>
      <c r="CI171" s="2">
        <v>1</v>
      </c>
      <c r="CJ171" s="2">
        <v>6</v>
      </c>
      <c r="CK171" s="2" t="s">
        <v>158</v>
      </c>
      <c r="CL171" s="2" t="s">
        <v>85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"009935903670"</f>
        <v>009935903670</v>
      </c>
      <c r="F172" s="3">
        <v>42998</v>
      </c>
      <c r="G172" s="2">
        <v>201803</v>
      </c>
      <c r="H172" s="2" t="s">
        <v>126</v>
      </c>
      <c r="I172" s="2" t="s">
        <v>127</v>
      </c>
      <c r="J172" s="2" t="s">
        <v>128</v>
      </c>
      <c r="K172" s="2" t="s">
        <v>77</v>
      </c>
      <c r="L172" s="2" t="s">
        <v>74</v>
      </c>
      <c r="M172" s="2" t="s">
        <v>75</v>
      </c>
      <c r="N172" s="2" t="s">
        <v>76</v>
      </c>
      <c r="O172" s="2" t="s">
        <v>81</v>
      </c>
      <c r="P172" s="2" t="str">
        <f>"                              "</f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36.799999999999997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3</v>
      </c>
      <c r="BI172" s="2">
        <v>35</v>
      </c>
      <c r="BJ172" s="2">
        <v>134.4</v>
      </c>
      <c r="BK172" s="2">
        <v>135</v>
      </c>
      <c r="BL172" s="2">
        <v>344.95</v>
      </c>
      <c r="BM172" s="2">
        <v>48.29</v>
      </c>
      <c r="BN172" s="2">
        <v>393.24</v>
      </c>
      <c r="BO172" s="2">
        <v>393.24</v>
      </c>
      <c r="BP172" s="2"/>
      <c r="BQ172" s="2" t="s">
        <v>129</v>
      </c>
      <c r="BR172" s="2" t="s">
        <v>468</v>
      </c>
      <c r="BS172" s="3">
        <v>42999</v>
      </c>
      <c r="BT172" s="4">
        <v>0.63888888888888895</v>
      </c>
      <c r="BU172" s="2" t="s">
        <v>111</v>
      </c>
      <c r="BV172" s="2" t="s">
        <v>97</v>
      </c>
      <c r="BW172" s="2"/>
      <c r="BX172" s="2"/>
      <c r="BY172" s="2">
        <v>672000</v>
      </c>
      <c r="BZ172" s="2"/>
      <c r="CA172" s="2"/>
      <c r="CB172" s="2"/>
      <c r="CC172" s="2" t="s">
        <v>75</v>
      </c>
      <c r="CD172" s="2">
        <v>2146</v>
      </c>
      <c r="CE172" s="2" t="s">
        <v>89</v>
      </c>
      <c r="CF172" s="5">
        <v>43000</v>
      </c>
      <c r="CG172" s="2"/>
      <c r="CH172" s="2"/>
      <c r="CI172" s="2">
        <v>1</v>
      </c>
      <c r="CJ172" s="2">
        <v>1</v>
      </c>
      <c r="CK172" s="2" t="s">
        <v>132</v>
      </c>
      <c r="CL172" s="2" t="s">
        <v>85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"009936002685"</f>
        <v>009936002685</v>
      </c>
      <c r="F173" s="3">
        <v>42998</v>
      </c>
      <c r="G173" s="2">
        <v>201803</v>
      </c>
      <c r="H173" s="2" t="s">
        <v>74</v>
      </c>
      <c r="I173" s="2" t="s">
        <v>75</v>
      </c>
      <c r="J173" s="2" t="s">
        <v>76</v>
      </c>
      <c r="K173" s="2" t="s">
        <v>77</v>
      </c>
      <c r="L173" s="2" t="s">
        <v>165</v>
      </c>
      <c r="M173" s="2" t="s">
        <v>166</v>
      </c>
      <c r="N173" s="2" t="s">
        <v>179</v>
      </c>
      <c r="O173" s="2" t="s">
        <v>203</v>
      </c>
      <c r="P173" s="2" t="str">
        <f>"LCK                           "</f>
        <v xml:space="preserve">LCK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4.55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1</v>
      </c>
      <c r="BJ173" s="2">
        <v>0.2</v>
      </c>
      <c r="BK173" s="2">
        <v>1</v>
      </c>
      <c r="BL173" s="2">
        <v>41.99</v>
      </c>
      <c r="BM173" s="2">
        <v>5.88</v>
      </c>
      <c r="BN173" s="2">
        <v>47.87</v>
      </c>
      <c r="BO173" s="2">
        <v>47.87</v>
      </c>
      <c r="BP173" s="2"/>
      <c r="BQ173" s="2" t="s">
        <v>82</v>
      </c>
      <c r="BR173" s="2" t="s">
        <v>83</v>
      </c>
      <c r="BS173" s="3">
        <v>42999</v>
      </c>
      <c r="BT173" s="4">
        <v>0.625</v>
      </c>
      <c r="BU173" s="2" t="s">
        <v>415</v>
      </c>
      <c r="BV173" s="2" t="s">
        <v>85</v>
      </c>
      <c r="BW173" s="2" t="s">
        <v>86</v>
      </c>
      <c r="BX173" s="2" t="s">
        <v>87</v>
      </c>
      <c r="BY173" s="2">
        <v>1200</v>
      </c>
      <c r="BZ173" s="2" t="s">
        <v>27</v>
      </c>
      <c r="CA173" s="2" t="s">
        <v>416</v>
      </c>
      <c r="CB173" s="2"/>
      <c r="CC173" s="2" t="s">
        <v>166</v>
      </c>
      <c r="CD173" s="2">
        <v>4091</v>
      </c>
      <c r="CE173" s="2" t="s">
        <v>221</v>
      </c>
      <c r="CF173" s="5">
        <v>42999</v>
      </c>
      <c r="CG173" s="2"/>
      <c r="CH173" s="2"/>
      <c r="CI173" s="2">
        <v>1</v>
      </c>
      <c r="CJ173" s="2">
        <v>1</v>
      </c>
      <c r="CK173" s="2">
        <v>21</v>
      </c>
      <c r="CL173" s="2" t="s">
        <v>85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"009936078367"</f>
        <v>009936078367</v>
      </c>
      <c r="F174" s="3">
        <v>42998</v>
      </c>
      <c r="G174" s="2">
        <v>201803</v>
      </c>
      <c r="H174" s="2" t="s">
        <v>74</v>
      </c>
      <c r="I174" s="2" t="s">
        <v>75</v>
      </c>
      <c r="J174" s="2" t="s">
        <v>76</v>
      </c>
      <c r="K174" s="2" t="s">
        <v>77</v>
      </c>
      <c r="L174" s="2" t="s">
        <v>338</v>
      </c>
      <c r="M174" s="2" t="s">
        <v>194</v>
      </c>
      <c r="N174" s="2" t="s">
        <v>76</v>
      </c>
      <c r="O174" s="2" t="s">
        <v>81</v>
      </c>
      <c r="P174" s="2" t="str">
        <f>"NO REFF                       "</f>
        <v xml:space="preserve">NO REFF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9.3000000000000007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2</v>
      </c>
      <c r="BI174" s="2">
        <v>13.6</v>
      </c>
      <c r="BJ174" s="2">
        <v>13.4</v>
      </c>
      <c r="BK174" s="2">
        <v>14</v>
      </c>
      <c r="BL174" s="2">
        <v>90.94</v>
      </c>
      <c r="BM174" s="2">
        <v>12.73</v>
      </c>
      <c r="BN174" s="2">
        <v>103.67</v>
      </c>
      <c r="BO174" s="2">
        <v>103.67</v>
      </c>
      <c r="BP174" s="2"/>
      <c r="BQ174" s="2" t="s">
        <v>340</v>
      </c>
      <c r="BR174" s="2" t="s">
        <v>83</v>
      </c>
      <c r="BS174" s="3">
        <v>43000</v>
      </c>
      <c r="BT174" s="4">
        <v>0.46111111111111108</v>
      </c>
      <c r="BU174" s="2" t="s">
        <v>469</v>
      </c>
      <c r="BV174" s="2" t="s">
        <v>97</v>
      </c>
      <c r="BW174" s="2"/>
      <c r="BX174" s="2"/>
      <c r="BY174" s="2">
        <v>67168.72</v>
      </c>
      <c r="BZ174" s="2"/>
      <c r="CA174" s="2" t="s">
        <v>199</v>
      </c>
      <c r="CB174" s="2"/>
      <c r="CC174" s="2" t="s">
        <v>194</v>
      </c>
      <c r="CD174" s="2">
        <v>7700</v>
      </c>
      <c r="CE174" s="2" t="s">
        <v>89</v>
      </c>
      <c r="CF174" s="5">
        <v>43004</v>
      </c>
      <c r="CG174" s="2"/>
      <c r="CH174" s="2"/>
      <c r="CI174" s="2">
        <v>2</v>
      </c>
      <c r="CJ174" s="2">
        <v>2</v>
      </c>
      <c r="CK174" s="2" t="s">
        <v>187</v>
      </c>
      <c r="CL174" s="2" t="s">
        <v>85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"009936115969"</f>
        <v>009936115969</v>
      </c>
      <c r="F175" s="3">
        <v>42998</v>
      </c>
      <c r="G175" s="2">
        <v>201803</v>
      </c>
      <c r="H175" s="2" t="s">
        <v>74</v>
      </c>
      <c r="I175" s="2" t="s">
        <v>75</v>
      </c>
      <c r="J175" s="2" t="s">
        <v>76</v>
      </c>
      <c r="K175" s="2" t="s">
        <v>77</v>
      </c>
      <c r="L175" s="2" t="s">
        <v>171</v>
      </c>
      <c r="M175" s="2" t="s">
        <v>172</v>
      </c>
      <c r="N175" s="2" t="s">
        <v>470</v>
      </c>
      <c r="O175" s="2" t="s">
        <v>81</v>
      </c>
      <c r="P175" s="2" t="str">
        <f>"STORES                        "</f>
        <v xml:space="preserve">STORES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13.4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27.9</v>
      </c>
      <c r="BJ175" s="2">
        <v>41</v>
      </c>
      <c r="BK175" s="2">
        <v>41</v>
      </c>
      <c r="BL175" s="2">
        <v>128.77000000000001</v>
      </c>
      <c r="BM175" s="2">
        <v>18.03</v>
      </c>
      <c r="BN175" s="2">
        <v>146.80000000000001</v>
      </c>
      <c r="BO175" s="2">
        <v>146.80000000000001</v>
      </c>
      <c r="BP175" s="2"/>
      <c r="BQ175" s="2" t="s">
        <v>327</v>
      </c>
      <c r="BR175" s="2" t="s">
        <v>83</v>
      </c>
      <c r="BS175" s="3">
        <v>42999</v>
      </c>
      <c r="BT175" s="4">
        <v>0.46875</v>
      </c>
      <c r="BU175" s="2" t="s">
        <v>471</v>
      </c>
      <c r="BV175" s="2" t="s">
        <v>97</v>
      </c>
      <c r="BW175" s="2"/>
      <c r="BX175" s="2"/>
      <c r="BY175" s="2">
        <v>204890.4</v>
      </c>
      <c r="BZ175" s="2"/>
      <c r="CA175" s="2" t="s">
        <v>389</v>
      </c>
      <c r="CB175" s="2"/>
      <c r="CC175" s="2" t="s">
        <v>172</v>
      </c>
      <c r="CD175" s="2">
        <v>9301</v>
      </c>
      <c r="CE175" s="2" t="s">
        <v>89</v>
      </c>
      <c r="CF175" s="5">
        <v>43000</v>
      </c>
      <c r="CG175" s="2"/>
      <c r="CH175" s="2"/>
      <c r="CI175" s="2">
        <v>1</v>
      </c>
      <c r="CJ175" s="2">
        <v>1</v>
      </c>
      <c r="CK175" s="2" t="s">
        <v>100</v>
      </c>
      <c r="CL175" s="2" t="s">
        <v>85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"009935957046"</f>
        <v>009935957046</v>
      </c>
      <c r="F176" s="3">
        <v>42998</v>
      </c>
      <c r="G176" s="2">
        <v>201803</v>
      </c>
      <c r="H176" s="2" t="s">
        <v>74</v>
      </c>
      <c r="I176" s="2" t="s">
        <v>75</v>
      </c>
      <c r="J176" s="2" t="s">
        <v>76</v>
      </c>
      <c r="K176" s="2" t="s">
        <v>77</v>
      </c>
      <c r="L176" s="2" t="s">
        <v>184</v>
      </c>
      <c r="M176" s="2" t="s">
        <v>185</v>
      </c>
      <c r="N176" s="2" t="s">
        <v>472</v>
      </c>
      <c r="O176" s="2" t="s">
        <v>81</v>
      </c>
      <c r="P176" s="2" t="str">
        <f>"STORES                        "</f>
        <v xml:space="preserve">STORES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11.73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10.7</v>
      </c>
      <c r="BJ176" s="2">
        <v>15.5</v>
      </c>
      <c r="BK176" s="2">
        <v>16</v>
      </c>
      <c r="BL176" s="2">
        <v>113.37</v>
      </c>
      <c r="BM176" s="2">
        <v>15.87</v>
      </c>
      <c r="BN176" s="2">
        <v>129.24</v>
      </c>
      <c r="BO176" s="2">
        <v>129.24</v>
      </c>
      <c r="BP176" s="2"/>
      <c r="BQ176" s="2" t="s">
        <v>186</v>
      </c>
      <c r="BR176" s="2" t="s">
        <v>83</v>
      </c>
      <c r="BS176" s="3">
        <v>42999</v>
      </c>
      <c r="BT176" s="4">
        <v>0.41666666666666669</v>
      </c>
      <c r="BU176" s="2" t="s">
        <v>473</v>
      </c>
      <c r="BV176" s="2"/>
      <c r="BW176" s="2"/>
      <c r="BX176" s="2"/>
      <c r="BY176" s="2">
        <v>77408</v>
      </c>
      <c r="BZ176" s="2"/>
      <c r="CA176" s="2" t="s">
        <v>248</v>
      </c>
      <c r="CB176" s="2"/>
      <c r="CC176" s="2" t="s">
        <v>185</v>
      </c>
      <c r="CD176" s="2">
        <v>450</v>
      </c>
      <c r="CE176" s="2" t="s">
        <v>89</v>
      </c>
      <c r="CF176" s="5">
        <v>42999</v>
      </c>
      <c r="CG176" s="2"/>
      <c r="CH176" s="2"/>
      <c r="CI176" s="2">
        <v>0</v>
      </c>
      <c r="CJ176" s="2">
        <v>0</v>
      </c>
      <c r="CK176" s="2" t="s">
        <v>121</v>
      </c>
      <c r="CL176" s="2" t="s">
        <v>85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"009932010701"</f>
        <v>009932010701</v>
      </c>
      <c r="F177" s="3">
        <v>42998</v>
      </c>
      <c r="G177" s="2">
        <v>201803</v>
      </c>
      <c r="H177" s="2" t="s">
        <v>74</v>
      </c>
      <c r="I177" s="2" t="s">
        <v>75</v>
      </c>
      <c r="J177" s="2" t="s">
        <v>76</v>
      </c>
      <c r="K177" s="2" t="s">
        <v>77</v>
      </c>
      <c r="L177" s="2" t="s">
        <v>171</v>
      </c>
      <c r="M177" s="2" t="s">
        <v>172</v>
      </c>
      <c r="N177" s="2" t="s">
        <v>474</v>
      </c>
      <c r="O177" s="2" t="s">
        <v>81</v>
      </c>
      <c r="P177" s="2" t="str">
        <f>"LCK                           "</f>
        <v xml:space="preserve">LCK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6.39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0.1</v>
      </c>
      <c r="BJ177" s="2">
        <v>0.5</v>
      </c>
      <c r="BK177" s="2">
        <v>1</v>
      </c>
      <c r="BL177" s="2">
        <v>64.040000000000006</v>
      </c>
      <c r="BM177" s="2">
        <v>8.9700000000000006</v>
      </c>
      <c r="BN177" s="2">
        <v>73.010000000000005</v>
      </c>
      <c r="BO177" s="2">
        <v>73.010000000000005</v>
      </c>
      <c r="BP177" s="2"/>
      <c r="BQ177" s="2" t="s">
        <v>406</v>
      </c>
      <c r="BR177" s="2" t="s">
        <v>83</v>
      </c>
      <c r="BS177" s="3">
        <v>42999</v>
      </c>
      <c r="BT177" s="4">
        <v>0.46875</v>
      </c>
      <c r="BU177" s="2" t="s">
        <v>471</v>
      </c>
      <c r="BV177" s="2" t="s">
        <v>97</v>
      </c>
      <c r="BW177" s="2"/>
      <c r="BX177" s="2"/>
      <c r="BY177" s="2">
        <v>2502.6</v>
      </c>
      <c r="BZ177" s="2"/>
      <c r="CA177" s="2" t="s">
        <v>389</v>
      </c>
      <c r="CB177" s="2"/>
      <c r="CC177" s="2" t="s">
        <v>172</v>
      </c>
      <c r="CD177" s="2">
        <v>9301</v>
      </c>
      <c r="CE177" s="2" t="s">
        <v>89</v>
      </c>
      <c r="CF177" s="5">
        <v>43000</v>
      </c>
      <c r="CG177" s="2"/>
      <c r="CH177" s="2"/>
      <c r="CI177" s="2">
        <v>1</v>
      </c>
      <c r="CJ177" s="2">
        <v>1</v>
      </c>
      <c r="CK177" s="2" t="s">
        <v>100</v>
      </c>
      <c r="CL177" s="2" t="s">
        <v>85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"009935474361"</f>
        <v>009935474361</v>
      </c>
      <c r="F178" s="3">
        <v>42998</v>
      </c>
      <c r="G178" s="2">
        <v>201803</v>
      </c>
      <c r="H178" s="2" t="s">
        <v>74</v>
      </c>
      <c r="I178" s="2" t="s">
        <v>75</v>
      </c>
      <c r="J178" s="2" t="s">
        <v>76</v>
      </c>
      <c r="K178" s="2" t="s">
        <v>77</v>
      </c>
      <c r="L178" s="2" t="s">
        <v>184</v>
      </c>
      <c r="M178" s="2" t="s">
        <v>185</v>
      </c>
      <c r="N178" s="2" t="s">
        <v>472</v>
      </c>
      <c r="O178" s="2" t="s">
        <v>81</v>
      </c>
      <c r="P178" s="2" t="str">
        <f>"STORES                        "</f>
        <v xml:space="preserve">STORES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47.65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2</v>
      </c>
      <c r="BI178" s="2">
        <v>43</v>
      </c>
      <c r="BJ178" s="2">
        <v>70.8</v>
      </c>
      <c r="BK178" s="2">
        <v>71</v>
      </c>
      <c r="BL178" s="2">
        <v>445.19</v>
      </c>
      <c r="BM178" s="2">
        <v>62.33</v>
      </c>
      <c r="BN178" s="2">
        <v>507.52</v>
      </c>
      <c r="BO178" s="2">
        <v>507.52</v>
      </c>
      <c r="BP178" s="2"/>
      <c r="BQ178" s="2" t="s">
        <v>250</v>
      </c>
      <c r="BR178" s="2" t="s">
        <v>83</v>
      </c>
      <c r="BS178" s="3">
        <v>43000</v>
      </c>
      <c r="BT178" s="4">
        <v>0.64583333333333337</v>
      </c>
      <c r="BU178" s="2" t="s">
        <v>475</v>
      </c>
      <c r="BV178" s="2"/>
      <c r="BW178" s="2"/>
      <c r="BX178" s="2"/>
      <c r="BY178" s="2">
        <v>177118</v>
      </c>
      <c r="BZ178" s="2"/>
      <c r="CA178" s="2" t="s">
        <v>248</v>
      </c>
      <c r="CB178" s="2"/>
      <c r="CC178" s="2" t="s">
        <v>185</v>
      </c>
      <c r="CD178" s="2">
        <v>450</v>
      </c>
      <c r="CE178" s="2" t="s">
        <v>221</v>
      </c>
      <c r="CF178" s="5">
        <v>43004</v>
      </c>
      <c r="CG178" s="2"/>
      <c r="CH178" s="2"/>
      <c r="CI178" s="2">
        <v>0</v>
      </c>
      <c r="CJ178" s="2">
        <v>0</v>
      </c>
      <c r="CK178" s="2" t="s">
        <v>121</v>
      </c>
      <c r="CL178" s="2" t="s">
        <v>85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"009936822243"</f>
        <v>009936822243</v>
      </c>
      <c r="F179" s="3">
        <v>42998</v>
      </c>
      <c r="G179" s="2">
        <v>201803</v>
      </c>
      <c r="H179" s="2" t="s">
        <v>74</v>
      </c>
      <c r="I179" s="2" t="s">
        <v>75</v>
      </c>
      <c r="J179" s="2" t="s">
        <v>76</v>
      </c>
      <c r="K179" s="2" t="s">
        <v>77</v>
      </c>
      <c r="L179" s="2" t="s">
        <v>242</v>
      </c>
      <c r="M179" s="2" t="s">
        <v>243</v>
      </c>
      <c r="N179" s="2" t="s">
        <v>179</v>
      </c>
      <c r="O179" s="2" t="s">
        <v>81</v>
      </c>
      <c r="P179" s="2" t="str">
        <f>"STORES                        "</f>
        <v xml:space="preserve">STORES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37.54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3</v>
      </c>
      <c r="BI179" s="2">
        <v>107.8</v>
      </c>
      <c r="BJ179" s="2">
        <v>98.4</v>
      </c>
      <c r="BK179" s="2">
        <v>108</v>
      </c>
      <c r="BL179" s="2">
        <v>351.75</v>
      </c>
      <c r="BM179" s="2">
        <v>49.25</v>
      </c>
      <c r="BN179" s="2">
        <v>401</v>
      </c>
      <c r="BO179" s="2">
        <v>401</v>
      </c>
      <c r="BP179" s="2"/>
      <c r="BQ179" s="2" t="s">
        <v>245</v>
      </c>
      <c r="BR179" s="2" t="s">
        <v>83</v>
      </c>
      <c r="BS179" s="3">
        <v>42999</v>
      </c>
      <c r="BT179" s="4">
        <v>0.33333333333333331</v>
      </c>
      <c r="BU179" s="2" t="s">
        <v>476</v>
      </c>
      <c r="BV179" s="2" t="s">
        <v>97</v>
      </c>
      <c r="BW179" s="2"/>
      <c r="BX179" s="2"/>
      <c r="BY179" s="2">
        <v>492208.73</v>
      </c>
      <c r="BZ179" s="2"/>
      <c r="CA179" s="2"/>
      <c r="CB179" s="2"/>
      <c r="CC179" s="2" t="s">
        <v>243</v>
      </c>
      <c r="CD179" s="2">
        <v>300</v>
      </c>
      <c r="CE179" s="2" t="s">
        <v>89</v>
      </c>
      <c r="CF179" s="5">
        <v>43004</v>
      </c>
      <c r="CG179" s="2"/>
      <c r="CH179" s="2"/>
      <c r="CI179" s="2">
        <v>1</v>
      </c>
      <c r="CJ179" s="2">
        <v>1</v>
      </c>
      <c r="CK179" s="2" t="s">
        <v>158</v>
      </c>
      <c r="CL179" s="2" t="s">
        <v>85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"009936822244"</f>
        <v>009936822244</v>
      </c>
      <c r="F180" s="3">
        <v>42998</v>
      </c>
      <c r="G180" s="2">
        <v>201803</v>
      </c>
      <c r="H180" s="2" t="s">
        <v>74</v>
      </c>
      <c r="I180" s="2" t="s">
        <v>75</v>
      </c>
      <c r="J180" s="2" t="s">
        <v>76</v>
      </c>
      <c r="K180" s="2" t="s">
        <v>77</v>
      </c>
      <c r="L180" s="2" t="s">
        <v>200</v>
      </c>
      <c r="M180" s="2" t="s">
        <v>201</v>
      </c>
      <c r="N180" s="2" t="s">
        <v>202</v>
      </c>
      <c r="O180" s="2" t="s">
        <v>81</v>
      </c>
      <c r="P180" s="2" t="str">
        <f>"STORES                        "</f>
        <v xml:space="preserve">STORES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36.17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3</v>
      </c>
      <c r="BI180" s="2">
        <v>66</v>
      </c>
      <c r="BJ180" s="2">
        <v>87.3</v>
      </c>
      <c r="BK180" s="2">
        <v>88</v>
      </c>
      <c r="BL180" s="2">
        <v>339.14</v>
      </c>
      <c r="BM180" s="2">
        <v>47.48</v>
      </c>
      <c r="BN180" s="2">
        <v>386.62</v>
      </c>
      <c r="BO180" s="2">
        <v>386.62</v>
      </c>
      <c r="BP180" s="2"/>
      <c r="BQ180" s="2" t="s">
        <v>477</v>
      </c>
      <c r="BR180" s="2" t="s">
        <v>83</v>
      </c>
      <c r="BS180" s="3">
        <v>43000</v>
      </c>
      <c r="BT180" s="4">
        <v>0.40972222222222227</v>
      </c>
      <c r="BU180" s="2" t="s">
        <v>478</v>
      </c>
      <c r="BV180" s="2" t="s">
        <v>85</v>
      </c>
      <c r="BW180" s="2" t="s">
        <v>216</v>
      </c>
      <c r="BX180" s="2" t="s">
        <v>479</v>
      </c>
      <c r="BY180" s="2">
        <v>436280.91</v>
      </c>
      <c r="BZ180" s="2"/>
      <c r="CA180" s="2" t="s">
        <v>480</v>
      </c>
      <c r="CB180" s="2"/>
      <c r="CC180" s="2" t="s">
        <v>201</v>
      </c>
      <c r="CD180" s="2">
        <v>9459</v>
      </c>
      <c r="CE180" s="2" t="s">
        <v>89</v>
      </c>
      <c r="CF180" s="5">
        <v>43005</v>
      </c>
      <c r="CG180" s="2"/>
      <c r="CH180" s="2"/>
      <c r="CI180" s="2">
        <v>1</v>
      </c>
      <c r="CJ180" s="2">
        <v>2</v>
      </c>
      <c r="CK180" s="2" t="s">
        <v>237</v>
      </c>
      <c r="CL180" s="2" t="s">
        <v>85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"009936822246"</f>
        <v>009936822246</v>
      </c>
      <c r="F181" s="3">
        <v>42998</v>
      </c>
      <c r="G181" s="2">
        <v>201803</v>
      </c>
      <c r="H181" s="2" t="s">
        <v>74</v>
      </c>
      <c r="I181" s="2" t="s">
        <v>75</v>
      </c>
      <c r="J181" s="2" t="s">
        <v>76</v>
      </c>
      <c r="K181" s="2" t="s">
        <v>77</v>
      </c>
      <c r="L181" s="2" t="s">
        <v>91</v>
      </c>
      <c r="M181" s="2" t="s">
        <v>92</v>
      </c>
      <c r="N181" s="2" t="s">
        <v>93</v>
      </c>
      <c r="O181" s="2" t="s">
        <v>81</v>
      </c>
      <c r="P181" s="2" t="str">
        <f>"STORES                        "</f>
        <v xml:space="preserve">STORES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6.39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9</v>
      </c>
      <c r="BJ181" s="2">
        <v>7.6</v>
      </c>
      <c r="BK181" s="2">
        <v>9</v>
      </c>
      <c r="BL181" s="2">
        <v>64.040000000000006</v>
      </c>
      <c r="BM181" s="2">
        <v>8.9700000000000006</v>
      </c>
      <c r="BN181" s="2">
        <v>73.010000000000005</v>
      </c>
      <c r="BO181" s="2">
        <v>73.010000000000005</v>
      </c>
      <c r="BP181" s="2"/>
      <c r="BQ181" s="2" t="s">
        <v>481</v>
      </c>
      <c r="BR181" s="2" t="s">
        <v>83</v>
      </c>
      <c r="BS181" s="3">
        <v>42999</v>
      </c>
      <c r="BT181" s="4">
        <v>0.32291666666666669</v>
      </c>
      <c r="BU181" s="2" t="s">
        <v>481</v>
      </c>
      <c r="BV181" s="2" t="s">
        <v>97</v>
      </c>
      <c r="BW181" s="2"/>
      <c r="BX181" s="2"/>
      <c r="BY181" s="2">
        <v>38025</v>
      </c>
      <c r="BZ181" s="2"/>
      <c r="CA181" s="2" t="s">
        <v>98</v>
      </c>
      <c r="CB181" s="2"/>
      <c r="CC181" s="2" t="s">
        <v>92</v>
      </c>
      <c r="CD181" s="2">
        <v>2570</v>
      </c>
      <c r="CE181" s="2" t="s">
        <v>221</v>
      </c>
      <c r="CF181" s="5">
        <v>43004</v>
      </c>
      <c r="CG181" s="2"/>
      <c r="CH181" s="2"/>
      <c r="CI181" s="2">
        <v>1</v>
      </c>
      <c r="CJ181" s="2">
        <v>1</v>
      </c>
      <c r="CK181" s="2" t="s">
        <v>100</v>
      </c>
      <c r="CL181" s="2" t="s">
        <v>85</v>
      </c>
      <c r="CM181" s="2"/>
    </row>
    <row r="182" spans="1:91">
      <c r="A182" s="2" t="s">
        <v>170</v>
      </c>
      <c r="B182" s="2" t="s">
        <v>72</v>
      </c>
      <c r="C182" s="2" t="s">
        <v>73</v>
      </c>
      <c r="D182" s="2"/>
      <c r="E182" s="2" t="str">
        <f>"009936741920"</f>
        <v>009936741920</v>
      </c>
      <c r="F182" s="3">
        <v>42998</v>
      </c>
      <c r="G182" s="2">
        <v>201803</v>
      </c>
      <c r="H182" s="2" t="s">
        <v>259</v>
      </c>
      <c r="I182" s="2" t="s">
        <v>260</v>
      </c>
      <c r="J182" s="2" t="s">
        <v>270</v>
      </c>
      <c r="K182" s="2" t="s">
        <v>77</v>
      </c>
      <c r="L182" s="2" t="s">
        <v>74</v>
      </c>
      <c r="M182" s="2" t="s">
        <v>75</v>
      </c>
      <c r="N182" s="2" t="s">
        <v>270</v>
      </c>
      <c r="O182" s="2" t="s">
        <v>81</v>
      </c>
      <c r="P182" s="2" t="str">
        <f>"                              "</f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8.52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1</v>
      </c>
      <c r="BJ182" s="2">
        <v>0.2</v>
      </c>
      <c r="BK182" s="2">
        <v>1</v>
      </c>
      <c r="BL182" s="2">
        <v>83.72</v>
      </c>
      <c r="BM182" s="2">
        <v>11.72</v>
      </c>
      <c r="BN182" s="2">
        <v>95.44</v>
      </c>
      <c r="BO182" s="2">
        <v>95.44</v>
      </c>
      <c r="BP182" s="2"/>
      <c r="BQ182" s="2" t="s">
        <v>482</v>
      </c>
      <c r="BR182" s="2" t="s">
        <v>287</v>
      </c>
      <c r="BS182" s="3">
        <v>42999</v>
      </c>
      <c r="BT182" s="4">
        <v>0.63888888888888895</v>
      </c>
      <c r="BU182" s="2" t="s">
        <v>111</v>
      </c>
      <c r="BV182" s="2" t="s">
        <v>97</v>
      </c>
      <c r="BW182" s="2"/>
      <c r="BX182" s="2"/>
      <c r="BY182" s="2">
        <v>1200</v>
      </c>
      <c r="BZ182" s="2"/>
      <c r="CA182" s="2"/>
      <c r="CB182" s="2"/>
      <c r="CC182" s="2" t="s">
        <v>75</v>
      </c>
      <c r="CD182" s="2">
        <v>2146</v>
      </c>
      <c r="CE182" s="2" t="s">
        <v>89</v>
      </c>
      <c r="CF182" s="5">
        <v>43000</v>
      </c>
      <c r="CG182" s="2"/>
      <c r="CH182" s="2"/>
      <c r="CI182" s="2">
        <v>1</v>
      </c>
      <c r="CJ182" s="2">
        <v>1</v>
      </c>
      <c r="CK182" s="2" t="s">
        <v>283</v>
      </c>
      <c r="CL182" s="2" t="s">
        <v>85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"009935474068"</f>
        <v>009935474068</v>
      </c>
      <c r="F183" s="3">
        <v>42998</v>
      </c>
      <c r="G183" s="2">
        <v>201803</v>
      </c>
      <c r="H183" s="2" t="s">
        <v>74</v>
      </c>
      <c r="I183" s="2" t="s">
        <v>75</v>
      </c>
      <c r="J183" s="2" t="s">
        <v>76</v>
      </c>
      <c r="K183" s="2" t="s">
        <v>77</v>
      </c>
      <c r="L183" s="2" t="s">
        <v>126</v>
      </c>
      <c r="M183" s="2" t="s">
        <v>127</v>
      </c>
      <c r="N183" s="2" t="s">
        <v>179</v>
      </c>
      <c r="O183" s="2" t="s">
        <v>81</v>
      </c>
      <c r="P183" s="2" t="str">
        <f>"STORES                        "</f>
        <v xml:space="preserve">STORES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25.68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4</v>
      </c>
      <c r="BI183" s="2">
        <v>69.5</v>
      </c>
      <c r="BJ183" s="2">
        <v>69.8</v>
      </c>
      <c r="BK183" s="2">
        <v>70</v>
      </c>
      <c r="BL183" s="2">
        <v>242.23</v>
      </c>
      <c r="BM183" s="2">
        <v>33.909999999999997</v>
      </c>
      <c r="BN183" s="2">
        <v>276.14</v>
      </c>
      <c r="BO183" s="2">
        <v>276.14</v>
      </c>
      <c r="BP183" s="2"/>
      <c r="BQ183" s="2" t="s">
        <v>253</v>
      </c>
      <c r="BR183" s="2" t="s">
        <v>83</v>
      </c>
      <c r="BS183" s="3">
        <v>42999</v>
      </c>
      <c r="BT183" s="4">
        <v>0.4375</v>
      </c>
      <c r="BU183" s="2" t="s">
        <v>483</v>
      </c>
      <c r="BV183" s="2" t="s">
        <v>97</v>
      </c>
      <c r="BW183" s="2"/>
      <c r="BX183" s="2"/>
      <c r="BY183" s="2">
        <v>348954.02</v>
      </c>
      <c r="BZ183" s="2"/>
      <c r="CA183" s="2" t="s">
        <v>255</v>
      </c>
      <c r="CB183" s="2"/>
      <c r="CC183" s="2" t="s">
        <v>127</v>
      </c>
      <c r="CD183" s="2">
        <v>1034</v>
      </c>
      <c r="CE183" s="2" t="s">
        <v>89</v>
      </c>
      <c r="CF183" s="5">
        <v>43000</v>
      </c>
      <c r="CG183" s="2"/>
      <c r="CH183" s="2"/>
      <c r="CI183" s="2">
        <v>1</v>
      </c>
      <c r="CJ183" s="2">
        <v>1</v>
      </c>
      <c r="CK183" s="2" t="s">
        <v>158</v>
      </c>
      <c r="CL183" s="2" t="s">
        <v>85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"009935941520"</f>
        <v>009935941520</v>
      </c>
      <c r="F184" s="3">
        <v>42998</v>
      </c>
      <c r="G184" s="2">
        <v>201803</v>
      </c>
      <c r="H184" s="2" t="s">
        <v>306</v>
      </c>
      <c r="I184" s="2" t="s">
        <v>307</v>
      </c>
      <c r="J184" s="2" t="s">
        <v>76</v>
      </c>
      <c r="K184" s="2" t="s">
        <v>77</v>
      </c>
      <c r="L184" s="2" t="s">
        <v>78</v>
      </c>
      <c r="M184" s="2" t="s">
        <v>79</v>
      </c>
      <c r="N184" s="2" t="s">
        <v>76</v>
      </c>
      <c r="O184" s="2" t="s">
        <v>81</v>
      </c>
      <c r="P184" s="2" t="str">
        <f>"                              "</f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16.95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28</v>
      </c>
      <c r="BJ184" s="2">
        <v>41.6</v>
      </c>
      <c r="BK184" s="2">
        <v>42</v>
      </c>
      <c r="BL184" s="2">
        <v>161.54</v>
      </c>
      <c r="BM184" s="2">
        <v>22.62</v>
      </c>
      <c r="BN184" s="2">
        <v>184.16</v>
      </c>
      <c r="BO184" s="2">
        <v>184.16</v>
      </c>
      <c r="BP184" s="2"/>
      <c r="BQ184" s="2" t="s">
        <v>223</v>
      </c>
      <c r="BR184" s="2" t="s">
        <v>308</v>
      </c>
      <c r="BS184" s="3">
        <v>42999</v>
      </c>
      <c r="BT184" s="4">
        <v>0.63888888888888895</v>
      </c>
      <c r="BU184" s="2" t="s">
        <v>111</v>
      </c>
      <c r="BV184" s="2" t="s">
        <v>97</v>
      </c>
      <c r="BW184" s="2"/>
      <c r="BX184" s="2"/>
      <c r="BY184" s="2">
        <v>208000</v>
      </c>
      <c r="BZ184" s="2"/>
      <c r="CA184" s="2"/>
      <c r="CB184" s="2"/>
      <c r="CC184" s="2" t="s">
        <v>79</v>
      </c>
      <c r="CD184" s="2">
        <v>2000</v>
      </c>
      <c r="CE184" s="2" t="s">
        <v>89</v>
      </c>
      <c r="CF184" s="5">
        <v>43000</v>
      </c>
      <c r="CG184" s="2"/>
      <c r="CH184" s="2"/>
      <c r="CI184" s="2">
        <v>1</v>
      </c>
      <c r="CJ184" s="2">
        <v>1</v>
      </c>
      <c r="CK184" s="2" t="s">
        <v>158</v>
      </c>
      <c r="CL184" s="2" t="s">
        <v>85</v>
      </c>
      <c r="CM184" s="2"/>
    </row>
    <row r="185" spans="1:91">
      <c r="A185" s="2" t="s">
        <v>170</v>
      </c>
      <c r="B185" s="2" t="s">
        <v>72</v>
      </c>
      <c r="C185" s="2" t="s">
        <v>73</v>
      </c>
      <c r="D185" s="2"/>
      <c r="E185" s="2" t="str">
        <f>"029907627772"</f>
        <v>029907627772</v>
      </c>
      <c r="F185" s="3">
        <v>42999</v>
      </c>
      <c r="G185" s="2">
        <v>201803</v>
      </c>
      <c r="H185" s="2" t="s">
        <v>165</v>
      </c>
      <c r="I185" s="2" t="s">
        <v>166</v>
      </c>
      <c r="J185" s="2" t="s">
        <v>288</v>
      </c>
      <c r="K185" s="2" t="s">
        <v>77</v>
      </c>
      <c r="L185" s="2" t="s">
        <v>74</v>
      </c>
      <c r="M185" s="2" t="s">
        <v>75</v>
      </c>
      <c r="N185" s="2" t="s">
        <v>76</v>
      </c>
      <c r="O185" s="2" t="s">
        <v>203</v>
      </c>
      <c r="P185" s="2" t="str">
        <f>"170 938 1037                  "</f>
        <v xml:space="preserve">170 938 1037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4.55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41.99</v>
      </c>
      <c r="BM185" s="2">
        <v>5.88</v>
      </c>
      <c r="BN185" s="2">
        <v>47.87</v>
      </c>
      <c r="BO185" s="2">
        <v>47.87</v>
      </c>
      <c r="BP185" s="2"/>
      <c r="BQ185" s="2" t="s">
        <v>484</v>
      </c>
      <c r="BR185" s="2" t="s">
        <v>351</v>
      </c>
      <c r="BS185" s="3">
        <v>43000</v>
      </c>
      <c r="BT185" s="4">
        <v>0.4201388888888889</v>
      </c>
      <c r="BU185" s="2" t="s">
        <v>315</v>
      </c>
      <c r="BV185" s="2" t="s">
        <v>97</v>
      </c>
      <c r="BW185" s="2"/>
      <c r="BX185" s="2"/>
      <c r="BY185" s="2">
        <v>1200</v>
      </c>
      <c r="BZ185" s="2" t="s">
        <v>27</v>
      </c>
      <c r="CA185" s="2"/>
      <c r="CB185" s="2"/>
      <c r="CC185" s="2" t="s">
        <v>75</v>
      </c>
      <c r="CD185" s="2">
        <v>2146</v>
      </c>
      <c r="CE185" s="2" t="s">
        <v>89</v>
      </c>
      <c r="CF185" s="5">
        <v>43007</v>
      </c>
      <c r="CG185" s="2"/>
      <c r="CH185" s="2"/>
      <c r="CI185" s="2">
        <v>1</v>
      </c>
      <c r="CJ185" s="2">
        <v>1</v>
      </c>
      <c r="CK185" s="2">
        <v>21</v>
      </c>
      <c r="CL185" s="2" t="s">
        <v>85</v>
      </c>
      <c r="CM185" s="2"/>
    </row>
    <row r="186" spans="1:91">
      <c r="A186" s="2" t="s">
        <v>170</v>
      </c>
      <c r="B186" s="2" t="s">
        <v>72</v>
      </c>
      <c r="C186" s="2" t="s">
        <v>73</v>
      </c>
      <c r="D186" s="2"/>
      <c r="E186" s="2" t="str">
        <f>"029907627824"</f>
        <v>029907627824</v>
      </c>
      <c r="F186" s="3">
        <v>42999</v>
      </c>
      <c r="G186" s="2">
        <v>201803</v>
      </c>
      <c r="H186" s="2" t="s">
        <v>165</v>
      </c>
      <c r="I186" s="2" t="s">
        <v>166</v>
      </c>
      <c r="J186" s="2" t="s">
        <v>288</v>
      </c>
      <c r="K186" s="2" t="s">
        <v>77</v>
      </c>
      <c r="L186" s="2" t="s">
        <v>74</v>
      </c>
      <c r="M186" s="2" t="s">
        <v>75</v>
      </c>
      <c r="N186" s="2" t="s">
        <v>485</v>
      </c>
      <c r="O186" s="2" t="s">
        <v>203</v>
      </c>
      <c r="P186" s="2" t="str">
        <f>"                              "</f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4.55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0.2</v>
      </c>
      <c r="BJ186" s="2">
        <v>0.2</v>
      </c>
      <c r="BK186" s="2">
        <v>0.5</v>
      </c>
      <c r="BL186" s="2">
        <v>41.99</v>
      </c>
      <c r="BM186" s="2">
        <v>5.88</v>
      </c>
      <c r="BN186" s="2">
        <v>47.87</v>
      </c>
      <c r="BO186" s="2">
        <v>47.87</v>
      </c>
      <c r="BP186" s="2"/>
      <c r="BQ186" s="2" t="s">
        <v>486</v>
      </c>
      <c r="BR186" s="2" t="s">
        <v>351</v>
      </c>
      <c r="BS186" s="3">
        <v>43000</v>
      </c>
      <c r="BT186" s="4">
        <v>0.375</v>
      </c>
      <c r="BU186" s="2" t="s">
        <v>487</v>
      </c>
      <c r="BV186" s="2" t="s">
        <v>97</v>
      </c>
      <c r="BW186" s="2"/>
      <c r="BX186" s="2"/>
      <c r="BY186" s="2">
        <v>1200</v>
      </c>
      <c r="BZ186" s="2" t="s">
        <v>27</v>
      </c>
      <c r="CA186" s="2"/>
      <c r="CB186" s="2"/>
      <c r="CC186" s="2" t="s">
        <v>75</v>
      </c>
      <c r="CD186" s="2">
        <v>2146</v>
      </c>
      <c r="CE186" s="2" t="s">
        <v>89</v>
      </c>
      <c r="CF186" s="5">
        <v>43007</v>
      </c>
      <c r="CG186" s="2"/>
      <c r="CH186" s="2"/>
      <c r="CI186" s="2">
        <v>1</v>
      </c>
      <c r="CJ186" s="2">
        <v>1</v>
      </c>
      <c r="CK186" s="2">
        <v>21</v>
      </c>
      <c r="CL186" s="2" t="s">
        <v>85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"069908134997"</f>
        <v>069908134997</v>
      </c>
      <c r="F187" s="3">
        <v>42999</v>
      </c>
      <c r="G187" s="2">
        <v>201803</v>
      </c>
      <c r="H187" s="2" t="s">
        <v>133</v>
      </c>
      <c r="I187" s="2" t="s">
        <v>134</v>
      </c>
      <c r="J187" s="2" t="s">
        <v>76</v>
      </c>
      <c r="K187" s="2" t="s">
        <v>77</v>
      </c>
      <c r="L187" s="2" t="s">
        <v>74</v>
      </c>
      <c r="M187" s="2" t="s">
        <v>75</v>
      </c>
      <c r="N187" s="2" t="s">
        <v>76</v>
      </c>
      <c r="O187" s="2" t="s">
        <v>203</v>
      </c>
      <c r="P187" s="2" t="str">
        <f>"                              "</f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4.55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1</v>
      </c>
      <c r="BJ187" s="2">
        <v>0.2</v>
      </c>
      <c r="BK187" s="2">
        <v>1</v>
      </c>
      <c r="BL187" s="2">
        <v>41.99</v>
      </c>
      <c r="BM187" s="2">
        <v>5.88</v>
      </c>
      <c r="BN187" s="2">
        <v>47.87</v>
      </c>
      <c r="BO187" s="2">
        <v>47.87</v>
      </c>
      <c r="BP187" s="2"/>
      <c r="BQ187" s="2" t="s">
        <v>488</v>
      </c>
      <c r="BR187" s="2"/>
      <c r="BS187" s="3">
        <v>43000</v>
      </c>
      <c r="BT187" s="4">
        <v>0.4201388888888889</v>
      </c>
      <c r="BU187" s="2" t="s">
        <v>315</v>
      </c>
      <c r="BV187" s="2" t="s">
        <v>97</v>
      </c>
      <c r="BW187" s="2"/>
      <c r="BX187" s="2"/>
      <c r="BY187" s="2">
        <v>1200</v>
      </c>
      <c r="BZ187" s="2" t="s">
        <v>27</v>
      </c>
      <c r="CA187" s="2"/>
      <c r="CB187" s="2"/>
      <c r="CC187" s="2" t="s">
        <v>75</v>
      </c>
      <c r="CD187" s="2">
        <v>2146</v>
      </c>
      <c r="CE187" s="2" t="s">
        <v>89</v>
      </c>
      <c r="CF187" s="5">
        <v>43007</v>
      </c>
      <c r="CG187" s="2"/>
      <c r="CH187" s="2"/>
      <c r="CI187" s="2">
        <v>1</v>
      </c>
      <c r="CJ187" s="2">
        <v>1</v>
      </c>
      <c r="CK187" s="2">
        <v>21</v>
      </c>
      <c r="CL187" s="2" t="s">
        <v>85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"009935552891"</f>
        <v>009935552891</v>
      </c>
      <c r="F188" s="3">
        <v>42999</v>
      </c>
      <c r="G188" s="2">
        <v>201803</v>
      </c>
      <c r="H188" s="2" t="s">
        <v>74</v>
      </c>
      <c r="I188" s="2" t="s">
        <v>75</v>
      </c>
      <c r="J188" s="2" t="s">
        <v>76</v>
      </c>
      <c r="K188" s="2" t="s">
        <v>77</v>
      </c>
      <c r="L188" s="2" t="s">
        <v>193</v>
      </c>
      <c r="M188" s="2" t="s">
        <v>194</v>
      </c>
      <c r="N188" s="2" t="s">
        <v>339</v>
      </c>
      <c r="O188" s="2" t="s">
        <v>203</v>
      </c>
      <c r="P188" s="2" t="str">
        <f>"LOCKS                         "</f>
        <v xml:space="preserve">LOCKS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5.68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1</v>
      </c>
      <c r="BJ188" s="2">
        <v>2.4</v>
      </c>
      <c r="BK188" s="2">
        <v>2.5</v>
      </c>
      <c r="BL188" s="2">
        <v>52.48</v>
      </c>
      <c r="BM188" s="2">
        <v>7.35</v>
      </c>
      <c r="BN188" s="2">
        <v>59.83</v>
      </c>
      <c r="BO188" s="2">
        <v>59.83</v>
      </c>
      <c r="BP188" s="2"/>
      <c r="BQ188" s="2" t="s">
        <v>340</v>
      </c>
      <c r="BR188" s="2" t="s">
        <v>83</v>
      </c>
      <c r="BS188" s="3">
        <v>43000</v>
      </c>
      <c r="BT188" s="4">
        <v>0.38680555555555557</v>
      </c>
      <c r="BU188" s="2" t="s">
        <v>489</v>
      </c>
      <c r="BV188" s="2" t="s">
        <v>97</v>
      </c>
      <c r="BW188" s="2"/>
      <c r="BX188" s="2"/>
      <c r="BY188" s="2">
        <v>12000</v>
      </c>
      <c r="BZ188" s="2" t="s">
        <v>27</v>
      </c>
      <c r="CA188" s="2" t="s">
        <v>358</v>
      </c>
      <c r="CB188" s="2"/>
      <c r="CC188" s="2" t="s">
        <v>194</v>
      </c>
      <c r="CD188" s="2">
        <v>7700</v>
      </c>
      <c r="CE188" s="2" t="s">
        <v>334</v>
      </c>
      <c r="CF188" s="5">
        <v>43004</v>
      </c>
      <c r="CG188" s="2"/>
      <c r="CH188" s="2"/>
      <c r="CI188" s="2">
        <v>1</v>
      </c>
      <c r="CJ188" s="2">
        <v>1</v>
      </c>
      <c r="CK188" s="2">
        <v>21</v>
      </c>
      <c r="CL188" s="2" t="s">
        <v>85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"019910366960"</f>
        <v>019910366960</v>
      </c>
      <c r="F189" s="3">
        <v>42999</v>
      </c>
      <c r="G189" s="2">
        <v>201803</v>
      </c>
      <c r="H189" s="2" t="s">
        <v>193</v>
      </c>
      <c r="I189" s="2" t="s">
        <v>194</v>
      </c>
      <c r="J189" s="2" t="s">
        <v>76</v>
      </c>
      <c r="K189" s="2" t="s">
        <v>77</v>
      </c>
      <c r="L189" s="2" t="s">
        <v>74</v>
      </c>
      <c r="M189" s="2" t="s">
        <v>75</v>
      </c>
      <c r="N189" s="2" t="s">
        <v>76</v>
      </c>
      <c r="O189" s="2" t="s">
        <v>203</v>
      </c>
      <c r="P189" s="2" t="str">
        <f>"                              "</f>
        <v xml:space="preserve"> 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4.55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1</v>
      </c>
      <c r="BJ189" s="2">
        <v>0.2</v>
      </c>
      <c r="BK189" s="2">
        <v>1</v>
      </c>
      <c r="BL189" s="2">
        <v>41.99</v>
      </c>
      <c r="BM189" s="2">
        <v>5.88</v>
      </c>
      <c r="BN189" s="2">
        <v>47.87</v>
      </c>
      <c r="BO189" s="2">
        <v>47.87</v>
      </c>
      <c r="BP189" s="2"/>
      <c r="BQ189" s="2" t="s">
        <v>223</v>
      </c>
      <c r="BR189" s="2" t="s">
        <v>340</v>
      </c>
      <c r="BS189" s="3">
        <v>43000</v>
      </c>
      <c r="BT189" s="4">
        <v>0.375</v>
      </c>
      <c r="BU189" s="2" t="s">
        <v>490</v>
      </c>
      <c r="BV189" s="2" t="s">
        <v>97</v>
      </c>
      <c r="BW189" s="2"/>
      <c r="BX189" s="2"/>
      <c r="BY189" s="2">
        <v>1200</v>
      </c>
      <c r="BZ189" s="2" t="s">
        <v>27</v>
      </c>
      <c r="CA189" s="2"/>
      <c r="CB189" s="2"/>
      <c r="CC189" s="2" t="s">
        <v>75</v>
      </c>
      <c r="CD189" s="2">
        <v>2146</v>
      </c>
      <c r="CE189" s="2" t="s">
        <v>89</v>
      </c>
      <c r="CF189" s="5">
        <v>43007</v>
      </c>
      <c r="CG189" s="2"/>
      <c r="CH189" s="2"/>
      <c r="CI189" s="2">
        <v>1</v>
      </c>
      <c r="CJ189" s="2">
        <v>1</v>
      </c>
      <c r="CK189" s="2">
        <v>21</v>
      </c>
      <c r="CL189" s="2" t="s">
        <v>85</v>
      </c>
      <c r="CM189" s="2"/>
    </row>
    <row r="190" spans="1:91">
      <c r="A190" s="2" t="s">
        <v>170</v>
      </c>
      <c r="B190" s="2" t="s">
        <v>72</v>
      </c>
      <c r="C190" s="2" t="s">
        <v>73</v>
      </c>
      <c r="D190" s="2"/>
      <c r="E190" s="2" t="str">
        <f>"039902658252"</f>
        <v>039902658252</v>
      </c>
      <c r="F190" s="3">
        <v>42998</v>
      </c>
      <c r="G190" s="2">
        <v>201803</v>
      </c>
      <c r="H190" s="2" t="s">
        <v>171</v>
      </c>
      <c r="I190" s="2" t="s">
        <v>172</v>
      </c>
      <c r="J190" s="2" t="s">
        <v>76</v>
      </c>
      <c r="K190" s="2" t="s">
        <v>77</v>
      </c>
      <c r="L190" s="2" t="s">
        <v>78</v>
      </c>
      <c r="M190" s="2" t="s">
        <v>79</v>
      </c>
      <c r="N190" s="2" t="s">
        <v>76</v>
      </c>
      <c r="O190" s="2" t="s">
        <v>81</v>
      </c>
      <c r="P190" s="2" t="str">
        <f>"                              "</f>
        <v xml:space="preserve"> 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23.5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2</v>
      </c>
      <c r="BI190" s="2">
        <v>25</v>
      </c>
      <c r="BJ190" s="2">
        <v>62.4</v>
      </c>
      <c r="BK190" s="2">
        <v>63</v>
      </c>
      <c r="BL190" s="2">
        <v>222.06</v>
      </c>
      <c r="BM190" s="2">
        <v>31.09</v>
      </c>
      <c r="BN190" s="2">
        <v>253.15</v>
      </c>
      <c r="BO190" s="2">
        <v>253.15</v>
      </c>
      <c r="BP190" s="2"/>
      <c r="BQ190" s="2" t="s">
        <v>83</v>
      </c>
      <c r="BR190" s="2" t="s">
        <v>471</v>
      </c>
      <c r="BS190" s="3">
        <v>42999</v>
      </c>
      <c r="BT190" s="4">
        <v>0.63888888888888895</v>
      </c>
      <c r="BU190" s="2" t="s">
        <v>111</v>
      </c>
      <c r="BV190" s="2" t="s">
        <v>97</v>
      </c>
      <c r="BW190" s="2"/>
      <c r="BX190" s="2"/>
      <c r="BY190" s="2">
        <v>312000</v>
      </c>
      <c r="BZ190" s="2"/>
      <c r="CA190" s="2"/>
      <c r="CB190" s="2"/>
      <c r="CC190" s="2" t="s">
        <v>79</v>
      </c>
      <c r="CD190" s="2">
        <v>2000</v>
      </c>
      <c r="CE190" s="2" t="s">
        <v>89</v>
      </c>
      <c r="CF190" s="5">
        <v>43000</v>
      </c>
      <c r="CG190" s="2"/>
      <c r="CH190" s="2"/>
      <c r="CI190" s="2">
        <v>1</v>
      </c>
      <c r="CJ190" s="2">
        <v>1</v>
      </c>
      <c r="CK190" s="2" t="s">
        <v>158</v>
      </c>
      <c r="CL190" s="2" t="s">
        <v>85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"009936762347"</f>
        <v>009936762347</v>
      </c>
      <c r="F191" s="3">
        <v>42999</v>
      </c>
      <c r="G191" s="2">
        <v>201803</v>
      </c>
      <c r="H191" s="2" t="s">
        <v>74</v>
      </c>
      <c r="I191" s="2" t="s">
        <v>75</v>
      </c>
      <c r="J191" s="2" t="s">
        <v>76</v>
      </c>
      <c r="K191" s="2" t="s">
        <v>77</v>
      </c>
      <c r="L191" s="2" t="s">
        <v>133</v>
      </c>
      <c r="M191" s="2" t="s">
        <v>134</v>
      </c>
      <c r="N191" s="2" t="s">
        <v>76</v>
      </c>
      <c r="O191" s="2" t="s">
        <v>81</v>
      </c>
      <c r="P191" s="2" t="str">
        <f>"STORES                        "</f>
        <v xml:space="preserve">STORES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12.86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17</v>
      </c>
      <c r="BJ191" s="2">
        <v>38.200000000000003</v>
      </c>
      <c r="BK191" s="2">
        <v>39</v>
      </c>
      <c r="BL191" s="2">
        <v>123.79</v>
      </c>
      <c r="BM191" s="2">
        <v>17.329999999999998</v>
      </c>
      <c r="BN191" s="2">
        <v>141.12</v>
      </c>
      <c r="BO191" s="2">
        <v>141.12</v>
      </c>
      <c r="BP191" s="2"/>
      <c r="BQ191" s="2" t="s">
        <v>136</v>
      </c>
      <c r="BR191" s="2" t="s">
        <v>83</v>
      </c>
      <c r="BS191" s="3">
        <v>43000</v>
      </c>
      <c r="BT191" s="4">
        <v>0.57777777777777783</v>
      </c>
      <c r="BU191" s="2" t="s">
        <v>491</v>
      </c>
      <c r="BV191" s="2" t="s">
        <v>97</v>
      </c>
      <c r="BW191" s="2"/>
      <c r="BX191" s="2"/>
      <c r="BY191" s="2">
        <v>190808</v>
      </c>
      <c r="BZ191" s="2"/>
      <c r="CA191" s="2" t="s">
        <v>138</v>
      </c>
      <c r="CB191" s="2"/>
      <c r="CC191" s="2" t="s">
        <v>134</v>
      </c>
      <c r="CD191" s="2">
        <v>699</v>
      </c>
      <c r="CE191" s="2" t="s">
        <v>99</v>
      </c>
      <c r="CF191" s="5">
        <v>43005</v>
      </c>
      <c r="CG191" s="2"/>
      <c r="CH191" s="2"/>
      <c r="CI191" s="2">
        <v>1</v>
      </c>
      <c r="CJ191" s="2">
        <v>1</v>
      </c>
      <c r="CK191" s="2" t="s">
        <v>100</v>
      </c>
      <c r="CL191" s="2" t="s">
        <v>85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"009936822247"</f>
        <v>009936822247</v>
      </c>
      <c r="F192" s="3">
        <v>42999</v>
      </c>
      <c r="G192" s="2">
        <v>201803</v>
      </c>
      <c r="H192" s="2" t="s">
        <v>74</v>
      </c>
      <c r="I192" s="2" t="s">
        <v>75</v>
      </c>
      <c r="J192" s="2" t="s">
        <v>76</v>
      </c>
      <c r="K192" s="2" t="s">
        <v>77</v>
      </c>
      <c r="L192" s="2" t="s">
        <v>242</v>
      </c>
      <c r="M192" s="2" t="s">
        <v>243</v>
      </c>
      <c r="N192" s="2" t="s">
        <v>76</v>
      </c>
      <c r="O192" s="2" t="s">
        <v>81</v>
      </c>
      <c r="P192" s="2" t="str">
        <f>"STORES                        "</f>
        <v xml:space="preserve">STORES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8.52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2</v>
      </c>
      <c r="BI192" s="2">
        <v>10.6</v>
      </c>
      <c r="BJ192" s="2">
        <v>8.5</v>
      </c>
      <c r="BK192" s="2">
        <v>11</v>
      </c>
      <c r="BL192" s="2">
        <v>83.72</v>
      </c>
      <c r="BM192" s="2">
        <v>11.72</v>
      </c>
      <c r="BN192" s="2">
        <v>95.44</v>
      </c>
      <c r="BO192" s="2">
        <v>95.44</v>
      </c>
      <c r="BP192" s="2"/>
      <c r="BQ192" s="2" t="s">
        <v>476</v>
      </c>
      <c r="BR192" s="2" t="s">
        <v>83</v>
      </c>
      <c r="BS192" s="3">
        <v>43000</v>
      </c>
      <c r="BT192" s="4">
        <v>0.33611111111111108</v>
      </c>
      <c r="BU192" s="2" t="s">
        <v>476</v>
      </c>
      <c r="BV192" s="2" t="s">
        <v>97</v>
      </c>
      <c r="BW192" s="2"/>
      <c r="BX192" s="2"/>
      <c r="BY192" s="2">
        <v>42302.07</v>
      </c>
      <c r="BZ192" s="2"/>
      <c r="CA192" s="2"/>
      <c r="CB192" s="2"/>
      <c r="CC192" s="2" t="s">
        <v>243</v>
      </c>
      <c r="CD192" s="2">
        <v>300</v>
      </c>
      <c r="CE192" s="2" t="s">
        <v>89</v>
      </c>
      <c r="CF192" s="5">
        <v>43005</v>
      </c>
      <c r="CG192" s="2"/>
      <c r="CH192" s="2"/>
      <c r="CI192" s="2">
        <v>1</v>
      </c>
      <c r="CJ192" s="2">
        <v>1</v>
      </c>
      <c r="CK192" s="2" t="s">
        <v>158</v>
      </c>
      <c r="CL192" s="2" t="s">
        <v>85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"009936002686"</f>
        <v>009936002686</v>
      </c>
      <c r="F193" s="3">
        <v>42999</v>
      </c>
      <c r="G193" s="2">
        <v>201803</v>
      </c>
      <c r="H193" s="2" t="s">
        <v>74</v>
      </c>
      <c r="I193" s="2" t="s">
        <v>75</v>
      </c>
      <c r="J193" s="2" t="s">
        <v>76</v>
      </c>
      <c r="K193" s="2" t="s">
        <v>77</v>
      </c>
      <c r="L193" s="2" t="s">
        <v>165</v>
      </c>
      <c r="M193" s="2" t="s">
        <v>166</v>
      </c>
      <c r="N193" s="2" t="s">
        <v>80</v>
      </c>
      <c r="O193" s="2" t="s">
        <v>81</v>
      </c>
      <c r="P193" s="2" t="str">
        <f>"LCK                           "</f>
        <v xml:space="preserve">LCK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6.39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</v>
      </c>
      <c r="BJ193" s="2">
        <v>2.4</v>
      </c>
      <c r="BK193" s="2">
        <v>3</v>
      </c>
      <c r="BL193" s="2">
        <v>64.040000000000006</v>
      </c>
      <c r="BM193" s="2">
        <v>8.9700000000000006</v>
      </c>
      <c r="BN193" s="2">
        <v>73.010000000000005</v>
      </c>
      <c r="BO193" s="2">
        <v>73.010000000000005</v>
      </c>
      <c r="BP193" s="2"/>
      <c r="BQ193" s="2" t="s">
        <v>82</v>
      </c>
      <c r="BR193" s="2" t="s">
        <v>83</v>
      </c>
      <c r="BS193" s="3">
        <v>43000</v>
      </c>
      <c r="BT193" s="4">
        <v>0.53125</v>
      </c>
      <c r="BU193" s="2" t="s">
        <v>492</v>
      </c>
      <c r="BV193" s="2" t="s">
        <v>97</v>
      </c>
      <c r="BW193" s="2"/>
      <c r="BX193" s="2"/>
      <c r="BY193" s="2">
        <v>12000</v>
      </c>
      <c r="BZ193" s="2"/>
      <c r="CA193" s="2" t="s">
        <v>88</v>
      </c>
      <c r="CB193" s="2"/>
      <c r="CC193" s="2" t="s">
        <v>166</v>
      </c>
      <c r="CD193" s="2">
        <v>4091</v>
      </c>
      <c r="CE193" s="2" t="s">
        <v>334</v>
      </c>
      <c r="CF193" s="5">
        <v>43004</v>
      </c>
      <c r="CG193" s="2"/>
      <c r="CH193" s="2"/>
      <c r="CI193" s="2">
        <v>1</v>
      </c>
      <c r="CJ193" s="2">
        <v>1</v>
      </c>
      <c r="CK193" s="2" t="s">
        <v>169</v>
      </c>
      <c r="CL193" s="2" t="s">
        <v>85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"009935636049"</f>
        <v>009935636049</v>
      </c>
      <c r="F194" s="3">
        <v>42999</v>
      </c>
      <c r="G194" s="2">
        <v>201803</v>
      </c>
      <c r="H194" s="2" t="s">
        <v>74</v>
      </c>
      <c r="I194" s="2" t="s">
        <v>75</v>
      </c>
      <c r="J194" s="2" t="s">
        <v>76</v>
      </c>
      <c r="K194" s="2" t="s">
        <v>77</v>
      </c>
      <c r="L194" s="2" t="s">
        <v>91</v>
      </c>
      <c r="M194" s="2" t="s">
        <v>92</v>
      </c>
      <c r="N194" s="2" t="s">
        <v>493</v>
      </c>
      <c r="O194" s="2" t="s">
        <v>81</v>
      </c>
      <c r="P194" s="2" t="str">
        <f>"STORES                        "</f>
        <v xml:space="preserve">STORES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6.39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1</v>
      </c>
      <c r="BJ194" s="2">
        <v>2.4</v>
      </c>
      <c r="BK194" s="2">
        <v>3</v>
      </c>
      <c r="BL194" s="2">
        <v>64.040000000000006</v>
      </c>
      <c r="BM194" s="2">
        <v>8.9700000000000006</v>
      </c>
      <c r="BN194" s="2">
        <v>73.010000000000005</v>
      </c>
      <c r="BO194" s="2">
        <v>73.010000000000005</v>
      </c>
      <c r="BP194" s="2"/>
      <c r="BQ194" s="2" t="s">
        <v>94</v>
      </c>
      <c r="BR194" s="2" t="s">
        <v>83</v>
      </c>
      <c r="BS194" s="3">
        <v>43005</v>
      </c>
      <c r="BT194" s="4">
        <v>0.32916666666666666</v>
      </c>
      <c r="BU194" s="2" t="s">
        <v>494</v>
      </c>
      <c r="BV194" s="2" t="s">
        <v>85</v>
      </c>
      <c r="BW194" s="2"/>
      <c r="BX194" s="2"/>
      <c r="BY194" s="2">
        <v>12000</v>
      </c>
      <c r="BZ194" s="2"/>
      <c r="CA194" s="2" t="s">
        <v>98</v>
      </c>
      <c r="CB194" s="2"/>
      <c r="CC194" s="2" t="s">
        <v>92</v>
      </c>
      <c r="CD194" s="2">
        <v>2570</v>
      </c>
      <c r="CE194" s="2" t="s">
        <v>334</v>
      </c>
      <c r="CF194" s="5">
        <v>43005</v>
      </c>
      <c r="CG194" s="2"/>
      <c r="CH194" s="2"/>
      <c r="CI194" s="2">
        <v>1</v>
      </c>
      <c r="CJ194" s="2">
        <v>4</v>
      </c>
      <c r="CK194" s="2" t="s">
        <v>100</v>
      </c>
      <c r="CL194" s="2" t="s">
        <v>85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"009935636048"</f>
        <v>009935636048</v>
      </c>
      <c r="F195" s="3">
        <v>42999</v>
      </c>
      <c r="G195" s="2">
        <v>201803</v>
      </c>
      <c r="H195" s="2" t="s">
        <v>74</v>
      </c>
      <c r="I195" s="2" t="s">
        <v>75</v>
      </c>
      <c r="J195" s="2" t="s">
        <v>76</v>
      </c>
      <c r="K195" s="2" t="s">
        <v>77</v>
      </c>
      <c r="L195" s="2" t="s">
        <v>242</v>
      </c>
      <c r="M195" s="2" t="s">
        <v>243</v>
      </c>
      <c r="N195" s="2" t="s">
        <v>495</v>
      </c>
      <c r="O195" s="2" t="s">
        <v>203</v>
      </c>
      <c r="P195" s="2" t="str">
        <f>"LCK                           "</f>
        <v xml:space="preserve">LCK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6.38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1.4</v>
      </c>
      <c r="BJ195" s="2">
        <v>1.8</v>
      </c>
      <c r="BK195" s="2">
        <v>2</v>
      </c>
      <c r="BL195" s="2">
        <v>58.94</v>
      </c>
      <c r="BM195" s="2">
        <v>8.25</v>
      </c>
      <c r="BN195" s="2">
        <v>67.19</v>
      </c>
      <c r="BO195" s="2">
        <v>67.19</v>
      </c>
      <c r="BP195" s="2"/>
      <c r="BQ195" s="2" t="s">
        <v>496</v>
      </c>
      <c r="BR195" s="2" t="s">
        <v>83</v>
      </c>
      <c r="BS195" s="1" t="s">
        <v>497</v>
      </c>
      <c r="BT195" s="2"/>
      <c r="BU195" s="2"/>
      <c r="BV195" s="2"/>
      <c r="BW195" s="2"/>
      <c r="BX195" s="2"/>
      <c r="BY195" s="2">
        <v>9036.89</v>
      </c>
      <c r="BZ195" s="2"/>
      <c r="CA195" s="2"/>
      <c r="CB195" s="2"/>
      <c r="CC195" s="2" t="s">
        <v>243</v>
      </c>
      <c r="CD195" s="2">
        <v>300</v>
      </c>
      <c r="CE195" s="2" t="s">
        <v>89</v>
      </c>
      <c r="CF195" s="5">
        <v>43005</v>
      </c>
      <c r="CG195" s="2"/>
      <c r="CH195" s="2"/>
      <c r="CI195" s="2">
        <v>1</v>
      </c>
      <c r="CJ195" s="2" t="s">
        <v>497</v>
      </c>
      <c r="CK195" s="2">
        <v>24</v>
      </c>
      <c r="CL195" s="2" t="s">
        <v>85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"009936115970"</f>
        <v>009936115970</v>
      </c>
      <c r="F196" s="3">
        <v>42999</v>
      </c>
      <c r="G196" s="2">
        <v>201803</v>
      </c>
      <c r="H196" s="2" t="s">
        <v>74</v>
      </c>
      <c r="I196" s="2" t="s">
        <v>75</v>
      </c>
      <c r="J196" s="2" t="s">
        <v>76</v>
      </c>
      <c r="K196" s="2" t="s">
        <v>77</v>
      </c>
      <c r="L196" s="2" t="s">
        <v>171</v>
      </c>
      <c r="M196" s="2" t="s">
        <v>172</v>
      </c>
      <c r="N196" s="2" t="s">
        <v>179</v>
      </c>
      <c r="O196" s="2" t="s">
        <v>81</v>
      </c>
      <c r="P196" s="2" t="str">
        <f>"NA 000000                     "</f>
        <v xml:space="preserve">NA 000000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12.86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2</v>
      </c>
      <c r="BI196" s="2">
        <v>38.299999999999997</v>
      </c>
      <c r="BJ196" s="2">
        <v>34.6</v>
      </c>
      <c r="BK196" s="2">
        <v>39</v>
      </c>
      <c r="BL196" s="2">
        <v>123.79</v>
      </c>
      <c r="BM196" s="2">
        <v>17.329999999999998</v>
      </c>
      <c r="BN196" s="2">
        <v>141.12</v>
      </c>
      <c r="BO196" s="2">
        <v>141.12</v>
      </c>
      <c r="BP196" s="2"/>
      <c r="BQ196" s="2" t="s">
        <v>327</v>
      </c>
      <c r="BR196" s="2" t="s">
        <v>83</v>
      </c>
      <c r="BS196" s="3">
        <v>43004</v>
      </c>
      <c r="BT196" s="4">
        <v>0.41666666666666669</v>
      </c>
      <c r="BU196" s="2" t="s">
        <v>380</v>
      </c>
      <c r="BV196" s="2" t="s">
        <v>85</v>
      </c>
      <c r="BW196" s="2"/>
      <c r="BX196" s="2"/>
      <c r="BY196" s="2">
        <v>173001.76</v>
      </c>
      <c r="BZ196" s="2"/>
      <c r="CA196" s="2" t="s">
        <v>389</v>
      </c>
      <c r="CB196" s="2"/>
      <c r="CC196" s="2" t="s">
        <v>172</v>
      </c>
      <c r="CD196" s="2">
        <v>9301</v>
      </c>
      <c r="CE196" s="2" t="s">
        <v>89</v>
      </c>
      <c r="CF196" s="5">
        <v>43006</v>
      </c>
      <c r="CG196" s="2"/>
      <c r="CH196" s="2"/>
      <c r="CI196" s="2">
        <v>1</v>
      </c>
      <c r="CJ196" s="2">
        <v>3</v>
      </c>
      <c r="CK196" s="2" t="s">
        <v>100</v>
      </c>
      <c r="CL196" s="2" t="s">
        <v>85</v>
      </c>
      <c r="CM196" s="2"/>
    </row>
    <row r="197" spans="1:91">
      <c r="A197" s="2" t="s">
        <v>170</v>
      </c>
      <c r="B197" s="2" t="s">
        <v>72</v>
      </c>
      <c r="C197" s="2" t="s">
        <v>73</v>
      </c>
      <c r="D197" s="2"/>
      <c r="E197" s="2" t="str">
        <f>"039902509248"</f>
        <v>039902509248</v>
      </c>
      <c r="F197" s="3">
        <v>43000</v>
      </c>
      <c r="G197" s="2">
        <v>201803</v>
      </c>
      <c r="H197" s="2" t="s">
        <v>310</v>
      </c>
      <c r="I197" s="2" t="s">
        <v>311</v>
      </c>
      <c r="J197" s="2" t="s">
        <v>343</v>
      </c>
      <c r="K197" s="2" t="s">
        <v>77</v>
      </c>
      <c r="L197" s="2" t="s">
        <v>78</v>
      </c>
      <c r="M197" s="2" t="s">
        <v>79</v>
      </c>
      <c r="N197" s="2" t="s">
        <v>270</v>
      </c>
      <c r="O197" s="2" t="s">
        <v>81</v>
      </c>
      <c r="P197" s="2" t="str">
        <f>"                              "</f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28.82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2</v>
      </c>
      <c r="BI197" s="2">
        <v>64</v>
      </c>
      <c r="BJ197" s="2">
        <v>19.100000000000001</v>
      </c>
      <c r="BK197" s="2">
        <v>64</v>
      </c>
      <c r="BL197" s="2">
        <v>271.18</v>
      </c>
      <c r="BM197" s="2">
        <v>37.97</v>
      </c>
      <c r="BN197" s="2">
        <v>309.14999999999998</v>
      </c>
      <c r="BO197" s="2">
        <v>309.14999999999998</v>
      </c>
      <c r="BP197" s="2"/>
      <c r="BQ197" s="2"/>
      <c r="BR197" s="2" t="s">
        <v>346</v>
      </c>
      <c r="BS197" s="3">
        <v>43004</v>
      </c>
      <c r="BT197" s="4">
        <v>0.65277777777777779</v>
      </c>
      <c r="BU197" s="2" t="s">
        <v>498</v>
      </c>
      <c r="BV197" s="2" t="s">
        <v>97</v>
      </c>
      <c r="BW197" s="2"/>
      <c r="BX197" s="2"/>
      <c r="BY197" s="2">
        <v>47628</v>
      </c>
      <c r="BZ197" s="2"/>
      <c r="CA197" s="2"/>
      <c r="CB197" s="2"/>
      <c r="CC197" s="2" t="s">
        <v>79</v>
      </c>
      <c r="CD197" s="2">
        <v>2090</v>
      </c>
      <c r="CE197" s="2" t="s">
        <v>347</v>
      </c>
      <c r="CF197" s="5">
        <v>43006</v>
      </c>
      <c r="CG197" s="2"/>
      <c r="CH197" s="2"/>
      <c r="CI197" s="2">
        <v>2</v>
      </c>
      <c r="CJ197" s="2">
        <v>2</v>
      </c>
      <c r="CK197" s="2" t="s">
        <v>187</v>
      </c>
      <c r="CL197" s="2" t="s">
        <v>85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"009932010702"</f>
        <v>009932010702</v>
      </c>
      <c r="F198" s="3">
        <v>43000</v>
      </c>
      <c r="G198" s="2">
        <v>201803</v>
      </c>
      <c r="H198" s="2" t="s">
        <v>74</v>
      </c>
      <c r="I198" s="2" t="s">
        <v>75</v>
      </c>
      <c r="J198" s="2" t="s">
        <v>76</v>
      </c>
      <c r="K198" s="2" t="s">
        <v>77</v>
      </c>
      <c r="L198" s="2" t="s">
        <v>159</v>
      </c>
      <c r="M198" s="2" t="s">
        <v>160</v>
      </c>
      <c r="N198" s="2" t="s">
        <v>93</v>
      </c>
      <c r="O198" s="2" t="s">
        <v>203</v>
      </c>
      <c r="P198" s="2" t="str">
        <f>"LCK                           "</f>
        <v xml:space="preserve">LCK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8.81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0.6</v>
      </c>
      <c r="BJ198" s="2">
        <v>1.9</v>
      </c>
      <c r="BK198" s="2">
        <v>2</v>
      </c>
      <c r="BL198" s="2">
        <v>81.349999999999994</v>
      </c>
      <c r="BM198" s="2">
        <v>11.39</v>
      </c>
      <c r="BN198" s="2">
        <v>92.74</v>
      </c>
      <c r="BO198" s="2">
        <v>92.74</v>
      </c>
      <c r="BP198" s="2"/>
      <c r="BQ198" s="2" t="s">
        <v>265</v>
      </c>
      <c r="BR198" s="2" t="s">
        <v>83</v>
      </c>
      <c r="BS198" s="3">
        <v>43004</v>
      </c>
      <c r="BT198" s="4">
        <v>0.63541666666666663</v>
      </c>
      <c r="BU198" s="2" t="s">
        <v>499</v>
      </c>
      <c r="BV198" s="2" t="s">
        <v>85</v>
      </c>
      <c r="BW198" s="2" t="s">
        <v>263</v>
      </c>
      <c r="BX198" s="2" t="s">
        <v>153</v>
      </c>
      <c r="BY198" s="2">
        <v>9409.4699999999993</v>
      </c>
      <c r="BZ198" s="2"/>
      <c r="CA198" s="2"/>
      <c r="CB198" s="2"/>
      <c r="CC198" s="2" t="s">
        <v>160</v>
      </c>
      <c r="CD198" s="2">
        <v>920</v>
      </c>
      <c r="CE198" s="2" t="s">
        <v>89</v>
      </c>
      <c r="CF198" s="5">
        <v>43007</v>
      </c>
      <c r="CG198" s="2"/>
      <c r="CH198" s="2"/>
      <c r="CI198" s="2">
        <v>1</v>
      </c>
      <c r="CJ198" s="2">
        <v>2</v>
      </c>
      <c r="CK198" s="2">
        <v>23</v>
      </c>
      <c r="CL198" s="2" t="s">
        <v>85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"009935036686D"</f>
        <v>009935036686D</v>
      </c>
      <c r="F199" s="3">
        <v>42989</v>
      </c>
      <c r="G199" s="2">
        <v>201803</v>
      </c>
      <c r="H199" s="2" t="s">
        <v>242</v>
      </c>
      <c r="I199" s="2" t="s">
        <v>243</v>
      </c>
      <c r="J199" s="2" t="s">
        <v>500</v>
      </c>
      <c r="K199" s="2" t="s">
        <v>77</v>
      </c>
      <c r="L199" s="2" t="s">
        <v>78</v>
      </c>
      <c r="M199" s="2" t="s">
        <v>79</v>
      </c>
      <c r="N199" s="2" t="s">
        <v>76</v>
      </c>
      <c r="O199" s="2" t="s">
        <v>81</v>
      </c>
      <c r="P199" s="2" t="str">
        <f>"                              "</f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24.24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3</v>
      </c>
      <c r="BI199" s="2">
        <v>69</v>
      </c>
      <c r="BJ199" s="2">
        <v>82.9</v>
      </c>
      <c r="BK199" s="2">
        <v>83</v>
      </c>
      <c r="BL199" s="2">
        <v>228.91</v>
      </c>
      <c r="BM199" s="2">
        <v>32.049999999999997</v>
      </c>
      <c r="BN199" s="2">
        <v>260.95999999999998</v>
      </c>
      <c r="BO199" s="2">
        <v>260.95999999999998</v>
      </c>
      <c r="BP199" s="2"/>
      <c r="BQ199" s="2" t="s">
        <v>444</v>
      </c>
      <c r="BR199" s="2" t="s">
        <v>501</v>
      </c>
      <c r="BS199" s="3">
        <v>42990</v>
      </c>
      <c r="BT199" s="4">
        <v>0.52083333333333337</v>
      </c>
      <c r="BU199" s="2" t="s">
        <v>131</v>
      </c>
      <c r="BV199" s="2" t="s">
        <v>97</v>
      </c>
      <c r="BW199" s="2"/>
      <c r="BX199" s="2"/>
      <c r="BY199" s="2">
        <v>414720</v>
      </c>
      <c r="BZ199" s="2"/>
      <c r="CA199" s="2"/>
      <c r="CB199" s="2"/>
      <c r="CC199" s="2" t="s">
        <v>79</v>
      </c>
      <c r="CD199" s="2">
        <v>2196</v>
      </c>
      <c r="CE199" s="2" t="s">
        <v>89</v>
      </c>
      <c r="CF199" s="5">
        <v>42991</v>
      </c>
      <c r="CG199" s="2"/>
      <c r="CH199" s="2"/>
      <c r="CI199" s="2">
        <v>1</v>
      </c>
      <c r="CJ199" s="2">
        <v>1</v>
      </c>
      <c r="CK199" s="2" t="s">
        <v>132</v>
      </c>
      <c r="CL199" s="2" t="s">
        <v>85</v>
      </c>
      <c r="CM199" s="2"/>
    </row>
    <row r="200" spans="1:91">
      <c r="A200" s="2" t="s">
        <v>71</v>
      </c>
      <c r="B200" s="2" t="s">
        <v>72</v>
      </c>
      <c r="C200" s="2" t="s">
        <v>73</v>
      </c>
      <c r="D200" s="2"/>
      <c r="E200" s="2" t="str">
        <f>"009936695047"</f>
        <v>009936695047</v>
      </c>
      <c r="F200" s="3">
        <v>43000</v>
      </c>
      <c r="G200" s="2">
        <v>201803</v>
      </c>
      <c r="H200" s="2" t="s">
        <v>184</v>
      </c>
      <c r="I200" s="2" t="s">
        <v>185</v>
      </c>
      <c r="J200" s="2" t="s">
        <v>76</v>
      </c>
      <c r="K200" s="2" t="s">
        <v>77</v>
      </c>
      <c r="L200" s="2" t="s">
        <v>78</v>
      </c>
      <c r="M200" s="2" t="s">
        <v>79</v>
      </c>
      <c r="N200" s="2" t="s">
        <v>76</v>
      </c>
      <c r="O200" s="2" t="s">
        <v>81</v>
      </c>
      <c r="P200" s="2" t="str">
        <f>"                              "</f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9.3000000000000007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10</v>
      </c>
      <c r="BJ200" s="2">
        <v>3.1</v>
      </c>
      <c r="BK200" s="2">
        <v>10</v>
      </c>
      <c r="BL200" s="2">
        <v>90.94</v>
      </c>
      <c r="BM200" s="2">
        <v>12.73</v>
      </c>
      <c r="BN200" s="2">
        <v>103.67</v>
      </c>
      <c r="BO200" s="2">
        <v>103.67</v>
      </c>
      <c r="BP200" s="2"/>
      <c r="BQ200" s="2"/>
      <c r="BR200" s="2" t="s">
        <v>258</v>
      </c>
      <c r="BS200" s="3">
        <v>43004</v>
      </c>
      <c r="BT200" s="4">
        <v>0.65277777777777779</v>
      </c>
      <c r="BU200" s="2" t="s">
        <v>111</v>
      </c>
      <c r="BV200" s="2"/>
      <c r="BW200" s="2" t="s">
        <v>86</v>
      </c>
      <c r="BX200" s="2" t="s">
        <v>418</v>
      </c>
      <c r="BY200" s="2">
        <v>15360</v>
      </c>
      <c r="BZ200" s="2"/>
      <c r="CA200" s="2"/>
      <c r="CB200" s="2"/>
      <c r="CC200" s="2" t="s">
        <v>79</v>
      </c>
      <c r="CD200" s="2">
        <v>2000</v>
      </c>
      <c r="CE200" s="2" t="s">
        <v>89</v>
      </c>
      <c r="CF200" s="5">
        <v>43006</v>
      </c>
      <c r="CG200" s="2"/>
      <c r="CH200" s="2"/>
      <c r="CI200" s="2">
        <v>0</v>
      </c>
      <c r="CJ200" s="2">
        <v>0</v>
      </c>
      <c r="CK200" s="2" t="s">
        <v>187</v>
      </c>
      <c r="CL200" s="2" t="s">
        <v>85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"009936115756"</f>
        <v>009936115756</v>
      </c>
      <c r="F201" s="3">
        <v>43000</v>
      </c>
      <c r="G201" s="2">
        <v>201803</v>
      </c>
      <c r="H201" s="2" t="s">
        <v>74</v>
      </c>
      <c r="I201" s="2" t="s">
        <v>75</v>
      </c>
      <c r="J201" s="2" t="s">
        <v>76</v>
      </c>
      <c r="K201" s="2" t="s">
        <v>77</v>
      </c>
      <c r="L201" s="2" t="s">
        <v>310</v>
      </c>
      <c r="M201" s="2" t="s">
        <v>311</v>
      </c>
      <c r="N201" s="2" t="s">
        <v>76</v>
      </c>
      <c r="O201" s="2" t="s">
        <v>81</v>
      </c>
      <c r="P201" s="2" t="str">
        <f>"STORES                        "</f>
        <v xml:space="preserve">STORES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53.9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3</v>
      </c>
      <c r="BI201" s="2">
        <v>100.9</v>
      </c>
      <c r="BJ201" s="2">
        <v>126.3</v>
      </c>
      <c r="BK201" s="2">
        <v>127</v>
      </c>
      <c r="BL201" s="2">
        <v>502.9</v>
      </c>
      <c r="BM201" s="2">
        <v>70.41</v>
      </c>
      <c r="BN201" s="2">
        <v>573.30999999999995</v>
      </c>
      <c r="BO201" s="2">
        <v>573.30999999999995</v>
      </c>
      <c r="BP201" s="2"/>
      <c r="BQ201" s="2" t="s">
        <v>379</v>
      </c>
      <c r="BR201" s="2" t="s">
        <v>83</v>
      </c>
      <c r="BS201" s="3">
        <v>43004</v>
      </c>
      <c r="BT201" s="4">
        <v>0.3923611111111111</v>
      </c>
      <c r="BU201" s="2" t="s">
        <v>313</v>
      </c>
      <c r="BV201" s="2" t="s">
        <v>97</v>
      </c>
      <c r="BW201" s="2"/>
      <c r="BX201" s="2"/>
      <c r="BY201" s="2">
        <v>631656.64</v>
      </c>
      <c r="BZ201" s="2"/>
      <c r="CA201" s="2" t="s">
        <v>460</v>
      </c>
      <c r="CB201" s="2"/>
      <c r="CC201" s="2" t="s">
        <v>311</v>
      </c>
      <c r="CD201" s="2">
        <v>6045</v>
      </c>
      <c r="CE201" s="2" t="s">
        <v>89</v>
      </c>
      <c r="CF201" s="5">
        <v>43005</v>
      </c>
      <c r="CG201" s="2"/>
      <c r="CH201" s="2"/>
      <c r="CI201" s="2">
        <v>2</v>
      </c>
      <c r="CJ201" s="2">
        <v>2</v>
      </c>
      <c r="CK201" s="2" t="s">
        <v>187</v>
      </c>
      <c r="CL201" s="2" t="s">
        <v>85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"069908139931"</f>
        <v>069908139931</v>
      </c>
      <c r="F202" s="3">
        <v>43000</v>
      </c>
      <c r="G202" s="2">
        <v>201803</v>
      </c>
      <c r="H202" s="2" t="s">
        <v>133</v>
      </c>
      <c r="I202" s="2" t="s">
        <v>134</v>
      </c>
      <c r="J202" s="2" t="s">
        <v>76</v>
      </c>
      <c r="K202" s="2" t="s">
        <v>77</v>
      </c>
      <c r="L202" s="2" t="s">
        <v>78</v>
      </c>
      <c r="M202" s="2" t="s">
        <v>79</v>
      </c>
      <c r="N202" s="2" t="s">
        <v>502</v>
      </c>
      <c r="O202" s="2" t="s">
        <v>81</v>
      </c>
      <c r="P202" s="2" t="str">
        <f>"                              "</f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8.52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</v>
      </c>
      <c r="BJ202" s="2">
        <v>0.2</v>
      </c>
      <c r="BK202" s="2">
        <v>1</v>
      </c>
      <c r="BL202" s="2">
        <v>83.72</v>
      </c>
      <c r="BM202" s="2">
        <v>11.72</v>
      </c>
      <c r="BN202" s="2">
        <v>95.44</v>
      </c>
      <c r="BO202" s="2">
        <v>95.44</v>
      </c>
      <c r="BP202" s="2"/>
      <c r="BQ202" s="2" t="s">
        <v>503</v>
      </c>
      <c r="BR202" s="2"/>
      <c r="BS202" s="3">
        <v>43004</v>
      </c>
      <c r="BT202" s="4">
        <v>0.65277777777777779</v>
      </c>
      <c r="BU202" s="2" t="s">
        <v>111</v>
      </c>
      <c r="BV202" s="2" t="s">
        <v>85</v>
      </c>
      <c r="BW202" s="2" t="s">
        <v>86</v>
      </c>
      <c r="BX202" s="2" t="s">
        <v>418</v>
      </c>
      <c r="BY202" s="2">
        <v>1200</v>
      </c>
      <c r="BZ202" s="2"/>
      <c r="CA202" s="2"/>
      <c r="CB202" s="2"/>
      <c r="CC202" s="2" t="s">
        <v>79</v>
      </c>
      <c r="CD202" s="2">
        <v>2054</v>
      </c>
      <c r="CE202" s="2" t="s">
        <v>89</v>
      </c>
      <c r="CF202" s="5">
        <v>43006</v>
      </c>
      <c r="CG202" s="2"/>
      <c r="CH202" s="2"/>
      <c r="CI202" s="2">
        <v>1</v>
      </c>
      <c r="CJ202" s="2">
        <v>2</v>
      </c>
      <c r="CK202" s="2" t="s">
        <v>158</v>
      </c>
      <c r="CL202" s="2" t="s">
        <v>85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"009935957159"</f>
        <v>009935957159</v>
      </c>
      <c r="F203" s="3">
        <v>43000</v>
      </c>
      <c r="G203" s="2">
        <v>201803</v>
      </c>
      <c r="H203" s="2" t="s">
        <v>74</v>
      </c>
      <c r="I203" s="2" t="s">
        <v>75</v>
      </c>
      <c r="J203" s="2" t="s">
        <v>76</v>
      </c>
      <c r="K203" s="2" t="s">
        <v>77</v>
      </c>
      <c r="L203" s="2" t="s">
        <v>126</v>
      </c>
      <c r="M203" s="2" t="s">
        <v>127</v>
      </c>
      <c r="N203" s="2" t="s">
        <v>93</v>
      </c>
      <c r="O203" s="2" t="s">
        <v>81</v>
      </c>
      <c r="P203" s="2" t="str">
        <f>"LOCKS                         "</f>
        <v xml:space="preserve">LOCKS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8.52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0.2</v>
      </c>
      <c r="BK203" s="2">
        <v>1</v>
      </c>
      <c r="BL203" s="2">
        <v>83.72</v>
      </c>
      <c r="BM203" s="2">
        <v>11.72</v>
      </c>
      <c r="BN203" s="2">
        <v>95.44</v>
      </c>
      <c r="BO203" s="2">
        <v>95.44</v>
      </c>
      <c r="BP203" s="2"/>
      <c r="BQ203" s="2" t="s">
        <v>253</v>
      </c>
      <c r="BR203" s="2" t="s">
        <v>83</v>
      </c>
      <c r="BS203" s="3">
        <v>43004</v>
      </c>
      <c r="BT203" s="4">
        <v>0.4375</v>
      </c>
      <c r="BU203" s="2" t="s">
        <v>451</v>
      </c>
      <c r="BV203" s="2" t="s">
        <v>85</v>
      </c>
      <c r="BW203" s="2"/>
      <c r="BX203" s="2"/>
      <c r="BY203" s="2">
        <v>1200</v>
      </c>
      <c r="BZ203" s="2"/>
      <c r="CA203" s="2" t="s">
        <v>255</v>
      </c>
      <c r="CB203" s="2"/>
      <c r="CC203" s="2" t="s">
        <v>127</v>
      </c>
      <c r="CD203" s="2">
        <v>1034</v>
      </c>
      <c r="CE203" s="2" t="s">
        <v>221</v>
      </c>
      <c r="CF203" s="5">
        <v>43006</v>
      </c>
      <c r="CG203" s="2"/>
      <c r="CH203" s="2"/>
      <c r="CI203" s="2">
        <v>1</v>
      </c>
      <c r="CJ203" s="2">
        <v>2</v>
      </c>
      <c r="CK203" s="2" t="s">
        <v>158</v>
      </c>
      <c r="CL203" s="2" t="s">
        <v>85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"089901190168"</f>
        <v>089901190168</v>
      </c>
      <c r="F204" s="3">
        <v>43000</v>
      </c>
      <c r="G204" s="2">
        <v>201803</v>
      </c>
      <c r="H204" s="2" t="s">
        <v>74</v>
      </c>
      <c r="I204" s="2" t="s">
        <v>75</v>
      </c>
      <c r="J204" s="2" t="s">
        <v>76</v>
      </c>
      <c r="K204" s="2" t="s">
        <v>77</v>
      </c>
      <c r="L204" s="2" t="s">
        <v>118</v>
      </c>
      <c r="M204" s="2" t="s">
        <v>119</v>
      </c>
      <c r="N204" s="2" t="s">
        <v>93</v>
      </c>
      <c r="O204" s="2" t="s">
        <v>81</v>
      </c>
      <c r="P204" s="2" t="str">
        <f>"LCK                           "</f>
        <v xml:space="preserve">LCK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11.08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0.2</v>
      </c>
      <c r="BK204" s="2">
        <v>1</v>
      </c>
      <c r="BL204" s="2">
        <v>107.34</v>
      </c>
      <c r="BM204" s="2">
        <v>15.03</v>
      </c>
      <c r="BN204" s="2">
        <v>122.37</v>
      </c>
      <c r="BO204" s="2">
        <v>122.37</v>
      </c>
      <c r="BP204" s="2"/>
      <c r="BQ204" s="2" t="s">
        <v>120</v>
      </c>
      <c r="BR204" s="2" t="s">
        <v>325</v>
      </c>
      <c r="BS204" s="3">
        <v>43005</v>
      </c>
      <c r="BT204" s="4">
        <v>0.35486111111111113</v>
      </c>
      <c r="BU204" s="2" t="s">
        <v>285</v>
      </c>
      <c r="BV204" s="2" t="s">
        <v>85</v>
      </c>
      <c r="BW204" s="2"/>
      <c r="BX204" s="2"/>
      <c r="BY204" s="2">
        <v>1200</v>
      </c>
      <c r="BZ204" s="2"/>
      <c r="CA204" s="2"/>
      <c r="CB204" s="2"/>
      <c r="CC204" s="2" t="s">
        <v>119</v>
      </c>
      <c r="CD204" s="2">
        <v>2745</v>
      </c>
      <c r="CE204" s="2" t="s">
        <v>221</v>
      </c>
      <c r="CF204" s="5">
        <v>43006</v>
      </c>
      <c r="CG204" s="2"/>
      <c r="CH204" s="2"/>
      <c r="CI204" s="2">
        <v>1</v>
      </c>
      <c r="CJ204" s="2">
        <v>3</v>
      </c>
      <c r="CK204" s="2" t="s">
        <v>121</v>
      </c>
      <c r="CL204" s="2" t="s">
        <v>85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"009936078366"</f>
        <v>009936078366</v>
      </c>
      <c r="F205" s="3">
        <v>43000</v>
      </c>
      <c r="G205" s="2">
        <v>201803</v>
      </c>
      <c r="H205" s="2" t="s">
        <v>74</v>
      </c>
      <c r="I205" s="2" t="s">
        <v>75</v>
      </c>
      <c r="J205" s="2" t="s">
        <v>76</v>
      </c>
      <c r="K205" s="2" t="s">
        <v>77</v>
      </c>
      <c r="L205" s="2" t="s">
        <v>338</v>
      </c>
      <c r="M205" s="2" t="s">
        <v>194</v>
      </c>
      <c r="N205" s="2" t="s">
        <v>93</v>
      </c>
      <c r="O205" s="2" t="s">
        <v>81</v>
      </c>
      <c r="P205" s="2" t="str">
        <f>"STORES                        "</f>
        <v xml:space="preserve">STORES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66.64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3</v>
      </c>
      <c r="BI205" s="2">
        <v>52</v>
      </c>
      <c r="BJ205" s="2">
        <v>158.30000000000001</v>
      </c>
      <c r="BK205" s="2">
        <v>159</v>
      </c>
      <c r="BL205" s="2">
        <v>620.6</v>
      </c>
      <c r="BM205" s="2">
        <v>86.88</v>
      </c>
      <c r="BN205" s="2">
        <v>707.48</v>
      </c>
      <c r="BO205" s="2">
        <v>707.48</v>
      </c>
      <c r="BP205" s="2"/>
      <c r="BQ205" s="2" t="s">
        <v>420</v>
      </c>
      <c r="BR205" s="2" t="s">
        <v>83</v>
      </c>
      <c r="BS205" s="3">
        <v>43004</v>
      </c>
      <c r="BT205" s="4">
        <v>0.44444444444444442</v>
      </c>
      <c r="BU205" s="2" t="s">
        <v>504</v>
      </c>
      <c r="BV205" s="2" t="s">
        <v>97</v>
      </c>
      <c r="BW205" s="2"/>
      <c r="BX205" s="2"/>
      <c r="BY205" s="2">
        <v>263796</v>
      </c>
      <c r="BZ205" s="2"/>
      <c r="CA205" s="2" t="s">
        <v>199</v>
      </c>
      <c r="CB205" s="2"/>
      <c r="CC205" s="2" t="s">
        <v>194</v>
      </c>
      <c r="CD205" s="2">
        <v>7700</v>
      </c>
      <c r="CE205" s="2" t="s">
        <v>221</v>
      </c>
      <c r="CF205" s="5">
        <v>43005</v>
      </c>
      <c r="CG205" s="2"/>
      <c r="CH205" s="2"/>
      <c r="CI205" s="2">
        <v>2</v>
      </c>
      <c r="CJ205" s="2">
        <v>2</v>
      </c>
      <c r="CK205" s="2" t="s">
        <v>187</v>
      </c>
      <c r="CL205" s="2" t="s">
        <v>85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"009935473938"</f>
        <v>009935473938</v>
      </c>
      <c r="F206" s="3">
        <v>43000</v>
      </c>
      <c r="G206" s="2">
        <v>201803</v>
      </c>
      <c r="H206" s="2" t="s">
        <v>74</v>
      </c>
      <c r="I206" s="2" t="s">
        <v>75</v>
      </c>
      <c r="J206" s="2" t="s">
        <v>76</v>
      </c>
      <c r="K206" s="2" t="s">
        <v>77</v>
      </c>
      <c r="L206" s="2" t="s">
        <v>505</v>
      </c>
      <c r="M206" s="2" t="s">
        <v>506</v>
      </c>
      <c r="N206" s="2" t="s">
        <v>76</v>
      </c>
      <c r="O206" s="2" t="s">
        <v>81</v>
      </c>
      <c r="P206" s="2" t="str">
        <f>"LCK                           "</f>
        <v xml:space="preserve">LCK   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9.3000000000000007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0.3</v>
      </c>
      <c r="BJ206" s="2">
        <v>1.8</v>
      </c>
      <c r="BK206" s="2">
        <v>2</v>
      </c>
      <c r="BL206" s="2">
        <v>90.94</v>
      </c>
      <c r="BM206" s="2">
        <v>12.73</v>
      </c>
      <c r="BN206" s="2">
        <v>103.67</v>
      </c>
      <c r="BO206" s="2">
        <v>103.67</v>
      </c>
      <c r="BP206" s="2"/>
      <c r="BQ206" s="2" t="s">
        <v>507</v>
      </c>
      <c r="BR206" s="2" t="s">
        <v>83</v>
      </c>
      <c r="BS206" s="3">
        <v>43004</v>
      </c>
      <c r="BT206" s="4">
        <v>0.64166666666666672</v>
      </c>
      <c r="BU206" s="2" t="s">
        <v>508</v>
      </c>
      <c r="BV206" s="2" t="s">
        <v>85</v>
      </c>
      <c r="BW206" s="2" t="s">
        <v>263</v>
      </c>
      <c r="BX206" s="2" t="s">
        <v>291</v>
      </c>
      <c r="BY206" s="2">
        <v>8924.4</v>
      </c>
      <c r="BZ206" s="2"/>
      <c r="CA206" s="2" t="s">
        <v>509</v>
      </c>
      <c r="CB206" s="2"/>
      <c r="CC206" s="2" t="s">
        <v>506</v>
      </c>
      <c r="CD206" s="2">
        <v>4240</v>
      </c>
      <c r="CE206" s="2" t="s">
        <v>89</v>
      </c>
      <c r="CF206" s="5">
        <v>43005</v>
      </c>
      <c r="CG206" s="2"/>
      <c r="CH206" s="2"/>
      <c r="CI206" s="2">
        <v>1</v>
      </c>
      <c r="CJ206" s="2">
        <v>2</v>
      </c>
      <c r="CK206" s="2" t="s">
        <v>105</v>
      </c>
      <c r="CL206" s="2" t="s">
        <v>85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"009935636054"</f>
        <v>009935636054</v>
      </c>
      <c r="F207" s="3">
        <v>43000</v>
      </c>
      <c r="G207" s="2">
        <v>201803</v>
      </c>
      <c r="H207" s="2" t="s">
        <v>74</v>
      </c>
      <c r="I207" s="2" t="s">
        <v>75</v>
      </c>
      <c r="J207" s="2" t="s">
        <v>76</v>
      </c>
      <c r="K207" s="2" t="s">
        <v>77</v>
      </c>
      <c r="L207" s="2" t="s">
        <v>242</v>
      </c>
      <c r="M207" s="2" t="s">
        <v>243</v>
      </c>
      <c r="N207" s="2" t="s">
        <v>93</v>
      </c>
      <c r="O207" s="2" t="s">
        <v>81</v>
      </c>
      <c r="P207" s="2" t="str">
        <f>"LCK                           "</f>
        <v xml:space="preserve">LCK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8.52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</v>
      </c>
      <c r="BJ207" s="2">
        <v>0.2</v>
      </c>
      <c r="BK207" s="2">
        <v>1</v>
      </c>
      <c r="BL207" s="2">
        <v>83.72</v>
      </c>
      <c r="BM207" s="2">
        <v>11.72</v>
      </c>
      <c r="BN207" s="2">
        <v>95.44</v>
      </c>
      <c r="BO207" s="2">
        <v>95.44</v>
      </c>
      <c r="BP207" s="2"/>
      <c r="BQ207" s="2" t="s">
        <v>476</v>
      </c>
      <c r="BR207" s="2" t="s">
        <v>510</v>
      </c>
      <c r="BS207" s="3">
        <v>43004</v>
      </c>
      <c r="BT207" s="4">
        <v>0.33333333333333331</v>
      </c>
      <c r="BU207" s="2" t="s">
        <v>476</v>
      </c>
      <c r="BV207" s="2" t="s">
        <v>85</v>
      </c>
      <c r="BW207" s="2"/>
      <c r="BX207" s="2"/>
      <c r="BY207" s="2">
        <v>1200</v>
      </c>
      <c r="BZ207" s="2"/>
      <c r="CA207" s="2"/>
      <c r="CB207" s="2"/>
      <c r="CC207" s="2" t="s">
        <v>243</v>
      </c>
      <c r="CD207" s="2">
        <v>300</v>
      </c>
      <c r="CE207" s="2" t="s">
        <v>221</v>
      </c>
      <c r="CF207" s="5">
        <v>43006</v>
      </c>
      <c r="CG207" s="2"/>
      <c r="CH207" s="2"/>
      <c r="CI207" s="2">
        <v>1</v>
      </c>
      <c r="CJ207" s="2">
        <v>2</v>
      </c>
      <c r="CK207" s="2" t="s">
        <v>158</v>
      </c>
      <c r="CL207" s="2" t="s">
        <v>85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"009936002700"</f>
        <v>009936002700</v>
      </c>
      <c r="F208" s="3">
        <v>43000</v>
      </c>
      <c r="G208" s="2">
        <v>201803</v>
      </c>
      <c r="H208" s="2" t="s">
        <v>74</v>
      </c>
      <c r="I208" s="2" t="s">
        <v>75</v>
      </c>
      <c r="J208" s="2" t="s">
        <v>76</v>
      </c>
      <c r="K208" s="2" t="s">
        <v>77</v>
      </c>
      <c r="L208" s="2" t="s">
        <v>165</v>
      </c>
      <c r="M208" s="2" t="s">
        <v>166</v>
      </c>
      <c r="N208" s="2" t="s">
        <v>93</v>
      </c>
      <c r="O208" s="2" t="s">
        <v>81</v>
      </c>
      <c r="P208" s="2" t="str">
        <f>"LCK                           "</f>
        <v xml:space="preserve">LCK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6.39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0.2</v>
      </c>
      <c r="BJ208" s="2">
        <v>2</v>
      </c>
      <c r="BK208" s="2">
        <v>2</v>
      </c>
      <c r="BL208" s="2">
        <v>64.040000000000006</v>
      </c>
      <c r="BM208" s="2">
        <v>8.9700000000000006</v>
      </c>
      <c r="BN208" s="2">
        <v>73.010000000000005</v>
      </c>
      <c r="BO208" s="2">
        <v>73.010000000000005</v>
      </c>
      <c r="BP208" s="2"/>
      <c r="BQ208" s="2" t="s">
        <v>82</v>
      </c>
      <c r="BR208" s="2" t="s">
        <v>419</v>
      </c>
      <c r="BS208" s="3">
        <v>43004</v>
      </c>
      <c r="BT208" s="4">
        <v>0.40069444444444446</v>
      </c>
      <c r="BU208" s="2" t="s">
        <v>415</v>
      </c>
      <c r="BV208" s="2" t="s">
        <v>85</v>
      </c>
      <c r="BW208" s="2" t="s">
        <v>511</v>
      </c>
      <c r="BX208" s="2" t="s">
        <v>291</v>
      </c>
      <c r="BY208" s="2">
        <v>10024.56</v>
      </c>
      <c r="BZ208" s="2"/>
      <c r="CA208" s="2" t="s">
        <v>416</v>
      </c>
      <c r="CB208" s="2"/>
      <c r="CC208" s="2" t="s">
        <v>166</v>
      </c>
      <c r="CD208" s="2">
        <v>4091</v>
      </c>
      <c r="CE208" s="2" t="s">
        <v>89</v>
      </c>
      <c r="CF208" s="5">
        <v>43005</v>
      </c>
      <c r="CG208" s="2"/>
      <c r="CH208" s="2"/>
      <c r="CI208" s="2">
        <v>1</v>
      </c>
      <c r="CJ208" s="2">
        <v>2</v>
      </c>
      <c r="CK208" s="2" t="s">
        <v>169</v>
      </c>
      <c r="CL208" s="2" t="s">
        <v>85</v>
      </c>
      <c r="CM208" s="2"/>
    </row>
    <row r="209" spans="1:91">
      <c r="A209" s="2" t="s">
        <v>170</v>
      </c>
      <c r="B209" s="2" t="s">
        <v>72</v>
      </c>
      <c r="C209" s="2" t="s">
        <v>73</v>
      </c>
      <c r="D209" s="2"/>
      <c r="E209" s="2" t="str">
        <f>"029907627823"</f>
        <v>029907627823</v>
      </c>
      <c r="F209" s="3">
        <v>43000</v>
      </c>
      <c r="G209" s="2">
        <v>201803</v>
      </c>
      <c r="H209" s="2" t="s">
        <v>165</v>
      </c>
      <c r="I209" s="2" t="s">
        <v>166</v>
      </c>
      <c r="J209" s="2" t="s">
        <v>288</v>
      </c>
      <c r="K209" s="2" t="s">
        <v>77</v>
      </c>
      <c r="L209" s="2" t="s">
        <v>74</v>
      </c>
      <c r="M209" s="2" t="s">
        <v>75</v>
      </c>
      <c r="N209" s="2" t="s">
        <v>512</v>
      </c>
      <c r="O209" s="2" t="s">
        <v>81</v>
      </c>
      <c r="P209" s="2" t="str">
        <f>"                              "</f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8.52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2.6</v>
      </c>
      <c r="BJ209" s="2">
        <v>3.7</v>
      </c>
      <c r="BK209" s="2">
        <v>4</v>
      </c>
      <c r="BL209" s="2">
        <v>83.72</v>
      </c>
      <c r="BM209" s="2">
        <v>11.72</v>
      </c>
      <c r="BN209" s="2">
        <v>95.44</v>
      </c>
      <c r="BO209" s="2">
        <v>95.44</v>
      </c>
      <c r="BP209" s="2"/>
      <c r="BQ209" s="2" t="s">
        <v>513</v>
      </c>
      <c r="BR209" s="2" t="s">
        <v>351</v>
      </c>
      <c r="BS209" s="3">
        <v>43004</v>
      </c>
      <c r="BT209" s="4">
        <v>0.65277777777777779</v>
      </c>
      <c r="BU209" s="2" t="s">
        <v>111</v>
      </c>
      <c r="BV209" s="2" t="s">
        <v>85</v>
      </c>
      <c r="BW209" s="2" t="s">
        <v>86</v>
      </c>
      <c r="BX209" s="2" t="s">
        <v>418</v>
      </c>
      <c r="BY209" s="2">
        <v>18285</v>
      </c>
      <c r="BZ209" s="2"/>
      <c r="CA209" s="2"/>
      <c r="CB209" s="2"/>
      <c r="CC209" s="2" t="s">
        <v>75</v>
      </c>
      <c r="CD209" s="2">
        <v>2146</v>
      </c>
      <c r="CE209" s="2" t="s">
        <v>89</v>
      </c>
      <c r="CF209" s="5">
        <v>43006</v>
      </c>
      <c r="CG209" s="2"/>
      <c r="CH209" s="2"/>
      <c r="CI209" s="2">
        <v>1</v>
      </c>
      <c r="CJ209" s="2">
        <v>2</v>
      </c>
      <c r="CK209" s="2" t="s">
        <v>283</v>
      </c>
      <c r="CL209" s="2" t="s">
        <v>85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"069908195549"</f>
        <v>069908195549</v>
      </c>
      <c r="F210" s="3">
        <v>43004</v>
      </c>
      <c r="G210" s="2">
        <v>201803</v>
      </c>
      <c r="H210" s="2" t="s">
        <v>133</v>
      </c>
      <c r="I210" s="2" t="s">
        <v>134</v>
      </c>
      <c r="J210" s="2" t="s">
        <v>76</v>
      </c>
      <c r="K210" s="2" t="s">
        <v>77</v>
      </c>
      <c r="L210" s="2" t="s">
        <v>74</v>
      </c>
      <c r="M210" s="2" t="s">
        <v>75</v>
      </c>
      <c r="N210" s="2" t="s">
        <v>76</v>
      </c>
      <c r="O210" s="2" t="s">
        <v>81</v>
      </c>
      <c r="P210" s="2" t="str">
        <f>"                              "</f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35.979999999999997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2</v>
      </c>
      <c r="BI210" s="2">
        <v>55</v>
      </c>
      <c r="BJ210" s="2">
        <v>102.4</v>
      </c>
      <c r="BK210" s="2">
        <v>103</v>
      </c>
      <c r="BL210" s="2">
        <v>337.34</v>
      </c>
      <c r="BM210" s="2">
        <v>47.23</v>
      </c>
      <c r="BN210" s="2">
        <v>384.57</v>
      </c>
      <c r="BO210" s="2">
        <v>384.57</v>
      </c>
      <c r="BP210" s="2"/>
      <c r="BQ210" s="2" t="s">
        <v>419</v>
      </c>
      <c r="BR210" s="2" t="s">
        <v>229</v>
      </c>
      <c r="BS210" s="3">
        <v>43005</v>
      </c>
      <c r="BT210" s="4">
        <v>0.5625</v>
      </c>
      <c r="BU210" s="2" t="s">
        <v>514</v>
      </c>
      <c r="BV210" s="2" t="s">
        <v>97</v>
      </c>
      <c r="BW210" s="2"/>
      <c r="BX210" s="2"/>
      <c r="BY210" s="2">
        <v>512000</v>
      </c>
      <c r="BZ210" s="2"/>
      <c r="CA210" s="2"/>
      <c r="CB210" s="2"/>
      <c r="CC210" s="2" t="s">
        <v>75</v>
      </c>
      <c r="CD210" s="2">
        <v>2146</v>
      </c>
      <c r="CE210" s="2" t="s">
        <v>89</v>
      </c>
      <c r="CF210" s="5">
        <v>43006</v>
      </c>
      <c r="CG210" s="2"/>
      <c r="CH210" s="2"/>
      <c r="CI210" s="2">
        <v>1</v>
      </c>
      <c r="CJ210" s="2">
        <v>1</v>
      </c>
      <c r="CK210" s="2" t="s">
        <v>158</v>
      </c>
      <c r="CL210" s="2" t="s">
        <v>85</v>
      </c>
      <c r="CM210" s="2"/>
    </row>
    <row r="211" spans="1:91">
      <c r="A211" s="2" t="s">
        <v>170</v>
      </c>
      <c r="B211" s="2" t="s">
        <v>72</v>
      </c>
      <c r="C211" s="2" t="s">
        <v>73</v>
      </c>
      <c r="D211" s="2"/>
      <c r="E211" s="2" t="str">
        <f>"039902509296"</f>
        <v>039902509296</v>
      </c>
      <c r="F211" s="3">
        <v>43004</v>
      </c>
      <c r="G211" s="2">
        <v>201803</v>
      </c>
      <c r="H211" s="2" t="s">
        <v>310</v>
      </c>
      <c r="I211" s="2" t="s">
        <v>311</v>
      </c>
      <c r="J211" s="2" t="s">
        <v>343</v>
      </c>
      <c r="K211" s="2" t="s">
        <v>77</v>
      </c>
      <c r="L211" s="2" t="s">
        <v>78</v>
      </c>
      <c r="M211" s="2" t="s">
        <v>79</v>
      </c>
      <c r="N211" s="2" t="s">
        <v>277</v>
      </c>
      <c r="O211" s="2" t="s">
        <v>81</v>
      </c>
      <c r="P211" s="2" t="str">
        <f>"                              "</f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39.17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2</v>
      </c>
      <c r="BI211" s="2">
        <v>38</v>
      </c>
      <c r="BJ211" s="2">
        <v>89.5</v>
      </c>
      <c r="BK211" s="2">
        <v>90</v>
      </c>
      <c r="BL211" s="2">
        <v>366.81</v>
      </c>
      <c r="BM211" s="2">
        <v>51.35</v>
      </c>
      <c r="BN211" s="2">
        <v>418.16</v>
      </c>
      <c r="BO211" s="2">
        <v>418.16</v>
      </c>
      <c r="BP211" s="2"/>
      <c r="BQ211" s="2"/>
      <c r="BR211" s="2" t="s">
        <v>346</v>
      </c>
      <c r="BS211" s="1" t="s">
        <v>497</v>
      </c>
      <c r="BT211" s="2"/>
      <c r="BU211" s="2"/>
      <c r="BV211" s="2"/>
      <c r="BW211" s="2"/>
      <c r="BX211" s="2"/>
      <c r="BY211" s="2">
        <v>223776</v>
      </c>
      <c r="BZ211" s="2"/>
      <c r="CA211" s="2"/>
      <c r="CB211" s="2"/>
      <c r="CC211" s="2" t="s">
        <v>79</v>
      </c>
      <c r="CD211" s="2">
        <v>2090</v>
      </c>
      <c r="CE211" s="2" t="s">
        <v>347</v>
      </c>
      <c r="CF211" s="2"/>
      <c r="CG211" s="2"/>
      <c r="CH211" s="2"/>
      <c r="CI211" s="2">
        <v>2</v>
      </c>
      <c r="CJ211" s="2" t="s">
        <v>497</v>
      </c>
      <c r="CK211" s="2" t="s">
        <v>187</v>
      </c>
      <c r="CL211" s="2" t="s">
        <v>85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"009936767163"</f>
        <v>009936767163</v>
      </c>
      <c r="F212" s="3">
        <v>43004</v>
      </c>
      <c r="G212" s="2">
        <v>201803</v>
      </c>
      <c r="H212" s="2" t="s">
        <v>242</v>
      </c>
      <c r="I212" s="2" t="s">
        <v>243</v>
      </c>
      <c r="J212" s="2" t="s">
        <v>426</v>
      </c>
      <c r="K212" s="2" t="s">
        <v>77</v>
      </c>
      <c r="L212" s="2" t="s">
        <v>74</v>
      </c>
      <c r="M212" s="2" t="s">
        <v>75</v>
      </c>
      <c r="N212" s="2" t="s">
        <v>515</v>
      </c>
      <c r="O212" s="2" t="s">
        <v>81</v>
      </c>
      <c r="P212" s="2" t="str">
        <f>"PARTS                         "</f>
        <v xml:space="preserve">PARTS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50.33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4</v>
      </c>
      <c r="BI212" s="2">
        <v>42</v>
      </c>
      <c r="BJ212" s="2">
        <v>190.8</v>
      </c>
      <c r="BK212" s="2">
        <v>191</v>
      </c>
      <c r="BL212" s="2">
        <v>469.92</v>
      </c>
      <c r="BM212" s="2">
        <v>65.790000000000006</v>
      </c>
      <c r="BN212" s="2">
        <v>535.71</v>
      </c>
      <c r="BO212" s="2">
        <v>535.71</v>
      </c>
      <c r="BP212" s="2"/>
      <c r="BQ212" s="2" t="s">
        <v>181</v>
      </c>
      <c r="BR212" s="2" t="s">
        <v>427</v>
      </c>
      <c r="BS212" s="3">
        <v>43005</v>
      </c>
      <c r="BT212" s="4">
        <v>0.56944444444444442</v>
      </c>
      <c r="BU212" s="2" t="s">
        <v>514</v>
      </c>
      <c r="BV212" s="2" t="s">
        <v>97</v>
      </c>
      <c r="BW212" s="2"/>
      <c r="BX212" s="2"/>
      <c r="BY212" s="2">
        <v>238464</v>
      </c>
      <c r="BZ212" s="2"/>
      <c r="CA212" s="2"/>
      <c r="CB212" s="2"/>
      <c r="CC212" s="2" t="s">
        <v>75</v>
      </c>
      <c r="CD212" s="2">
        <v>2146</v>
      </c>
      <c r="CE212" s="2" t="s">
        <v>342</v>
      </c>
      <c r="CF212" s="5">
        <v>43006</v>
      </c>
      <c r="CG212" s="2"/>
      <c r="CH212" s="2"/>
      <c r="CI212" s="2">
        <v>1</v>
      </c>
      <c r="CJ212" s="2">
        <v>1</v>
      </c>
      <c r="CK212" s="2" t="s">
        <v>132</v>
      </c>
      <c r="CL212" s="2" t="s">
        <v>85</v>
      </c>
      <c r="CM212" s="2"/>
    </row>
    <row r="213" spans="1:91">
      <c r="A213" s="2" t="s">
        <v>170</v>
      </c>
      <c r="B213" s="2" t="s">
        <v>72</v>
      </c>
      <c r="C213" s="2" t="s">
        <v>73</v>
      </c>
      <c r="D213" s="2"/>
      <c r="E213" s="2" t="str">
        <f>"069908328071"</f>
        <v>069908328071</v>
      </c>
      <c r="F213" s="3">
        <v>43004</v>
      </c>
      <c r="G213" s="2">
        <v>201803</v>
      </c>
      <c r="H213" s="2" t="s">
        <v>177</v>
      </c>
      <c r="I213" s="2" t="s">
        <v>178</v>
      </c>
      <c r="J213" s="2" t="s">
        <v>179</v>
      </c>
      <c r="K213" s="2" t="s">
        <v>77</v>
      </c>
      <c r="L213" s="2" t="s">
        <v>78</v>
      </c>
      <c r="M213" s="2" t="s">
        <v>79</v>
      </c>
      <c r="N213" s="2" t="s">
        <v>516</v>
      </c>
      <c r="O213" s="2" t="s">
        <v>81</v>
      </c>
      <c r="P213" s="2" t="str">
        <f>"SN01                          "</f>
        <v xml:space="preserve">SN01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8.83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4</v>
      </c>
      <c r="BJ213" s="2">
        <v>15.4</v>
      </c>
      <c r="BK213" s="2">
        <v>16</v>
      </c>
      <c r="BL213" s="2">
        <v>86.6</v>
      </c>
      <c r="BM213" s="2">
        <v>12.12</v>
      </c>
      <c r="BN213" s="2">
        <v>98.72</v>
      </c>
      <c r="BO213" s="2">
        <v>98.72</v>
      </c>
      <c r="BP213" s="2"/>
      <c r="BQ213" s="2" t="s">
        <v>181</v>
      </c>
      <c r="BR213" s="2" t="s">
        <v>517</v>
      </c>
      <c r="BS213" s="3">
        <v>43005</v>
      </c>
      <c r="BT213" s="4">
        <v>0.56944444444444442</v>
      </c>
      <c r="BU213" s="2" t="s">
        <v>518</v>
      </c>
      <c r="BV213" s="2" t="s">
        <v>97</v>
      </c>
      <c r="BW213" s="2"/>
      <c r="BX213" s="2"/>
      <c r="BY213" s="2">
        <v>76912</v>
      </c>
      <c r="BZ213" s="2"/>
      <c r="CA213" s="2"/>
      <c r="CB213" s="2"/>
      <c r="CC213" s="2" t="s">
        <v>79</v>
      </c>
      <c r="CD213" s="2">
        <v>2196</v>
      </c>
      <c r="CE213" s="2" t="s">
        <v>89</v>
      </c>
      <c r="CF213" s="5">
        <v>43006</v>
      </c>
      <c r="CG213" s="2"/>
      <c r="CH213" s="2"/>
      <c r="CI213" s="2">
        <v>1</v>
      </c>
      <c r="CJ213" s="2">
        <v>1</v>
      </c>
      <c r="CK213" s="2" t="s">
        <v>158</v>
      </c>
      <c r="CL213" s="2" t="s">
        <v>85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"009936763552"</f>
        <v>009936763552</v>
      </c>
      <c r="F214" s="3">
        <v>43004</v>
      </c>
      <c r="G214" s="2">
        <v>201803</v>
      </c>
      <c r="H214" s="2" t="s">
        <v>133</v>
      </c>
      <c r="I214" s="2" t="s">
        <v>134</v>
      </c>
      <c r="J214" s="2" t="s">
        <v>76</v>
      </c>
      <c r="K214" s="2" t="s">
        <v>77</v>
      </c>
      <c r="L214" s="2" t="s">
        <v>74</v>
      </c>
      <c r="M214" s="2" t="s">
        <v>75</v>
      </c>
      <c r="N214" s="2" t="s">
        <v>76</v>
      </c>
      <c r="O214" s="2" t="s">
        <v>81</v>
      </c>
      <c r="P214" s="2" t="str">
        <f>"                              "</f>
        <v xml:space="preserve"> 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18.82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5</v>
      </c>
      <c r="BI214" s="2">
        <v>45.2</v>
      </c>
      <c r="BJ214" s="2">
        <v>47.7</v>
      </c>
      <c r="BK214" s="2">
        <v>48</v>
      </c>
      <c r="BL214" s="2">
        <v>178.83</v>
      </c>
      <c r="BM214" s="2">
        <v>25.04</v>
      </c>
      <c r="BN214" s="2">
        <v>203.87</v>
      </c>
      <c r="BO214" s="2">
        <v>203.87</v>
      </c>
      <c r="BP214" s="2"/>
      <c r="BQ214" s="2" t="s">
        <v>441</v>
      </c>
      <c r="BR214" s="2"/>
      <c r="BS214" s="3">
        <v>43005</v>
      </c>
      <c r="BT214" s="4">
        <v>0.56944444444444442</v>
      </c>
      <c r="BU214" s="2" t="s">
        <v>514</v>
      </c>
      <c r="BV214" s="2" t="s">
        <v>97</v>
      </c>
      <c r="BW214" s="2"/>
      <c r="BX214" s="2"/>
      <c r="BY214" s="2">
        <v>238551.76</v>
      </c>
      <c r="BZ214" s="2"/>
      <c r="CA214" s="2"/>
      <c r="CB214" s="2"/>
      <c r="CC214" s="2" t="s">
        <v>75</v>
      </c>
      <c r="CD214" s="2">
        <v>2146</v>
      </c>
      <c r="CE214" s="2" t="s">
        <v>89</v>
      </c>
      <c r="CF214" s="5">
        <v>43006</v>
      </c>
      <c r="CG214" s="2"/>
      <c r="CH214" s="2"/>
      <c r="CI214" s="2">
        <v>1</v>
      </c>
      <c r="CJ214" s="2">
        <v>1</v>
      </c>
      <c r="CK214" s="2" t="s">
        <v>158</v>
      </c>
      <c r="CL214" s="2" t="s">
        <v>85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"009935903673"</f>
        <v>009935903673</v>
      </c>
      <c r="F215" s="3">
        <v>43004</v>
      </c>
      <c r="G215" s="2">
        <v>201803</v>
      </c>
      <c r="H215" s="2" t="s">
        <v>126</v>
      </c>
      <c r="I215" s="2" t="s">
        <v>127</v>
      </c>
      <c r="J215" s="2" t="s">
        <v>76</v>
      </c>
      <c r="K215" s="2" t="s">
        <v>77</v>
      </c>
      <c r="L215" s="2" t="s">
        <v>74</v>
      </c>
      <c r="M215" s="2" t="s">
        <v>75</v>
      </c>
      <c r="N215" s="2" t="s">
        <v>76</v>
      </c>
      <c r="O215" s="2" t="s">
        <v>81</v>
      </c>
      <c r="P215" s="2" t="str">
        <f>"                              "</f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7.81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</v>
      </c>
      <c r="BJ215" s="2">
        <v>0.2</v>
      </c>
      <c r="BK215" s="2">
        <v>1</v>
      </c>
      <c r="BL215" s="2">
        <v>77.16</v>
      </c>
      <c r="BM215" s="2">
        <v>10.8</v>
      </c>
      <c r="BN215" s="2">
        <v>87.96</v>
      </c>
      <c r="BO215" s="2">
        <v>87.96</v>
      </c>
      <c r="BP215" s="2"/>
      <c r="BQ215" s="2" t="s">
        <v>371</v>
      </c>
      <c r="BR215" s="2" t="s">
        <v>519</v>
      </c>
      <c r="BS215" s="3">
        <v>43005</v>
      </c>
      <c r="BT215" s="4">
        <v>0.56944444444444442</v>
      </c>
      <c r="BU215" s="2" t="s">
        <v>520</v>
      </c>
      <c r="BV215" s="2" t="s">
        <v>97</v>
      </c>
      <c r="BW215" s="2"/>
      <c r="BX215" s="2"/>
      <c r="BY215" s="2">
        <v>1200</v>
      </c>
      <c r="BZ215" s="2"/>
      <c r="CA215" s="2"/>
      <c r="CB215" s="2"/>
      <c r="CC215" s="2" t="s">
        <v>75</v>
      </c>
      <c r="CD215" s="2">
        <v>2146</v>
      </c>
      <c r="CE215" s="2" t="s">
        <v>89</v>
      </c>
      <c r="CF215" s="5">
        <v>43006</v>
      </c>
      <c r="CG215" s="2"/>
      <c r="CH215" s="2"/>
      <c r="CI215" s="2">
        <v>1</v>
      </c>
      <c r="CJ215" s="2">
        <v>1</v>
      </c>
      <c r="CK215" s="2" t="s">
        <v>132</v>
      </c>
      <c r="CL215" s="2" t="s">
        <v>85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"009936762373"</f>
        <v>009936762373</v>
      </c>
      <c r="F216" s="3">
        <v>43004</v>
      </c>
      <c r="G216" s="2">
        <v>201803</v>
      </c>
      <c r="H216" s="2" t="s">
        <v>78</v>
      </c>
      <c r="I216" s="2" t="s">
        <v>79</v>
      </c>
      <c r="J216" s="2" t="s">
        <v>76</v>
      </c>
      <c r="K216" s="2" t="s">
        <v>77</v>
      </c>
      <c r="L216" s="2" t="s">
        <v>159</v>
      </c>
      <c r="M216" s="2" t="s">
        <v>160</v>
      </c>
      <c r="N216" s="2" t="s">
        <v>76</v>
      </c>
      <c r="O216" s="2" t="s">
        <v>203</v>
      </c>
      <c r="P216" s="2" t="str">
        <f>"LCK                           "</f>
        <v xml:space="preserve">LCK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8.81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0.5</v>
      </c>
      <c r="BJ216" s="2">
        <v>0.2</v>
      </c>
      <c r="BK216" s="2">
        <v>0.5</v>
      </c>
      <c r="BL216" s="2">
        <v>81.349999999999994</v>
      </c>
      <c r="BM216" s="2">
        <v>11.39</v>
      </c>
      <c r="BN216" s="2">
        <v>92.74</v>
      </c>
      <c r="BO216" s="2">
        <v>92.74</v>
      </c>
      <c r="BP216" s="2"/>
      <c r="BQ216" s="2" t="s">
        <v>265</v>
      </c>
      <c r="BR216" s="2" t="s">
        <v>83</v>
      </c>
      <c r="BS216" s="3">
        <v>43005</v>
      </c>
      <c r="BT216" s="4">
        <v>0.5708333333333333</v>
      </c>
      <c r="BU216" s="2" t="s">
        <v>521</v>
      </c>
      <c r="BV216" s="2" t="s">
        <v>97</v>
      </c>
      <c r="BW216" s="2"/>
      <c r="BX216" s="2"/>
      <c r="BY216" s="2">
        <v>1200</v>
      </c>
      <c r="BZ216" s="2" t="s">
        <v>27</v>
      </c>
      <c r="CA216" s="2" t="s">
        <v>376</v>
      </c>
      <c r="CB216" s="2"/>
      <c r="CC216" s="2" t="s">
        <v>160</v>
      </c>
      <c r="CD216" s="2">
        <v>921</v>
      </c>
      <c r="CE216" s="2" t="s">
        <v>89</v>
      </c>
      <c r="CF216" s="5">
        <v>43005</v>
      </c>
      <c r="CG216" s="2"/>
      <c r="CH216" s="2"/>
      <c r="CI216" s="2">
        <v>1</v>
      </c>
      <c r="CJ216" s="2">
        <v>1</v>
      </c>
      <c r="CK216" s="2">
        <v>23</v>
      </c>
      <c r="CL216" s="2" t="s">
        <v>85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"009936822252"</f>
        <v>009936822252</v>
      </c>
      <c r="F217" s="3">
        <v>43004</v>
      </c>
      <c r="G217" s="2">
        <v>201803</v>
      </c>
      <c r="H217" s="2" t="s">
        <v>78</v>
      </c>
      <c r="I217" s="2" t="s">
        <v>79</v>
      </c>
      <c r="J217" s="2" t="s">
        <v>76</v>
      </c>
      <c r="K217" s="2" t="s">
        <v>77</v>
      </c>
      <c r="L217" s="2" t="s">
        <v>118</v>
      </c>
      <c r="M217" s="2" t="s">
        <v>119</v>
      </c>
      <c r="N217" s="2" t="s">
        <v>76</v>
      </c>
      <c r="O217" s="2" t="s">
        <v>81</v>
      </c>
      <c r="P217" s="2" t="str">
        <f>"STORES                        "</f>
        <v xml:space="preserve">STORES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11.08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2</v>
      </c>
      <c r="BI217" s="2">
        <v>14</v>
      </c>
      <c r="BJ217" s="2">
        <v>15.1</v>
      </c>
      <c r="BK217" s="2">
        <v>15</v>
      </c>
      <c r="BL217" s="2">
        <v>107.34</v>
      </c>
      <c r="BM217" s="2">
        <v>15.03</v>
      </c>
      <c r="BN217" s="2">
        <v>122.37</v>
      </c>
      <c r="BO217" s="2">
        <v>122.37</v>
      </c>
      <c r="BP217" s="2"/>
      <c r="BQ217" s="2" t="s">
        <v>120</v>
      </c>
      <c r="BR217" s="2" t="s">
        <v>240</v>
      </c>
      <c r="BS217" s="3">
        <v>43005</v>
      </c>
      <c r="BT217" s="4">
        <v>0.36805555555555558</v>
      </c>
      <c r="BU217" s="2" t="s">
        <v>285</v>
      </c>
      <c r="BV217" s="2" t="s">
        <v>97</v>
      </c>
      <c r="BW217" s="2"/>
      <c r="BX217" s="2"/>
      <c r="BY217" s="2">
        <v>75449</v>
      </c>
      <c r="BZ217" s="2"/>
      <c r="CA217" s="2"/>
      <c r="CB217" s="2"/>
      <c r="CC217" s="2" t="s">
        <v>119</v>
      </c>
      <c r="CD217" s="2">
        <v>2745</v>
      </c>
      <c r="CE217" s="2" t="s">
        <v>99</v>
      </c>
      <c r="CF217" s="5">
        <v>43006</v>
      </c>
      <c r="CG217" s="2"/>
      <c r="CH217" s="2"/>
      <c r="CI217" s="2">
        <v>1</v>
      </c>
      <c r="CJ217" s="2">
        <v>1</v>
      </c>
      <c r="CK217" s="2" t="s">
        <v>121</v>
      </c>
      <c r="CL217" s="2" t="s">
        <v>85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"009935903674"</f>
        <v>009935903674</v>
      </c>
      <c r="F218" s="3">
        <v>43004</v>
      </c>
      <c r="G218" s="2">
        <v>201803</v>
      </c>
      <c r="H218" s="2" t="s">
        <v>126</v>
      </c>
      <c r="I218" s="2" t="s">
        <v>127</v>
      </c>
      <c r="J218" s="2" t="s">
        <v>128</v>
      </c>
      <c r="K218" s="2" t="s">
        <v>77</v>
      </c>
      <c r="L218" s="2" t="s">
        <v>74</v>
      </c>
      <c r="M218" s="2" t="s">
        <v>75</v>
      </c>
      <c r="N218" s="2" t="s">
        <v>76</v>
      </c>
      <c r="O218" s="2" t="s">
        <v>81</v>
      </c>
      <c r="P218" s="2" t="str">
        <f>"                              "</f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38.979999999999997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3</v>
      </c>
      <c r="BI218" s="2">
        <v>70</v>
      </c>
      <c r="BJ218" s="2">
        <v>144</v>
      </c>
      <c r="BK218" s="2">
        <v>144</v>
      </c>
      <c r="BL218" s="2">
        <v>365.04</v>
      </c>
      <c r="BM218" s="2">
        <v>51.11</v>
      </c>
      <c r="BN218" s="2">
        <v>416.15</v>
      </c>
      <c r="BO218" s="2">
        <v>416.15</v>
      </c>
      <c r="BP218" s="2"/>
      <c r="BQ218" s="2" t="s">
        <v>129</v>
      </c>
      <c r="BR218" s="2" t="s">
        <v>522</v>
      </c>
      <c r="BS218" s="3">
        <v>43005</v>
      </c>
      <c r="BT218" s="4">
        <v>0.56944444444444442</v>
      </c>
      <c r="BU218" s="2" t="s">
        <v>523</v>
      </c>
      <c r="BV218" s="2" t="s">
        <v>97</v>
      </c>
      <c r="BW218" s="2"/>
      <c r="BX218" s="2"/>
      <c r="BY218" s="2">
        <v>720000</v>
      </c>
      <c r="BZ218" s="2"/>
      <c r="CA218" s="2"/>
      <c r="CB218" s="2"/>
      <c r="CC218" s="2" t="s">
        <v>75</v>
      </c>
      <c r="CD218" s="2">
        <v>2146</v>
      </c>
      <c r="CE218" s="2" t="s">
        <v>89</v>
      </c>
      <c r="CF218" s="5">
        <v>43006</v>
      </c>
      <c r="CG218" s="2"/>
      <c r="CH218" s="2"/>
      <c r="CI218" s="2">
        <v>1</v>
      </c>
      <c r="CJ218" s="2">
        <v>1</v>
      </c>
      <c r="CK218" s="2" t="s">
        <v>132</v>
      </c>
      <c r="CL218" s="2" t="s">
        <v>85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"009935957141"</f>
        <v>009935957141</v>
      </c>
      <c r="F219" s="3">
        <v>43004</v>
      </c>
      <c r="G219" s="2">
        <v>201803</v>
      </c>
      <c r="H219" s="2" t="s">
        <v>78</v>
      </c>
      <c r="I219" s="2" t="s">
        <v>79</v>
      </c>
      <c r="J219" s="2" t="s">
        <v>76</v>
      </c>
      <c r="K219" s="2" t="s">
        <v>77</v>
      </c>
      <c r="L219" s="2" t="s">
        <v>126</v>
      </c>
      <c r="M219" s="2" t="s">
        <v>127</v>
      </c>
      <c r="N219" s="2" t="s">
        <v>76</v>
      </c>
      <c r="O219" s="2" t="s">
        <v>81</v>
      </c>
      <c r="P219" s="2" t="str">
        <f>"LCK                           "</f>
        <v xml:space="preserve">LCK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8.52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0.9</v>
      </c>
      <c r="BJ219" s="2">
        <v>1.6</v>
      </c>
      <c r="BK219" s="2">
        <v>2</v>
      </c>
      <c r="BL219" s="2">
        <v>83.72</v>
      </c>
      <c r="BM219" s="2">
        <v>11.72</v>
      </c>
      <c r="BN219" s="2">
        <v>95.44</v>
      </c>
      <c r="BO219" s="2">
        <v>95.44</v>
      </c>
      <c r="BP219" s="2"/>
      <c r="BQ219" s="2" t="s">
        <v>253</v>
      </c>
      <c r="BR219" s="2" t="s">
        <v>83</v>
      </c>
      <c r="BS219" s="3">
        <v>43005</v>
      </c>
      <c r="BT219" s="4">
        <v>0.4375</v>
      </c>
      <c r="BU219" s="2" t="s">
        <v>451</v>
      </c>
      <c r="BV219" s="2" t="s">
        <v>97</v>
      </c>
      <c r="BW219" s="2"/>
      <c r="BX219" s="2"/>
      <c r="BY219" s="2">
        <v>8207.43</v>
      </c>
      <c r="BZ219" s="2"/>
      <c r="CA219" s="2" t="s">
        <v>255</v>
      </c>
      <c r="CB219" s="2"/>
      <c r="CC219" s="2" t="s">
        <v>127</v>
      </c>
      <c r="CD219" s="2">
        <v>1034</v>
      </c>
      <c r="CE219" s="2" t="s">
        <v>89</v>
      </c>
      <c r="CF219" s="5">
        <v>43007</v>
      </c>
      <c r="CG219" s="2"/>
      <c r="CH219" s="2"/>
      <c r="CI219" s="2">
        <v>1</v>
      </c>
      <c r="CJ219" s="2">
        <v>1</v>
      </c>
      <c r="CK219" s="2" t="s">
        <v>158</v>
      </c>
      <c r="CL219" s="2" t="s">
        <v>85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"009936822256"</f>
        <v>009936822256</v>
      </c>
      <c r="F220" s="3">
        <v>43004</v>
      </c>
      <c r="G220" s="2">
        <v>201803</v>
      </c>
      <c r="H220" s="2" t="s">
        <v>78</v>
      </c>
      <c r="I220" s="2" t="s">
        <v>79</v>
      </c>
      <c r="J220" s="2" t="s">
        <v>76</v>
      </c>
      <c r="K220" s="2" t="s">
        <v>77</v>
      </c>
      <c r="L220" s="2" t="s">
        <v>115</v>
      </c>
      <c r="M220" s="2" t="s">
        <v>116</v>
      </c>
      <c r="N220" s="2" t="s">
        <v>76</v>
      </c>
      <c r="O220" s="2" t="s">
        <v>81</v>
      </c>
      <c r="P220" s="2" t="str">
        <f>"STORES                        "</f>
        <v xml:space="preserve">STORES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6.39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1</v>
      </c>
      <c r="BJ220" s="2">
        <v>0.9</v>
      </c>
      <c r="BK220" s="2">
        <v>1</v>
      </c>
      <c r="BL220" s="2">
        <v>64.040000000000006</v>
      </c>
      <c r="BM220" s="2">
        <v>8.9700000000000006</v>
      </c>
      <c r="BN220" s="2">
        <v>73.010000000000005</v>
      </c>
      <c r="BO220" s="2">
        <v>73.010000000000005</v>
      </c>
      <c r="BP220" s="2"/>
      <c r="BQ220" s="2" t="s">
        <v>117</v>
      </c>
      <c r="BR220" s="2"/>
      <c r="BS220" s="1" t="s">
        <v>497</v>
      </c>
      <c r="BT220" s="2"/>
      <c r="BU220" s="2"/>
      <c r="BV220" s="2"/>
      <c r="BW220" s="2"/>
      <c r="BX220" s="2"/>
      <c r="BY220" s="2">
        <v>4617</v>
      </c>
      <c r="BZ220" s="2"/>
      <c r="CA220" s="2"/>
      <c r="CB220" s="2"/>
      <c r="CC220" s="2" t="s">
        <v>116</v>
      </c>
      <c r="CD220" s="2">
        <v>1200</v>
      </c>
      <c r="CE220" s="2" t="s">
        <v>99</v>
      </c>
      <c r="CF220" s="2"/>
      <c r="CG220" s="2"/>
      <c r="CH220" s="2"/>
      <c r="CI220" s="2">
        <v>1</v>
      </c>
      <c r="CJ220" s="2" t="s">
        <v>497</v>
      </c>
      <c r="CK220" s="2" t="s">
        <v>100</v>
      </c>
      <c r="CL220" s="2" t="s">
        <v>85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"009936115573"</f>
        <v>009936115573</v>
      </c>
      <c r="F221" s="3">
        <v>43004</v>
      </c>
      <c r="G221" s="2">
        <v>201803</v>
      </c>
      <c r="H221" s="2" t="s">
        <v>78</v>
      </c>
      <c r="I221" s="2" t="s">
        <v>79</v>
      </c>
      <c r="J221" s="2" t="s">
        <v>76</v>
      </c>
      <c r="K221" s="2" t="s">
        <v>77</v>
      </c>
      <c r="L221" s="2" t="s">
        <v>101</v>
      </c>
      <c r="M221" s="2" t="s">
        <v>102</v>
      </c>
      <c r="N221" s="2" t="s">
        <v>76</v>
      </c>
      <c r="O221" s="2" t="s">
        <v>81</v>
      </c>
      <c r="P221" s="2" t="str">
        <f>"STORES                        "</f>
        <v xml:space="preserve">STORES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9.3000000000000007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2</v>
      </c>
      <c r="BJ221" s="2">
        <v>3.2</v>
      </c>
      <c r="BK221" s="2">
        <v>4</v>
      </c>
      <c r="BL221" s="2">
        <v>90.94</v>
      </c>
      <c r="BM221" s="2">
        <v>12.73</v>
      </c>
      <c r="BN221" s="2">
        <v>103.67</v>
      </c>
      <c r="BO221" s="2">
        <v>103.67</v>
      </c>
      <c r="BP221" s="2"/>
      <c r="BQ221" s="2" t="s">
        <v>104</v>
      </c>
      <c r="BR221" s="2" t="s">
        <v>83</v>
      </c>
      <c r="BS221" s="1" t="s">
        <v>497</v>
      </c>
      <c r="BT221" s="2"/>
      <c r="BU221" s="2"/>
      <c r="BV221" s="2"/>
      <c r="BW221" s="2"/>
      <c r="BX221" s="2"/>
      <c r="BY221" s="2">
        <v>15903</v>
      </c>
      <c r="BZ221" s="2"/>
      <c r="CA221" s="2"/>
      <c r="CB221" s="2"/>
      <c r="CC221" s="2" t="s">
        <v>102</v>
      </c>
      <c r="CD221" s="2">
        <v>5247</v>
      </c>
      <c r="CE221" s="2" t="s">
        <v>99</v>
      </c>
      <c r="CF221" s="2"/>
      <c r="CG221" s="2"/>
      <c r="CH221" s="2"/>
      <c r="CI221" s="2">
        <v>2</v>
      </c>
      <c r="CJ221" s="2" t="s">
        <v>497</v>
      </c>
      <c r="CK221" s="2" t="s">
        <v>105</v>
      </c>
      <c r="CL221" s="2" t="s">
        <v>85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"009935998943"</f>
        <v>009935998943</v>
      </c>
      <c r="F222" s="3">
        <v>43004</v>
      </c>
      <c r="G222" s="2">
        <v>201803</v>
      </c>
      <c r="H222" s="2" t="s">
        <v>78</v>
      </c>
      <c r="I222" s="2" t="s">
        <v>79</v>
      </c>
      <c r="J222" s="2" t="s">
        <v>76</v>
      </c>
      <c r="K222" s="2" t="s">
        <v>77</v>
      </c>
      <c r="L222" s="2" t="s">
        <v>165</v>
      </c>
      <c r="M222" s="2" t="s">
        <v>166</v>
      </c>
      <c r="N222" s="2" t="s">
        <v>76</v>
      </c>
      <c r="O222" s="2" t="s">
        <v>81</v>
      </c>
      <c r="P222" s="2" t="str">
        <f>"STORES                        "</f>
        <v xml:space="preserve">STORES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23.64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2</v>
      </c>
      <c r="BI222" s="2">
        <v>64</v>
      </c>
      <c r="BJ222" s="2">
        <v>79</v>
      </c>
      <c r="BK222" s="2">
        <v>79</v>
      </c>
      <c r="BL222" s="2">
        <v>223.37</v>
      </c>
      <c r="BM222" s="2">
        <v>31.27</v>
      </c>
      <c r="BN222" s="2">
        <v>254.64</v>
      </c>
      <c r="BO222" s="2">
        <v>254.64</v>
      </c>
      <c r="BP222" s="2"/>
      <c r="BQ222" s="2" t="s">
        <v>82</v>
      </c>
      <c r="BR222" s="2" t="s">
        <v>83</v>
      </c>
      <c r="BS222" s="3">
        <v>43006</v>
      </c>
      <c r="BT222" s="4">
        <v>0.45902777777777781</v>
      </c>
      <c r="BU222" s="2" t="s">
        <v>84</v>
      </c>
      <c r="BV222" s="2" t="s">
        <v>85</v>
      </c>
      <c r="BW222" s="2"/>
      <c r="BX222" s="2"/>
      <c r="BY222" s="2">
        <v>395178</v>
      </c>
      <c r="BZ222" s="2"/>
      <c r="CA222" s="2" t="s">
        <v>88</v>
      </c>
      <c r="CB222" s="2"/>
      <c r="CC222" s="2" t="s">
        <v>166</v>
      </c>
      <c r="CD222" s="2">
        <v>4091</v>
      </c>
      <c r="CE222" s="2" t="s">
        <v>99</v>
      </c>
      <c r="CF222" s="5">
        <v>43007</v>
      </c>
      <c r="CG222" s="2"/>
      <c r="CH222" s="2"/>
      <c r="CI222" s="2">
        <v>1</v>
      </c>
      <c r="CJ222" s="2">
        <v>2</v>
      </c>
      <c r="CK222" s="2" t="s">
        <v>169</v>
      </c>
      <c r="CL222" s="2" t="s">
        <v>85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"009936822253"</f>
        <v>009936822253</v>
      </c>
      <c r="F223" s="3">
        <v>43004</v>
      </c>
      <c r="G223" s="2">
        <v>201803</v>
      </c>
      <c r="H223" s="2" t="s">
        <v>74</v>
      </c>
      <c r="I223" s="2" t="s">
        <v>75</v>
      </c>
      <c r="J223" s="2" t="s">
        <v>76</v>
      </c>
      <c r="K223" s="2" t="s">
        <v>77</v>
      </c>
      <c r="L223" s="2" t="s">
        <v>227</v>
      </c>
      <c r="M223" s="2" t="s">
        <v>228</v>
      </c>
      <c r="N223" s="2" t="s">
        <v>76</v>
      </c>
      <c r="O223" s="2" t="s">
        <v>81</v>
      </c>
      <c r="P223" s="2" t="str">
        <f>"STORES                        "</f>
        <v xml:space="preserve">STORES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67.900000000000006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2</v>
      </c>
      <c r="BI223" s="2">
        <v>69</v>
      </c>
      <c r="BJ223" s="2">
        <v>101.2</v>
      </c>
      <c r="BK223" s="2">
        <v>102</v>
      </c>
      <c r="BL223" s="2">
        <v>632.22</v>
      </c>
      <c r="BM223" s="2">
        <v>88.51</v>
      </c>
      <c r="BN223" s="2">
        <v>720.73</v>
      </c>
      <c r="BO223" s="2">
        <v>720.73</v>
      </c>
      <c r="BP223" s="2"/>
      <c r="BQ223" s="2" t="s">
        <v>229</v>
      </c>
      <c r="BR223" s="2" t="s">
        <v>240</v>
      </c>
      <c r="BS223" s="3">
        <v>43005</v>
      </c>
      <c r="BT223" s="4">
        <v>0.62361111111111112</v>
      </c>
      <c r="BU223" s="2" t="s">
        <v>252</v>
      </c>
      <c r="BV223" s="2" t="s">
        <v>97</v>
      </c>
      <c r="BW223" s="2"/>
      <c r="BX223" s="2"/>
      <c r="BY223" s="2">
        <v>505962</v>
      </c>
      <c r="BZ223" s="2"/>
      <c r="CA223" s="2" t="s">
        <v>411</v>
      </c>
      <c r="CB223" s="2"/>
      <c r="CC223" s="2" t="s">
        <v>228</v>
      </c>
      <c r="CD223" s="2">
        <v>850</v>
      </c>
      <c r="CE223" s="2" t="s">
        <v>99</v>
      </c>
      <c r="CF223" s="5">
        <v>43005</v>
      </c>
      <c r="CG223" s="2"/>
      <c r="CH223" s="2"/>
      <c r="CI223" s="2">
        <v>1</v>
      </c>
      <c r="CJ223" s="2">
        <v>1</v>
      </c>
      <c r="CK223" s="2" t="s">
        <v>121</v>
      </c>
      <c r="CL223" s="2" t="s">
        <v>85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"009936822255"</f>
        <v>009936822255</v>
      </c>
      <c r="F224" s="3">
        <v>43004</v>
      </c>
      <c r="G224" s="2">
        <v>201803</v>
      </c>
      <c r="H224" s="2" t="s">
        <v>78</v>
      </c>
      <c r="I224" s="2" t="s">
        <v>79</v>
      </c>
      <c r="J224" s="2" t="s">
        <v>76</v>
      </c>
      <c r="K224" s="2" t="s">
        <v>77</v>
      </c>
      <c r="L224" s="2" t="s">
        <v>188</v>
      </c>
      <c r="M224" s="2" t="s">
        <v>189</v>
      </c>
      <c r="N224" s="2" t="s">
        <v>76</v>
      </c>
      <c r="O224" s="2" t="s">
        <v>81</v>
      </c>
      <c r="P224" s="2" t="str">
        <f>"STORES                        "</f>
        <v xml:space="preserve">STORES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11.08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8</v>
      </c>
      <c r="BJ224" s="2">
        <v>5.3</v>
      </c>
      <c r="BK224" s="2">
        <v>8</v>
      </c>
      <c r="BL224" s="2">
        <v>107.34</v>
      </c>
      <c r="BM224" s="2">
        <v>15.03</v>
      </c>
      <c r="BN224" s="2">
        <v>122.37</v>
      </c>
      <c r="BO224" s="2">
        <v>122.37</v>
      </c>
      <c r="BP224" s="2"/>
      <c r="BQ224" s="2" t="s">
        <v>190</v>
      </c>
      <c r="BR224" s="2" t="s">
        <v>83</v>
      </c>
      <c r="BS224" s="3">
        <v>43005</v>
      </c>
      <c r="BT224" s="4">
        <v>0.46249999999999997</v>
      </c>
      <c r="BU224" s="2" t="s">
        <v>120</v>
      </c>
      <c r="BV224" s="2" t="s">
        <v>97</v>
      </c>
      <c r="BW224" s="2"/>
      <c r="BX224" s="2"/>
      <c r="BY224" s="2">
        <v>26460</v>
      </c>
      <c r="BZ224" s="2"/>
      <c r="CA224" s="2"/>
      <c r="CB224" s="2"/>
      <c r="CC224" s="2" t="s">
        <v>189</v>
      </c>
      <c r="CD224" s="2">
        <v>8600</v>
      </c>
      <c r="CE224" s="2" t="s">
        <v>99</v>
      </c>
      <c r="CF224" s="5">
        <v>43007</v>
      </c>
      <c r="CG224" s="2"/>
      <c r="CH224" s="2"/>
      <c r="CI224" s="2">
        <v>2</v>
      </c>
      <c r="CJ224" s="2">
        <v>1</v>
      </c>
      <c r="CK224" s="2" t="s">
        <v>121</v>
      </c>
      <c r="CL224" s="2" t="s">
        <v>85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"009936762299"</f>
        <v>009936762299</v>
      </c>
      <c r="F225" s="3">
        <v>43004</v>
      </c>
      <c r="G225" s="2">
        <v>201803</v>
      </c>
      <c r="H225" s="2" t="s">
        <v>78</v>
      </c>
      <c r="I225" s="2" t="s">
        <v>79</v>
      </c>
      <c r="J225" s="2" t="s">
        <v>76</v>
      </c>
      <c r="K225" s="2" t="s">
        <v>77</v>
      </c>
      <c r="L225" s="2" t="s">
        <v>140</v>
      </c>
      <c r="M225" s="2" t="s">
        <v>141</v>
      </c>
      <c r="N225" s="2" t="s">
        <v>76</v>
      </c>
      <c r="O225" s="2" t="s">
        <v>81</v>
      </c>
      <c r="P225" s="2" t="str">
        <f>"LOCKS                         "</f>
        <v xml:space="preserve">LOCKS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11.08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0.2</v>
      </c>
      <c r="BJ225" s="2">
        <v>0.8</v>
      </c>
      <c r="BK225" s="2">
        <v>1</v>
      </c>
      <c r="BL225" s="2">
        <v>107.34</v>
      </c>
      <c r="BM225" s="2">
        <v>15.03</v>
      </c>
      <c r="BN225" s="2">
        <v>122.37</v>
      </c>
      <c r="BO225" s="2">
        <v>122.37</v>
      </c>
      <c r="BP225" s="2"/>
      <c r="BQ225" s="2" t="s">
        <v>524</v>
      </c>
      <c r="BR225" s="2" t="s">
        <v>240</v>
      </c>
      <c r="BS225" s="3">
        <v>43005</v>
      </c>
      <c r="BT225" s="4">
        <v>0.56597222222222221</v>
      </c>
      <c r="BU225" s="2" t="s">
        <v>525</v>
      </c>
      <c r="BV225" s="2"/>
      <c r="BW225" s="2"/>
      <c r="BX225" s="2"/>
      <c r="BY225" s="2">
        <v>4084.35</v>
      </c>
      <c r="BZ225" s="2"/>
      <c r="CA225" s="2" t="s">
        <v>157</v>
      </c>
      <c r="CB225" s="2"/>
      <c r="CC225" s="2" t="s">
        <v>141</v>
      </c>
      <c r="CD225" s="2">
        <v>1150</v>
      </c>
      <c r="CE225" s="2" t="s">
        <v>89</v>
      </c>
      <c r="CF225" s="2"/>
      <c r="CG225" s="2"/>
      <c r="CH225" s="2"/>
      <c r="CI225" s="2">
        <v>0</v>
      </c>
      <c r="CJ225" s="2">
        <v>0</v>
      </c>
      <c r="CK225" s="2" t="s">
        <v>121</v>
      </c>
      <c r="CL225" s="2" t="s">
        <v>85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"009936822254"</f>
        <v>009936822254</v>
      </c>
      <c r="F226" s="3">
        <v>43004</v>
      </c>
      <c r="G226" s="2">
        <v>201803</v>
      </c>
      <c r="H226" s="2" t="s">
        <v>74</v>
      </c>
      <c r="I226" s="2" t="s">
        <v>75</v>
      </c>
      <c r="J226" s="2" t="s">
        <v>76</v>
      </c>
      <c r="K226" s="2" t="s">
        <v>77</v>
      </c>
      <c r="L226" s="2" t="s">
        <v>91</v>
      </c>
      <c r="M226" s="2" t="s">
        <v>92</v>
      </c>
      <c r="N226" s="2" t="s">
        <v>76</v>
      </c>
      <c r="O226" s="2" t="s">
        <v>81</v>
      </c>
      <c r="P226" s="2" t="str">
        <f>"STORES                        "</f>
        <v xml:space="preserve">STORES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13.94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29</v>
      </c>
      <c r="BJ226" s="2">
        <v>42.8</v>
      </c>
      <c r="BK226" s="2">
        <v>43</v>
      </c>
      <c r="BL226" s="2">
        <v>133.75</v>
      </c>
      <c r="BM226" s="2">
        <v>18.73</v>
      </c>
      <c r="BN226" s="2">
        <v>152.47999999999999</v>
      </c>
      <c r="BO226" s="2">
        <v>152.47999999999999</v>
      </c>
      <c r="BP226" s="2"/>
      <c r="BQ226" s="2" t="s">
        <v>526</v>
      </c>
      <c r="BR226" s="2" t="s">
        <v>240</v>
      </c>
      <c r="BS226" s="3">
        <v>43005</v>
      </c>
      <c r="BT226" s="4">
        <v>0.34027777777777773</v>
      </c>
      <c r="BU226" s="2" t="s">
        <v>527</v>
      </c>
      <c r="BV226" s="2" t="s">
        <v>97</v>
      </c>
      <c r="BW226" s="2"/>
      <c r="BX226" s="2"/>
      <c r="BY226" s="2">
        <v>213840</v>
      </c>
      <c r="BZ226" s="2"/>
      <c r="CA226" s="2" t="s">
        <v>98</v>
      </c>
      <c r="CB226" s="2"/>
      <c r="CC226" s="2" t="s">
        <v>92</v>
      </c>
      <c r="CD226" s="2">
        <v>2570</v>
      </c>
      <c r="CE226" s="2" t="s">
        <v>99</v>
      </c>
      <c r="CF226" s="5">
        <v>43005</v>
      </c>
      <c r="CG226" s="2"/>
      <c r="CH226" s="2"/>
      <c r="CI226" s="2">
        <v>1</v>
      </c>
      <c r="CJ226" s="2">
        <v>1</v>
      </c>
      <c r="CK226" s="2" t="s">
        <v>100</v>
      </c>
      <c r="CL226" s="2" t="s">
        <v>85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"009936762300"</f>
        <v>009936762300</v>
      </c>
      <c r="F227" s="3">
        <v>43004</v>
      </c>
      <c r="G227" s="2">
        <v>201803</v>
      </c>
      <c r="H227" s="2" t="s">
        <v>78</v>
      </c>
      <c r="I227" s="2" t="s">
        <v>79</v>
      </c>
      <c r="J227" s="2" t="s">
        <v>76</v>
      </c>
      <c r="K227" s="2" t="s">
        <v>77</v>
      </c>
      <c r="L227" s="2" t="s">
        <v>140</v>
      </c>
      <c r="M227" s="2" t="s">
        <v>141</v>
      </c>
      <c r="N227" s="2" t="s">
        <v>76</v>
      </c>
      <c r="O227" s="2" t="s">
        <v>81</v>
      </c>
      <c r="P227" s="2" t="str">
        <f>"STORES                        "</f>
        <v xml:space="preserve">STORES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30.02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12</v>
      </c>
      <c r="BJ227" s="2">
        <v>43.8</v>
      </c>
      <c r="BK227" s="2">
        <v>44</v>
      </c>
      <c r="BL227" s="2">
        <v>282.3</v>
      </c>
      <c r="BM227" s="2">
        <v>39.520000000000003</v>
      </c>
      <c r="BN227" s="2">
        <v>321.82</v>
      </c>
      <c r="BO227" s="2">
        <v>321.82</v>
      </c>
      <c r="BP227" s="2"/>
      <c r="BQ227" s="2" t="s">
        <v>524</v>
      </c>
      <c r="BR227" s="2" t="s">
        <v>240</v>
      </c>
      <c r="BS227" s="3">
        <v>43005</v>
      </c>
      <c r="BT227" s="4">
        <v>0.56597222222222221</v>
      </c>
      <c r="BU227" s="2" t="s">
        <v>525</v>
      </c>
      <c r="BV227" s="2"/>
      <c r="BW227" s="2"/>
      <c r="BX227" s="2"/>
      <c r="BY227" s="2">
        <v>219186</v>
      </c>
      <c r="BZ227" s="2"/>
      <c r="CA227" s="2" t="s">
        <v>157</v>
      </c>
      <c r="CB227" s="2"/>
      <c r="CC227" s="2" t="s">
        <v>141</v>
      </c>
      <c r="CD227" s="2">
        <v>1150</v>
      </c>
      <c r="CE227" s="2" t="s">
        <v>99</v>
      </c>
      <c r="CF227" s="2"/>
      <c r="CG227" s="2"/>
      <c r="CH227" s="2"/>
      <c r="CI227" s="2">
        <v>0</v>
      </c>
      <c r="CJ227" s="2">
        <v>0</v>
      </c>
      <c r="CK227" s="2" t="s">
        <v>121</v>
      </c>
      <c r="CL227" s="2" t="s">
        <v>85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"009936822251"</f>
        <v>009936822251</v>
      </c>
      <c r="F228" s="3">
        <v>43004</v>
      </c>
      <c r="G228" s="2">
        <v>201803</v>
      </c>
      <c r="H228" s="2" t="s">
        <v>78</v>
      </c>
      <c r="I228" s="2" t="s">
        <v>79</v>
      </c>
      <c r="J228" s="2" t="s">
        <v>76</v>
      </c>
      <c r="K228" s="2" t="s">
        <v>77</v>
      </c>
      <c r="L228" s="2" t="s">
        <v>110</v>
      </c>
      <c r="M228" s="2" t="s">
        <v>111</v>
      </c>
      <c r="N228" s="2" t="s">
        <v>76</v>
      </c>
      <c r="O228" s="2" t="s">
        <v>81</v>
      </c>
      <c r="P228" s="2" t="str">
        <f>"STORES                        "</f>
        <v xml:space="preserve">STORES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31.98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17</v>
      </c>
      <c r="BJ228" s="2">
        <v>47</v>
      </c>
      <c r="BK228" s="2">
        <v>47</v>
      </c>
      <c r="BL228" s="2">
        <v>300.39999999999998</v>
      </c>
      <c r="BM228" s="2">
        <v>42.06</v>
      </c>
      <c r="BN228" s="2">
        <v>342.46</v>
      </c>
      <c r="BO228" s="2">
        <v>342.46</v>
      </c>
      <c r="BP228" s="2"/>
      <c r="BQ228" s="2" t="s">
        <v>214</v>
      </c>
      <c r="BR228" s="2" t="s">
        <v>240</v>
      </c>
      <c r="BS228" s="3">
        <v>43006</v>
      </c>
      <c r="BT228" s="4">
        <v>0.35416666666666669</v>
      </c>
      <c r="BU228" s="2" t="s">
        <v>434</v>
      </c>
      <c r="BV228" s="2"/>
      <c r="BW228" s="2"/>
      <c r="BX228" s="2"/>
      <c r="BY228" s="2">
        <v>235224</v>
      </c>
      <c r="BZ228" s="2"/>
      <c r="CA228" s="2"/>
      <c r="CB228" s="2"/>
      <c r="CC228" s="2" t="s">
        <v>111</v>
      </c>
      <c r="CD228" s="2">
        <v>6530</v>
      </c>
      <c r="CE228" s="2" t="s">
        <v>99</v>
      </c>
      <c r="CF228" s="5">
        <v>43007</v>
      </c>
      <c r="CG228" s="2"/>
      <c r="CH228" s="2"/>
      <c r="CI228" s="2">
        <v>0</v>
      </c>
      <c r="CJ228" s="2">
        <v>0</v>
      </c>
      <c r="CK228" s="2" t="s">
        <v>114</v>
      </c>
      <c r="CL228" s="2" t="s">
        <v>85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"009936762334"</f>
        <v>009936762334</v>
      </c>
      <c r="F229" s="3">
        <v>43004</v>
      </c>
      <c r="G229" s="2">
        <v>201803</v>
      </c>
      <c r="H229" s="2" t="s">
        <v>78</v>
      </c>
      <c r="I229" s="2" t="s">
        <v>79</v>
      </c>
      <c r="J229" s="2" t="s">
        <v>76</v>
      </c>
      <c r="K229" s="2" t="s">
        <v>77</v>
      </c>
      <c r="L229" s="2" t="s">
        <v>133</v>
      </c>
      <c r="M229" s="2" t="s">
        <v>134</v>
      </c>
      <c r="N229" s="2" t="s">
        <v>76</v>
      </c>
      <c r="O229" s="2" t="s">
        <v>81</v>
      </c>
      <c r="P229" s="2" t="str">
        <f>"LCK                           "</f>
        <v xml:space="preserve">LCK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6.39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1</v>
      </c>
      <c r="BJ229" s="2">
        <v>2.4</v>
      </c>
      <c r="BK229" s="2">
        <v>3</v>
      </c>
      <c r="BL229" s="2">
        <v>64.040000000000006</v>
      </c>
      <c r="BM229" s="2">
        <v>8.9700000000000006</v>
      </c>
      <c r="BN229" s="2">
        <v>73.010000000000005</v>
      </c>
      <c r="BO229" s="2">
        <v>73.010000000000005</v>
      </c>
      <c r="BP229" s="2"/>
      <c r="BQ229" s="2" t="s">
        <v>136</v>
      </c>
      <c r="BR229" s="2" t="s">
        <v>150</v>
      </c>
      <c r="BS229" s="3">
        <v>43006</v>
      </c>
      <c r="BT229" s="4">
        <v>0.45833333333333331</v>
      </c>
      <c r="BU229" s="2" t="s">
        <v>491</v>
      </c>
      <c r="BV229" s="2" t="s">
        <v>85</v>
      </c>
      <c r="BW229" s="2" t="s">
        <v>152</v>
      </c>
      <c r="BX229" s="2" t="s">
        <v>153</v>
      </c>
      <c r="BY229" s="2">
        <v>12000</v>
      </c>
      <c r="BZ229" s="2"/>
      <c r="CA229" s="2" t="s">
        <v>528</v>
      </c>
      <c r="CB229" s="2"/>
      <c r="CC229" s="2" t="s">
        <v>134</v>
      </c>
      <c r="CD229" s="2">
        <v>700</v>
      </c>
      <c r="CE229" s="2" t="s">
        <v>207</v>
      </c>
      <c r="CF229" s="5">
        <v>43006</v>
      </c>
      <c r="CG229" s="2"/>
      <c r="CH229" s="2"/>
      <c r="CI229" s="2">
        <v>1</v>
      </c>
      <c r="CJ229" s="2">
        <v>2</v>
      </c>
      <c r="CK229" s="2" t="s">
        <v>100</v>
      </c>
      <c r="CL229" s="2" t="s">
        <v>85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"009936822250"</f>
        <v>009936822250</v>
      </c>
      <c r="F230" s="3">
        <v>43004</v>
      </c>
      <c r="G230" s="2">
        <v>201803</v>
      </c>
      <c r="H230" s="2" t="s">
        <v>78</v>
      </c>
      <c r="I230" s="2" t="s">
        <v>79</v>
      </c>
      <c r="J230" s="2" t="s">
        <v>76</v>
      </c>
      <c r="K230" s="2" t="s">
        <v>77</v>
      </c>
      <c r="L230" s="2" t="s">
        <v>115</v>
      </c>
      <c r="M230" s="2" t="s">
        <v>116</v>
      </c>
      <c r="N230" s="2" t="s">
        <v>76</v>
      </c>
      <c r="O230" s="2" t="s">
        <v>81</v>
      </c>
      <c r="P230" s="2" t="str">
        <f>"STORES                        "</f>
        <v xml:space="preserve">STORES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13.4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41</v>
      </c>
      <c r="BJ230" s="2">
        <v>23.1</v>
      </c>
      <c r="BK230" s="2">
        <v>41</v>
      </c>
      <c r="BL230" s="2">
        <v>128.77000000000001</v>
      </c>
      <c r="BM230" s="2">
        <v>18.03</v>
      </c>
      <c r="BN230" s="2">
        <v>146.80000000000001</v>
      </c>
      <c r="BO230" s="2">
        <v>146.80000000000001</v>
      </c>
      <c r="BP230" s="2"/>
      <c r="BQ230" s="2" t="s">
        <v>123</v>
      </c>
      <c r="BR230" s="2"/>
      <c r="BS230" s="3">
        <v>43005</v>
      </c>
      <c r="BT230" s="4">
        <v>0.37638888888888888</v>
      </c>
      <c r="BU230" s="2" t="s">
        <v>182</v>
      </c>
      <c r="BV230" s="2" t="s">
        <v>97</v>
      </c>
      <c r="BW230" s="2"/>
      <c r="BX230" s="2"/>
      <c r="BY230" s="2">
        <v>115290</v>
      </c>
      <c r="BZ230" s="2"/>
      <c r="CA230" s="2"/>
      <c r="CB230" s="2"/>
      <c r="CC230" s="2" t="s">
        <v>116</v>
      </c>
      <c r="CD230" s="2">
        <v>1200</v>
      </c>
      <c r="CE230" s="2" t="s">
        <v>99</v>
      </c>
      <c r="CF230" s="2"/>
      <c r="CG230" s="2"/>
      <c r="CH230" s="2"/>
      <c r="CI230" s="2">
        <v>1</v>
      </c>
      <c r="CJ230" s="2">
        <v>1</v>
      </c>
      <c r="CK230" s="2" t="s">
        <v>100</v>
      </c>
      <c r="CL230" s="2" t="s">
        <v>85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"009936078365"</f>
        <v>009936078365</v>
      </c>
      <c r="F231" s="3">
        <v>43004</v>
      </c>
      <c r="G231" s="2">
        <v>201803</v>
      </c>
      <c r="H231" s="2" t="s">
        <v>78</v>
      </c>
      <c r="I231" s="2" t="s">
        <v>79</v>
      </c>
      <c r="J231" s="2" t="s">
        <v>76</v>
      </c>
      <c r="K231" s="2" t="s">
        <v>77</v>
      </c>
      <c r="L231" s="2" t="s">
        <v>338</v>
      </c>
      <c r="M231" s="2" t="s">
        <v>194</v>
      </c>
      <c r="N231" s="2" t="s">
        <v>76</v>
      </c>
      <c r="O231" s="2" t="s">
        <v>81</v>
      </c>
      <c r="P231" s="2" t="str">
        <f>"STORES                        "</f>
        <v xml:space="preserve">STORES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22.05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18</v>
      </c>
      <c r="BJ231" s="2">
        <v>47</v>
      </c>
      <c r="BK231" s="2">
        <v>47</v>
      </c>
      <c r="BL231" s="2">
        <v>208.65</v>
      </c>
      <c r="BM231" s="2">
        <v>29.21</v>
      </c>
      <c r="BN231" s="2">
        <v>237.86</v>
      </c>
      <c r="BO231" s="2">
        <v>237.86</v>
      </c>
      <c r="BP231" s="2"/>
      <c r="BQ231" s="2" t="s">
        <v>340</v>
      </c>
      <c r="BR231" s="2" t="s">
        <v>83</v>
      </c>
      <c r="BS231" s="3">
        <v>43006</v>
      </c>
      <c r="BT231" s="4">
        <v>0.59652777777777777</v>
      </c>
      <c r="BU231" s="2" t="s">
        <v>529</v>
      </c>
      <c r="BV231" s="2" t="s">
        <v>97</v>
      </c>
      <c r="BW231" s="2"/>
      <c r="BX231" s="2"/>
      <c r="BY231" s="2">
        <v>235224</v>
      </c>
      <c r="BZ231" s="2"/>
      <c r="CA231" s="2" t="s">
        <v>199</v>
      </c>
      <c r="CB231" s="2"/>
      <c r="CC231" s="2" t="s">
        <v>194</v>
      </c>
      <c r="CD231" s="2">
        <v>7700</v>
      </c>
      <c r="CE231" s="2" t="s">
        <v>99</v>
      </c>
      <c r="CF231" s="5">
        <v>43007</v>
      </c>
      <c r="CG231" s="2"/>
      <c r="CH231" s="2"/>
      <c r="CI231" s="2">
        <v>2</v>
      </c>
      <c r="CJ231" s="2">
        <v>2</v>
      </c>
      <c r="CK231" s="2" t="s">
        <v>187</v>
      </c>
      <c r="CL231" s="2" t="s">
        <v>85</v>
      </c>
      <c r="CM231" s="2"/>
    </row>
    <row r="232" spans="1:91">
      <c r="A232" s="2" t="s">
        <v>170</v>
      </c>
      <c r="B232" s="2" t="s">
        <v>72</v>
      </c>
      <c r="C232" s="2" t="s">
        <v>73</v>
      </c>
      <c r="D232" s="2"/>
      <c r="E232" s="2" t="str">
        <f>"009936637979"</f>
        <v>009936637979</v>
      </c>
      <c r="F232" s="3">
        <v>43004</v>
      </c>
      <c r="G232" s="2">
        <v>201803</v>
      </c>
      <c r="H232" s="2" t="s">
        <v>316</v>
      </c>
      <c r="I232" s="2" t="s">
        <v>317</v>
      </c>
      <c r="J232" s="2" t="s">
        <v>76</v>
      </c>
      <c r="K232" s="2" t="s">
        <v>77</v>
      </c>
      <c r="L232" s="2" t="s">
        <v>78</v>
      </c>
      <c r="M232" s="2" t="s">
        <v>79</v>
      </c>
      <c r="N232" s="2" t="s">
        <v>76</v>
      </c>
      <c r="O232" s="2" t="s">
        <v>81</v>
      </c>
      <c r="P232" s="2" t="str">
        <f>"MERULEN                       "</f>
        <v xml:space="preserve">MERULEN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25.37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4</v>
      </c>
      <c r="BI232" s="2">
        <v>56.4</v>
      </c>
      <c r="BJ232" s="2">
        <v>68.400000000000006</v>
      </c>
      <c r="BK232" s="2">
        <v>69</v>
      </c>
      <c r="BL232" s="2">
        <v>239.35</v>
      </c>
      <c r="BM232" s="2">
        <v>33.51</v>
      </c>
      <c r="BN232" s="2">
        <v>272.86</v>
      </c>
      <c r="BO232" s="2">
        <v>272.86</v>
      </c>
      <c r="BP232" s="2"/>
      <c r="BQ232" s="2" t="s">
        <v>181</v>
      </c>
      <c r="BR232" s="2" t="s">
        <v>530</v>
      </c>
      <c r="BS232" s="3">
        <v>43005</v>
      </c>
      <c r="BT232" s="4">
        <v>0.56944444444444442</v>
      </c>
      <c r="BU232" s="2" t="s">
        <v>531</v>
      </c>
      <c r="BV232" s="2" t="s">
        <v>97</v>
      </c>
      <c r="BW232" s="2"/>
      <c r="BX232" s="2"/>
      <c r="BY232" s="2">
        <v>342234</v>
      </c>
      <c r="BZ232" s="2"/>
      <c r="CA232" s="2"/>
      <c r="CB232" s="2"/>
      <c r="CC232" s="2" t="s">
        <v>79</v>
      </c>
      <c r="CD232" s="2">
        <v>2000</v>
      </c>
      <c r="CE232" s="2" t="s">
        <v>89</v>
      </c>
      <c r="CF232" s="5">
        <v>43006</v>
      </c>
      <c r="CG232" s="2"/>
      <c r="CH232" s="2"/>
      <c r="CI232" s="2">
        <v>1</v>
      </c>
      <c r="CJ232" s="2">
        <v>1</v>
      </c>
      <c r="CK232" s="2" t="s">
        <v>158</v>
      </c>
      <c r="CL232" s="2" t="s">
        <v>85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"009936762332"</f>
        <v>009936762332</v>
      </c>
      <c r="F233" s="3">
        <v>43005</v>
      </c>
      <c r="G233" s="2">
        <v>201803</v>
      </c>
      <c r="H233" s="2" t="s">
        <v>74</v>
      </c>
      <c r="I233" s="2" t="s">
        <v>75</v>
      </c>
      <c r="J233" s="2" t="s">
        <v>76</v>
      </c>
      <c r="K233" s="2" t="s">
        <v>77</v>
      </c>
      <c r="L233" s="2" t="s">
        <v>133</v>
      </c>
      <c r="M233" s="2" t="s">
        <v>134</v>
      </c>
      <c r="N233" s="2" t="s">
        <v>532</v>
      </c>
      <c r="O233" s="2" t="s">
        <v>81</v>
      </c>
      <c r="P233" s="2" t="str">
        <f>"                              "</f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18.52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38</v>
      </c>
      <c r="BJ233" s="2">
        <v>59.5</v>
      </c>
      <c r="BK233" s="2">
        <v>60</v>
      </c>
      <c r="BL233" s="2">
        <v>176.07</v>
      </c>
      <c r="BM233" s="2">
        <v>24.65</v>
      </c>
      <c r="BN233" s="2">
        <v>200.72</v>
      </c>
      <c r="BO233" s="2">
        <v>200.72</v>
      </c>
      <c r="BP233" s="2"/>
      <c r="BQ233" s="2" t="s">
        <v>136</v>
      </c>
      <c r="BR233" s="2" t="s">
        <v>83</v>
      </c>
      <c r="BS233" s="1" t="s">
        <v>497</v>
      </c>
      <c r="BT233" s="2"/>
      <c r="BU233" s="2"/>
      <c r="BV233" s="2"/>
      <c r="BW233" s="2"/>
      <c r="BX233" s="2"/>
      <c r="BY233" s="2">
        <v>297500</v>
      </c>
      <c r="BZ233" s="2"/>
      <c r="CA233" s="2"/>
      <c r="CB233" s="2"/>
      <c r="CC233" s="2" t="s">
        <v>134</v>
      </c>
      <c r="CD233" s="2">
        <v>699</v>
      </c>
      <c r="CE233" s="2" t="s">
        <v>154</v>
      </c>
      <c r="CF233" s="2"/>
      <c r="CG233" s="2"/>
      <c r="CH233" s="2"/>
      <c r="CI233" s="2">
        <v>1</v>
      </c>
      <c r="CJ233" s="2" t="s">
        <v>497</v>
      </c>
      <c r="CK233" s="2" t="s">
        <v>100</v>
      </c>
      <c r="CL233" s="2" t="s">
        <v>85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"019910066576"</f>
        <v>019910066576</v>
      </c>
      <c r="F234" s="3">
        <v>43005</v>
      </c>
      <c r="G234" s="2">
        <v>201803</v>
      </c>
      <c r="H234" s="2" t="s">
        <v>193</v>
      </c>
      <c r="I234" s="2" t="s">
        <v>194</v>
      </c>
      <c r="J234" s="2" t="s">
        <v>76</v>
      </c>
      <c r="K234" s="2" t="s">
        <v>77</v>
      </c>
      <c r="L234" s="2" t="s">
        <v>110</v>
      </c>
      <c r="M234" s="2" t="s">
        <v>111</v>
      </c>
      <c r="N234" s="2" t="s">
        <v>76</v>
      </c>
      <c r="O234" s="2" t="s">
        <v>203</v>
      </c>
      <c r="P234" s="2" t="str">
        <f>"CPT1709441070                 "</f>
        <v xml:space="preserve">CPT1709441070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7.95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0.6</v>
      </c>
      <c r="BJ234" s="2">
        <v>3.2</v>
      </c>
      <c r="BK234" s="2">
        <v>3.5</v>
      </c>
      <c r="BL234" s="2">
        <v>73.47</v>
      </c>
      <c r="BM234" s="2">
        <v>10.29</v>
      </c>
      <c r="BN234" s="2">
        <v>83.76</v>
      </c>
      <c r="BO234" s="2">
        <v>83.76</v>
      </c>
      <c r="BP234" s="2"/>
      <c r="BQ234" s="2" t="s">
        <v>214</v>
      </c>
      <c r="BR234" s="2" t="s">
        <v>340</v>
      </c>
      <c r="BS234" s="3">
        <v>43006</v>
      </c>
      <c r="BT234" s="4">
        <v>0.35416666666666669</v>
      </c>
      <c r="BU234" s="2" t="s">
        <v>434</v>
      </c>
      <c r="BV234" s="2" t="s">
        <v>97</v>
      </c>
      <c r="BW234" s="2"/>
      <c r="BX234" s="2"/>
      <c r="BY234" s="2">
        <v>16077.6</v>
      </c>
      <c r="BZ234" s="2" t="s">
        <v>27</v>
      </c>
      <c r="CA234" s="2"/>
      <c r="CB234" s="2"/>
      <c r="CC234" s="2" t="s">
        <v>111</v>
      </c>
      <c r="CD234" s="2">
        <v>6530</v>
      </c>
      <c r="CE234" s="2" t="s">
        <v>207</v>
      </c>
      <c r="CF234" s="5">
        <v>43007</v>
      </c>
      <c r="CG234" s="2"/>
      <c r="CH234" s="2"/>
      <c r="CI234" s="2">
        <v>1</v>
      </c>
      <c r="CJ234" s="2">
        <v>1</v>
      </c>
      <c r="CK234" s="2">
        <v>21</v>
      </c>
      <c r="CL234" s="2" t="s">
        <v>85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"009936822257"</f>
        <v>009936822257</v>
      </c>
      <c r="F235" s="3">
        <v>43005</v>
      </c>
      <c r="G235" s="2">
        <v>201803</v>
      </c>
      <c r="H235" s="2" t="s">
        <v>74</v>
      </c>
      <c r="I235" s="2" t="s">
        <v>75</v>
      </c>
      <c r="J235" s="2" t="s">
        <v>76</v>
      </c>
      <c r="K235" s="2" t="s">
        <v>77</v>
      </c>
      <c r="L235" s="2" t="s">
        <v>259</v>
      </c>
      <c r="M235" s="2" t="s">
        <v>260</v>
      </c>
      <c r="N235" s="2" t="s">
        <v>76</v>
      </c>
      <c r="O235" s="2" t="s">
        <v>81</v>
      </c>
      <c r="P235" s="2" t="str">
        <f>"                              "</f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12.86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31</v>
      </c>
      <c r="BJ235" s="2">
        <v>38.9</v>
      </c>
      <c r="BK235" s="2">
        <v>39</v>
      </c>
      <c r="BL235" s="2">
        <v>123.79</v>
      </c>
      <c r="BM235" s="2">
        <v>17.329999999999998</v>
      </c>
      <c r="BN235" s="2">
        <v>141.12</v>
      </c>
      <c r="BO235" s="2">
        <v>141.12</v>
      </c>
      <c r="BP235" s="2"/>
      <c r="BQ235" s="2" t="s">
        <v>533</v>
      </c>
      <c r="BR235" s="2" t="s">
        <v>83</v>
      </c>
      <c r="BS235" s="3">
        <v>43007</v>
      </c>
      <c r="BT235" s="4">
        <v>0.4201388888888889</v>
      </c>
      <c r="BU235" s="2" t="s">
        <v>262</v>
      </c>
      <c r="BV235" s="2" t="s">
        <v>85</v>
      </c>
      <c r="BW235" s="2" t="s">
        <v>263</v>
      </c>
      <c r="BX235" s="2" t="s">
        <v>264</v>
      </c>
      <c r="BY235" s="2">
        <v>194400</v>
      </c>
      <c r="BZ235" s="2"/>
      <c r="CA235" s="2"/>
      <c r="CB235" s="2"/>
      <c r="CC235" s="2" t="s">
        <v>260</v>
      </c>
      <c r="CD235" s="2">
        <v>2940</v>
      </c>
      <c r="CE235" s="2" t="s">
        <v>534</v>
      </c>
      <c r="CF235" s="2"/>
      <c r="CG235" s="2"/>
      <c r="CH235" s="2"/>
      <c r="CI235" s="2">
        <v>1</v>
      </c>
      <c r="CJ235" s="2">
        <v>2</v>
      </c>
      <c r="CK235" s="2" t="s">
        <v>169</v>
      </c>
      <c r="CL235" s="2" t="s">
        <v>85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"009936762374"</f>
        <v>009936762374</v>
      </c>
      <c r="F236" s="3">
        <v>43005</v>
      </c>
      <c r="G236" s="2">
        <v>201803</v>
      </c>
      <c r="H236" s="2" t="s">
        <v>74</v>
      </c>
      <c r="I236" s="2" t="s">
        <v>75</v>
      </c>
      <c r="J236" s="2" t="s">
        <v>76</v>
      </c>
      <c r="K236" s="2" t="s">
        <v>77</v>
      </c>
      <c r="L236" s="2" t="s">
        <v>159</v>
      </c>
      <c r="M236" s="2" t="s">
        <v>160</v>
      </c>
      <c r="N236" s="2" t="s">
        <v>76</v>
      </c>
      <c r="O236" s="2" t="s">
        <v>81</v>
      </c>
      <c r="P236" s="2" t="str">
        <f>"STORES                        "</f>
        <v xml:space="preserve">STORES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11.08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6</v>
      </c>
      <c r="BJ236" s="2">
        <v>7.6</v>
      </c>
      <c r="BK236" s="2">
        <v>8</v>
      </c>
      <c r="BL236" s="2">
        <v>107.34</v>
      </c>
      <c r="BM236" s="2">
        <v>15.03</v>
      </c>
      <c r="BN236" s="2">
        <v>122.37</v>
      </c>
      <c r="BO236" s="2">
        <v>122.37</v>
      </c>
      <c r="BP236" s="2"/>
      <c r="BQ236" s="2" t="s">
        <v>535</v>
      </c>
      <c r="BR236" s="2" t="s">
        <v>83</v>
      </c>
      <c r="BS236" s="3">
        <v>43006</v>
      </c>
      <c r="BT236" s="4">
        <v>0.48125000000000001</v>
      </c>
      <c r="BU236" s="2" t="s">
        <v>402</v>
      </c>
      <c r="BV236" s="2" t="s">
        <v>97</v>
      </c>
      <c r="BW236" s="2"/>
      <c r="BX236" s="2"/>
      <c r="BY236" s="2">
        <v>37800</v>
      </c>
      <c r="BZ236" s="2"/>
      <c r="CA236" s="2" t="s">
        <v>376</v>
      </c>
      <c r="CB236" s="2"/>
      <c r="CC236" s="2" t="s">
        <v>160</v>
      </c>
      <c r="CD236" s="2">
        <v>921</v>
      </c>
      <c r="CE236" s="2" t="s">
        <v>536</v>
      </c>
      <c r="CF236" s="5">
        <v>43006</v>
      </c>
      <c r="CG236" s="2"/>
      <c r="CH236" s="2"/>
      <c r="CI236" s="2">
        <v>1</v>
      </c>
      <c r="CJ236" s="2">
        <v>1</v>
      </c>
      <c r="CK236" s="2" t="s">
        <v>114</v>
      </c>
      <c r="CL236" s="2" t="s">
        <v>85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"009935474360"</f>
        <v>009935474360</v>
      </c>
      <c r="F237" s="3">
        <v>43005</v>
      </c>
      <c r="G237" s="2">
        <v>201803</v>
      </c>
      <c r="H237" s="2" t="s">
        <v>74</v>
      </c>
      <c r="I237" s="2" t="s">
        <v>75</v>
      </c>
      <c r="J237" s="2" t="s">
        <v>76</v>
      </c>
      <c r="K237" s="2" t="s">
        <v>77</v>
      </c>
      <c r="L237" s="2" t="s">
        <v>184</v>
      </c>
      <c r="M237" s="2" t="s">
        <v>185</v>
      </c>
      <c r="N237" s="2" t="s">
        <v>305</v>
      </c>
      <c r="O237" s="2" t="s">
        <v>81</v>
      </c>
      <c r="P237" s="2" t="str">
        <f>"STORES                        "</f>
        <v xml:space="preserve">STORES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34.590000000000003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48</v>
      </c>
      <c r="BJ237" s="2">
        <v>50.8</v>
      </c>
      <c r="BK237" s="2">
        <v>51</v>
      </c>
      <c r="BL237" s="2">
        <v>324.52999999999997</v>
      </c>
      <c r="BM237" s="2">
        <v>45.43</v>
      </c>
      <c r="BN237" s="2">
        <v>369.96</v>
      </c>
      <c r="BO237" s="2">
        <v>369.96</v>
      </c>
      <c r="BP237" s="2"/>
      <c r="BQ237" s="2" t="s">
        <v>250</v>
      </c>
      <c r="BR237" s="2" t="s">
        <v>83</v>
      </c>
      <c r="BS237" s="3">
        <v>43007</v>
      </c>
      <c r="BT237" s="4">
        <v>0.5</v>
      </c>
      <c r="BU237" s="2" t="s">
        <v>537</v>
      </c>
      <c r="BV237" s="2"/>
      <c r="BW237" s="2"/>
      <c r="BX237" s="2"/>
      <c r="BY237" s="2">
        <v>253968</v>
      </c>
      <c r="BZ237" s="2"/>
      <c r="CA237" s="2" t="s">
        <v>248</v>
      </c>
      <c r="CB237" s="2"/>
      <c r="CC237" s="2" t="s">
        <v>185</v>
      </c>
      <c r="CD237" s="2">
        <v>450</v>
      </c>
      <c r="CE237" s="2" t="s">
        <v>99</v>
      </c>
      <c r="CF237" s="5">
        <v>43007</v>
      </c>
      <c r="CG237" s="2"/>
      <c r="CH237" s="2"/>
      <c r="CI237" s="2">
        <v>0</v>
      </c>
      <c r="CJ237" s="2">
        <v>0</v>
      </c>
      <c r="CK237" s="2" t="s">
        <v>121</v>
      </c>
      <c r="CL237" s="2" t="s">
        <v>85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"009936078364"</f>
        <v>009936078364</v>
      </c>
      <c r="F238" s="3">
        <v>43005</v>
      </c>
      <c r="G238" s="2">
        <v>201803</v>
      </c>
      <c r="H238" s="2" t="s">
        <v>74</v>
      </c>
      <c r="I238" s="2" t="s">
        <v>75</v>
      </c>
      <c r="J238" s="2" t="s">
        <v>76</v>
      </c>
      <c r="K238" s="2" t="s">
        <v>77</v>
      </c>
      <c r="L238" s="2" t="s">
        <v>338</v>
      </c>
      <c r="M238" s="2" t="s">
        <v>194</v>
      </c>
      <c r="N238" s="2" t="s">
        <v>76</v>
      </c>
      <c r="O238" s="2" t="s">
        <v>81</v>
      </c>
      <c r="P238" s="2" t="str">
        <f>"                              "</f>
        <v xml:space="preserve">   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9.3000000000000007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3</v>
      </c>
      <c r="BJ238" s="2">
        <v>10.1</v>
      </c>
      <c r="BK238" s="2">
        <v>11</v>
      </c>
      <c r="BL238" s="2">
        <v>90.94</v>
      </c>
      <c r="BM238" s="2">
        <v>12.73</v>
      </c>
      <c r="BN238" s="2">
        <v>103.67</v>
      </c>
      <c r="BO238" s="2">
        <v>103.67</v>
      </c>
      <c r="BP238" s="2"/>
      <c r="BQ238" s="2" t="s">
        <v>340</v>
      </c>
      <c r="BR238" s="2" t="s">
        <v>83</v>
      </c>
      <c r="BS238" s="3">
        <v>43007</v>
      </c>
      <c r="BT238" s="4">
        <v>0.60416666666666663</v>
      </c>
      <c r="BU238" s="2" t="s">
        <v>538</v>
      </c>
      <c r="BV238" s="2" t="s">
        <v>97</v>
      </c>
      <c r="BW238" s="2"/>
      <c r="BX238" s="2"/>
      <c r="BY238" s="2">
        <v>50544</v>
      </c>
      <c r="BZ238" s="2"/>
      <c r="CA238" s="2" t="s">
        <v>539</v>
      </c>
      <c r="CB238" s="2"/>
      <c r="CC238" s="2" t="s">
        <v>194</v>
      </c>
      <c r="CD238" s="2">
        <v>7700</v>
      </c>
      <c r="CE238" s="2" t="s">
        <v>540</v>
      </c>
      <c r="CF238" s="2"/>
      <c r="CG238" s="2"/>
      <c r="CH238" s="2"/>
      <c r="CI238" s="2">
        <v>2</v>
      </c>
      <c r="CJ238" s="2">
        <v>2</v>
      </c>
      <c r="CK238" s="2" t="s">
        <v>187</v>
      </c>
      <c r="CL238" s="2" t="s">
        <v>85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"009936822258"</f>
        <v>009936822258</v>
      </c>
      <c r="F239" s="3">
        <v>43005</v>
      </c>
      <c r="G239" s="2">
        <v>201803</v>
      </c>
      <c r="H239" s="2" t="s">
        <v>74</v>
      </c>
      <c r="I239" s="2" t="s">
        <v>75</v>
      </c>
      <c r="J239" s="2" t="s">
        <v>76</v>
      </c>
      <c r="K239" s="2" t="s">
        <v>77</v>
      </c>
      <c r="L239" s="2" t="s">
        <v>242</v>
      </c>
      <c r="M239" s="2" t="s">
        <v>243</v>
      </c>
      <c r="N239" s="2" t="s">
        <v>495</v>
      </c>
      <c r="O239" s="2" t="s">
        <v>81</v>
      </c>
      <c r="P239" s="2" t="str">
        <f>"STORES                        "</f>
        <v xml:space="preserve">STORES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47.83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4</v>
      </c>
      <c r="BI239" s="2">
        <v>112</v>
      </c>
      <c r="BJ239" s="2">
        <v>140.4</v>
      </c>
      <c r="BK239" s="2">
        <v>141</v>
      </c>
      <c r="BL239" s="2">
        <v>446.85</v>
      </c>
      <c r="BM239" s="2">
        <v>62.56</v>
      </c>
      <c r="BN239" s="2">
        <v>509.41</v>
      </c>
      <c r="BO239" s="2">
        <v>509.41</v>
      </c>
      <c r="BP239" s="2"/>
      <c r="BQ239" s="2" t="s">
        <v>245</v>
      </c>
      <c r="BR239" s="2" t="s">
        <v>83</v>
      </c>
      <c r="BS239" s="3">
        <v>43006</v>
      </c>
      <c r="BT239" s="4">
        <v>0.30138888888888887</v>
      </c>
      <c r="BU239" s="2" t="s">
        <v>481</v>
      </c>
      <c r="BV239" s="2" t="s">
        <v>97</v>
      </c>
      <c r="BW239" s="2"/>
      <c r="BX239" s="2"/>
      <c r="BY239" s="2">
        <v>702248</v>
      </c>
      <c r="BZ239" s="2"/>
      <c r="CA239" s="2"/>
      <c r="CB239" s="2"/>
      <c r="CC239" s="2" t="s">
        <v>243</v>
      </c>
      <c r="CD239" s="2">
        <v>299</v>
      </c>
      <c r="CE239" s="2" t="s">
        <v>536</v>
      </c>
      <c r="CF239" s="2"/>
      <c r="CG239" s="2"/>
      <c r="CH239" s="2"/>
      <c r="CI239" s="2">
        <v>1</v>
      </c>
      <c r="CJ239" s="2">
        <v>1</v>
      </c>
      <c r="CK239" s="2" t="s">
        <v>158</v>
      </c>
      <c r="CL239" s="2" t="s">
        <v>85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"009936762333"</f>
        <v>009936762333</v>
      </c>
      <c r="F240" s="3">
        <v>43005</v>
      </c>
      <c r="G240" s="2">
        <v>201803</v>
      </c>
      <c r="H240" s="2" t="s">
        <v>74</v>
      </c>
      <c r="I240" s="2" t="s">
        <v>75</v>
      </c>
      <c r="J240" s="2" t="s">
        <v>76</v>
      </c>
      <c r="K240" s="2" t="s">
        <v>77</v>
      </c>
      <c r="L240" s="2" t="s">
        <v>133</v>
      </c>
      <c r="M240" s="2" t="s">
        <v>134</v>
      </c>
      <c r="N240" s="2" t="s">
        <v>76</v>
      </c>
      <c r="O240" s="2" t="s">
        <v>81</v>
      </c>
      <c r="P240" s="2" t="str">
        <f>"STORES                        "</f>
        <v xml:space="preserve">STORES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25.26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2</v>
      </c>
      <c r="BI240" s="2">
        <v>67</v>
      </c>
      <c r="BJ240" s="2">
        <v>85</v>
      </c>
      <c r="BK240" s="2">
        <v>85</v>
      </c>
      <c r="BL240" s="2">
        <v>238.31</v>
      </c>
      <c r="BM240" s="2">
        <v>33.36</v>
      </c>
      <c r="BN240" s="2">
        <v>271.67</v>
      </c>
      <c r="BO240" s="2">
        <v>271.67</v>
      </c>
      <c r="BP240" s="2"/>
      <c r="BQ240" s="2" t="s">
        <v>136</v>
      </c>
      <c r="BR240" s="2" t="s">
        <v>83</v>
      </c>
      <c r="BS240" s="3">
        <v>43006</v>
      </c>
      <c r="BT240" s="4">
        <v>0.45833333333333331</v>
      </c>
      <c r="BU240" s="2" t="s">
        <v>491</v>
      </c>
      <c r="BV240" s="2" t="s">
        <v>97</v>
      </c>
      <c r="BW240" s="2"/>
      <c r="BX240" s="2"/>
      <c r="BY240" s="2">
        <v>425040</v>
      </c>
      <c r="BZ240" s="2"/>
      <c r="CA240" s="2" t="s">
        <v>528</v>
      </c>
      <c r="CB240" s="2"/>
      <c r="CC240" s="2" t="s">
        <v>134</v>
      </c>
      <c r="CD240" s="2">
        <v>699</v>
      </c>
      <c r="CE240" s="2" t="s">
        <v>536</v>
      </c>
      <c r="CF240" s="5">
        <v>43006</v>
      </c>
      <c r="CG240" s="2"/>
      <c r="CH240" s="2"/>
      <c r="CI240" s="2">
        <v>1</v>
      </c>
      <c r="CJ240" s="2">
        <v>1</v>
      </c>
      <c r="CK240" s="2" t="s">
        <v>100</v>
      </c>
      <c r="CL240" s="2" t="s">
        <v>85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"009936827098"</f>
        <v>009936827098</v>
      </c>
      <c r="F241" s="3">
        <v>43005</v>
      </c>
      <c r="G241" s="2">
        <v>201803</v>
      </c>
      <c r="H241" s="2" t="s">
        <v>242</v>
      </c>
      <c r="I241" s="2" t="s">
        <v>243</v>
      </c>
      <c r="J241" s="2" t="s">
        <v>426</v>
      </c>
      <c r="K241" s="2" t="s">
        <v>77</v>
      </c>
      <c r="L241" s="2" t="s">
        <v>74</v>
      </c>
      <c r="M241" s="2" t="s">
        <v>75</v>
      </c>
      <c r="N241" s="2" t="s">
        <v>76</v>
      </c>
      <c r="O241" s="2" t="s">
        <v>203</v>
      </c>
      <c r="P241" s="2" t="str">
        <f>"PARTS                         "</f>
        <v xml:space="preserve">PARTS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6.38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0.2</v>
      </c>
      <c r="BK241" s="2">
        <v>1</v>
      </c>
      <c r="BL241" s="2">
        <v>58.94</v>
      </c>
      <c r="BM241" s="2">
        <v>8.25</v>
      </c>
      <c r="BN241" s="2">
        <v>67.19</v>
      </c>
      <c r="BO241" s="2">
        <v>67.19</v>
      </c>
      <c r="BP241" s="2"/>
      <c r="BQ241" s="2" t="s">
        <v>541</v>
      </c>
      <c r="BR241" s="2" t="s">
        <v>476</v>
      </c>
      <c r="BS241" s="3">
        <v>43006</v>
      </c>
      <c r="BT241" s="4">
        <v>0.36458333333333331</v>
      </c>
      <c r="BU241" s="2" t="s">
        <v>542</v>
      </c>
      <c r="BV241" s="2" t="s">
        <v>97</v>
      </c>
      <c r="BW241" s="2"/>
      <c r="BX241" s="2"/>
      <c r="BY241" s="2">
        <v>1200</v>
      </c>
      <c r="BZ241" s="2"/>
      <c r="CA241" s="2"/>
      <c r="CB241" s="2"/>
      <c r="CC241" s="2" t="s">
        <v>75</v>
      </c>
      <c r="CD241" s="2">
        <v>2146</v>
      </c>
      <c r="CE241" s="2" t="s">
        <v>89</v>
      </c>
      <c r="CF241" s="5">
        <v>43007</v>
      </c>
      <c r="CG241" s="2"/>
      <c r="CH241" s="2"/>
      <c r="CI241" s="2">
        <v>1</v>
      </c>
      <c r="CJ241" s="2">
        <v>1</v>
      </c>
      <c r="CK241" s="2">
        <v>24</v>
      </c>
      <c r="CL241" s="2" t="s">
        <v>85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"009936078457"</f>
        <v>009936078457</v>
      </c>
      <c r="F242" s="3">
        <v>43005</v>
      </c>
      <c r="G242" s="2">
        <v>201803</v>
      </c>
      <c r="H242" s="2" t="s">
        <v>74</v>
      </c>
      <c r="I242" s="2" t="s">
        <v>75</v>
      </c>
      <c r="J242" s="2" t="s">
        <v>76</v>
      </c>
      <c r="K242" s="2" t="s">
        <v>77</v>
      </c>
      <c r="L242" s="2" t="s">
        <v>193</v>
      </c>
      <c r="M242" s="2" t="s">
        <v>194</v>
      </c>
      <c r="N242" s="2" t="s">
        <v>355</v>
      </c>
      <c r="O242" s="2" t="s">
        <v>203</v>
      </c>
      <c r="P242" s="2" t="str">
        <f>"LOCKS                         "</f>
        <v xml:space="preserve">LOCKS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5.68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0.8</v>
      </c>
      <c r="BJ242" s="2">
        <v>2.5</v>
      </c>
      <c r="BK242" s="2">
        <v>2.5</v>
      </c>
      <c r="BL242" s="2">
        <v>52.48</v>
      </c>
      <c r="BM242" s="2">
        <v>7.35</v>
      </c>
      <c r="BN242" s="2">
        <v>59.83</v>
      </c>
      <c r="BO242" s="2">
        <v>59.83</v>
      </c>
      <c r="BP242" s="2"/>
      <c r="BQ242" s="2" t="s">
        <v>340</v>
      </c>
      <c r="BR242" s="2" t="s">
        <v>83</v>
      </c>
      <c r="BS242" s="3">
        <v>43006</v>
      </c>
      <c r="BT242" s="4">
        <v>0.3756944444444445</v>
      </c>
      <c r="BU242" s="2" t="s">
        <v>357</v>
      </c>
      <c r="BV242" s="2" t="s">
        <v>97</v>
      </c>
      <c r="BW242" s="2"/>
      <c r="BX242" s="2"/>
      <c r="BY242" s="2">
        <v>12715.92</v>
      </c>
      <c r="BZ242" s="2"/>
      <c r="CA242" s="2" t="s">
        <v>358</v>
      </c>
      <c r="CB242" s="2"/>
      <c r="CC242" s="2" t="s">
        <v>194</v>
      </c>
      <c r="CD242" s="2">
        <v>7700</v>
      </c>
      <c r="CE242" s="2" t="s">
        <v>89</v>
      </c>
      <c r="CF242" s="5">
        <v>43007</v>
      </c>
      <c r="CG242" s="2"/>
      <c r="CH242" s="2"/>
      <c r="CI242" s="2">
        <v>1</v>
      </c>
      <c r="CJ242" s="2">
        <v>1</v>
      </c>
      <c r="CK242" s="2">
        <v>21</v>
      </c>
      <c r="CL242" s="2" t="s">
        <v>85</v>
      </c>
      <c r="CM242" s="2"/>
    </row>
    <row r="243" spans="1:91">
      <c r="A243" s="2" t="s">
        <v>170</v>
      </c>
      <c r="B243" s="2" t="s">
        <v>72</v>
      </c>
      <c r="C243" s="2" t="s">
        <v>73</v>
      </c>
      <c r="D243" s="2"/>
      <c r="E243" s="2" t="str">
        <f>"029907512098"</f>
        <v>029907512098</v>
      </c>
      <c r="F243" s="3">
        <v>43007</v>
      </c>
      <c r="G243" s="2">
        <v>201803</v>
      </c>
      <c r="H243" s="2" t="s">
        <v>165</v>
      </c>
      <c r="I243" s="2" t="s">
        <v>166</v>
      </c>
      <c r="J243" s="2" t="s">
        <v>288</v>
      </c>
      <c r="K243" s="2" t="s">
        <v>77</v>
      </c>
      <c r="L243" s="2" t="s">
        <v>78</v>
      </c>
      <c r="M243" s="2" t="s">
        <v>79</v>
      </c>
      <c r="N243" s="2" t="s">
        <v>76</v>
      </c>
      <c r="O243" s="2" t="s">
        <v>81</v>
      </c>
      <c r="P243" s="2" t="str">
        <f>"                              "</f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8.52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0</v>
      </c>
      <c r="BJ243" s="2">
        <v>0.2</v>
      </c>
      <c r="BK243" s="2">
        <v>1</v>
      </c>
      <c r="BL243" s="2">
        <v>83.72</v>
      </c>
      <c r="BM243" s="2">
        <v>11.72</v>
      </c>
      <c r="BN243" s="2">
        <v>95.44</v>
      </c>
      <c r="BO243" s="2">
        <v>95.44</v>
      </c>
      <c r="BP243" s="2"/>
      <c r="BQ243" s="2" t="s">
        <v>386</v>
      </c>
      <c r="BR243" s="2" t="s">
        <v>351</v>
      </c>
      <c r="BS243" s="1" t="s">
        <v>497</v>
      </c>
      <c r="BT243" s="2"/>
      <c r="BU243" s="2"/>
      <c r="BV243" s="2"/>
      <c r="BW243" s="2"/>
      <c r="BX243" s="2"/>
      <c r="BY243" s="2">
        <v>1200</v>
      </c>
      <c r="BZ243" s="2"/>
      <c r="CA243" s="2"/>
      <c r="CB243" s="2"/>
      <c r="CC243" s="2" t="s">
        <v>79</v>
      </c>
      <c r="CD243" s="2">
        <v>2090</v>
      </c>
      <c r="CE243" s="2" t="s">
        <v>89</v>
      </c>
      <c r="CF243" s="2"/>
      <c r="CG243" s="2"/>
      <c r="CH243" s="2"/>
      <c r="CI243" s="2">
        <v>1</v>
      </c>
      <c r="CJ243" s="2" t="s">
        <v>497</v>
      </c>
      <c r="CK243" s="2" t="s">
        <v>283</v>
      </c>
      <c r="CL243" s="2" t="s">
        <v>85</v>
      </c>
      <c r="CM243" s="2"/>
    </row>
    <row r="244" spans="1:91">
      <c r="A244" s="2" t="s">
        <v>170</v>
      </c>
      <c r="B244" s="2" t="s">
        <v>72</v>
      </c>
      <c r="C244" s="2" t="s">
        <v>73</v>
      </c>
      <c r="D244" s="2"/>
      <c r="E244" s="2" t="str">
        <f>"039902658292"</f>
        <v>039902658292</v>
      </c>
      <c r="F244" s="3">
        <v>43005</v>
      </c>
      <c r="G244" s="2">
        <v>201803</v>
      </c>
      <c r="H244" s="2" t="s">
        <v>171</v>
      </c>
      <c r="I244" s="2" t="s">
        <v>172</v>
      </c>
      <c r="J244" s="2" t="s">
        <v>76</v>
      </c>
      <c r="K244" s="2" t="s">
        <v>77</v>
      </c>
      <c r="L244" s="2" t="s">
        <v>78</v>
      </c>
      <c r="M244" s="2" t="s">
        <v>79</v>
      </c>
      <c r="N244" s="2" t="s">
        <v>76</v>
      </c>
      <c r="O244" s="2" t="s">
        <v>81</v>
      </c>
      <c r="P244" s="2" t="str">
        <f>"                              "</f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15.39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20</v>
      </c>
      <c r="BJ244" s="2">
        <v>36.4</v>
      </c>
      <c r="BK244" s="2">
        <v>37</v>
      </c>
      <c r="BL244" s="2">
        <v>147.13</v>
      </c>
      <c r="BM244" s="2">
        <v>20.6</v>
      </c>
      <c r="BN244" s="2">
        <v>167.73</v>
      </c>
      <c r="BO244" s="2">
        <v>167.73</v>
      </c>
      <c r="BP244" s="2"/>
      <c r="BQ244" s="2" t="s">
        <v>83</v>
      </c>
      <c r="BR244" s="2" t="s">
        <v>328</v>
      </c>
      <c r="BS244" s="1" t="s">
        <v>497</v>
      </c>
      <c r="BT244" s="2"/>
      <c r="BU244" s="2"/>
      <c r="BV244" s="2"/>
      <c r="BW244" s="2"/>
      <c r="BX244" s="2"/>
      <c r="BY244" s="2">
        <v>182000</v>
      </c>
      <c r="BZ244" s="2"/>
      <c r="CA244" s="2"/>
      <c r="CB244" s="2"/>
      <c r="CC244" s="2" t="s">
        <v>79</v>
      </c>
      <c r="CD244" s="2">
        <v>2000</v>
      </c>
      <c r="CE244" s="2" t="s">
        <v>89</v>
      </c>
      <c r="CF244" s="2"/>
      <c r="CG244" s="2"/>
      <c r="CH244" s="2"/>
      <c r="CI244" s="2">
        <v>1</v>
      </c>
      <c r="CJ244" s="2" t="s">
        <v>497</v>
      </c>
      <c r="CK244" s="2" t="s">
        <v>158</v>
      </c>
      <c r="CL244" s="2" t="s">
        <v>85</v>
      </c>
      <c r="CM244" s="2"/>
    </row>
    <row r="245" spans="1:91">
      <c r="A245" s="2" t="s">
        <v>170</v>
      </c>
      <c r="B245" s="2" t="s">
        <v>72</v>
      </c>
      <c r="C245" s="2" t="s">
        <v>73</v>
      </c>
      <c r="D245" s="2"/>
      <c r="E245" s="2" t="str">
        <f>"039902658294"</f>
        <v>039902658294</v>
      </c>
      <c r="F245" s="3">
        <v>43005</v>
      </c>
      <c r="G245" s="2">
        <v>201803</v>
      </c>
      <c r="H245" s="2" t="s">
        <v>171</v>
      </c>
      <c r="I245" s="2" t="s">
        <v>172</v>
      </c>
      <c r="J245" s="2" t="s">
        <v>76</v>
      </c>
      <c r="K245" s="2" t="s">
        <v>77</v>
      </c>
      <c r="L245" s="2" t="s">
        <v>543</v>
      </c>
      <c r="M245" s="2" t="s">
        <v>544</v>
      </c>
      <c r="N245" s="2" t="s">
        <v>545</v>
      </c>
      <c r="O245" s="2" t="s">
        <v>81</v>
      </c>
      <c r="P245" s="2" t="str">
        <f>"                              "</f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11.08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1</v>
      </c>
      <c r="BJ245" s="2">
        <v>0.2</v>
      </c>
      <c r="BK245" s="2">
        <v>1</v>
      </c>
      <c r="BL245" s="2">
        <v>107.34</v>
      </c>
      <c r="BM245" s="2">
        <v>15.03</v>
      </c>
      <c r="BN245" s="2">
        <v>122.37</v>
      </c>
      <c r="BO245" s="2">
        <v>122.37</v>
      </c>
      <c r="BP245" s="2"/>
      <c r="BQ245" s="2" t="s">
        <v>546</v>
      </c>
      <c r="BR245" s="2" t="s">
        <v>328</v>
      </c>
      <c r="BS245" s="3">
        <v>43007</v>
      </c>
      <c r="BT245" s="4">
        <v>0.61527777777777781</v>
      </c>
      <c r="BU245" s="2" t="s">
        <v>547</v>
      </c>
      <c r="BV245" s="2" t="s">
        <v>97</v>
      </c>
      <c r="BW245" s="2"/>
      <c r="BX245" s="2"/>
      <c r="BY245" s="2">
        <v>1200</v>
      </c>
      <c r="BZ245" s="2"/>
      <c r="CA245" s="2"/>
      <c r="CB245" s="2"/>
      <c r="CC245" s="2" t="s">
        <v>544</v>
      </c>
      <c r="CD245" s="2">
        <v>7090</v>
      </c>
      <c r="CE245" s="2" t="s">
        <v>89</v>
      </c>
      <c r="CF245" s="2"/>
      <c r="CG245" s="2"/>
      <c r="CH245" s="2"/>
      <c r="CI245" s="2">
        <v>4</v>
      </c>
      <c r="CJ245" s="2">
        <v>2</v>
      </c>
      <c r="CK245" s="2" t="s">
        <v>114</v>
      </c>
      <c r="CL245" s="2" t="s">
        <v>85</v>
      </c>
      <c r="CM245" s="2"/>
    </row>
    <row r="246" spans="1:91">
      <c r="A246" s="2" t="s">
        <v>170</v>
      </c>
      <c r="B246" s="2" t="s">
        <v>72</v>
      </c>
      <c r="C246" s="2" t="s">
        <v>73</v>
      </c>
      <c r="D246" s="2"/>
      <c r="E246" s="2" t="str">
        <f>"029907627771"</f>
        <v>029907627771</v>
      </c>
      <c r="F246" s="3">
        <v>43006</v>
      </c>
      <c r="G246" s="2">
        <v>201803</v>
      </c>
      <c r="H246" s="2" t="s">
        <v>165</v>
      </c>
      <c r="I246" s="2" t="s">
        <v>166</v>
      </c>
      <c r="J246" s="2" t="s">
        <v>288</v>
      </c>
      <c r="K246" s="2" t="s">
        <v>77</v>
      </c>
      <c r="L246" s="2" t="s">
        <v>74</v>
      </c>
      <c r="M246" s="2" t="s">
        <v>75</v>
      </c>
      <c r="N246" s="2" t="s">
        <v>446</v>
      </c>
      <c r="O246" s="2" t="s">
        <v>203</v>
      </c>
      <c r="P246" s="2" t="str">
        <f>"170 945 0988                  "</f>
        <v xml:space="preserve">170 945 0988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4.55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1.2</v>
      </c>
      <c r="BJ246" s="2">
        <v>0.5</v>
      </c>
      <c r="BK246" s="2">
        <v>1.5</v>
      </c>
      <c r="BL246" s="2">
        <v>41.99</v>
      </c>
      <c r="BM246" s="2">
        <v>5.88</v>
      </c>
      <c r="BN246" s="2">
        <v>47.87</v>
      </c>
      <c r="BO246" s="2">
        <v>47.87</v>
      </c>
      <c r="BP246" s="2"/>
      <c r="BQ246" s="2" t="s">
        <v>484</v>
      </c>
      <c r="BR246" s="2" t="s">
        <v>548</v>
      </c>
      <c r="BS246" s="3">
        <v>43007</v>
      </c>
      <c r="BT246" s="4">
        <v>0.3923611111111111</v>
      </c>
      <c r="BU246" s="2" t="s">
        <v>352</v>
      </c>
      <c r="BV246" s="2" t="s">
        <v>97</v>
      </c>
      <c r="BW246" s="2"/>
      <c r="BX246" s="2"/>
      <c r="BY246" s="2">
        <v>2400</v>
      </c>
      <c r="BZ246" s="2" t="s">
        <v>27</v>
      </c>
      <c r="CA246" s="2" t="s">
        <v>362</v>
      </c>
      <c r="CB246" s="2"/>
      <c r="CC246" s="2" t="s">
        <v>75</v>
      </c>
      <c r="CD246" s="2">
        <v>2146</v>
      </c>
      <c r="CE246" s="2" t="s">
        <v>89</v>
      </c>
      <c r="CF246" s="5">
        <v>43007</v>
      </c>
      <c r="CG246" s="2"/>
      <c r="CH246" s="2"/>
      <c r="CI246" s="2">
        <v>1</v>
      </c>
      <c r="CJ246" s="2">
        <v>1</v>
      </c>
      <c r="CK246" s="2">
        <v>21</v>
      </c>
      <c r="CL246" s="2" t="s">
        <v>85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"009936827207"</f>
        <v>009936827207</v>
      </c>
      <c r="F247" s="3">
        <v>43006</v>
      </c>
      <c r="G247" s="2">
        <v>201803</v>
      </c>
      <c r="H247" s="2" t="s">
        <v>242</v>
      </c>
      <c r="I247" s="2" t="s">
        <v>243</v>
      </c>
      <c r="J247" s="2" t="s">
        <v>426</v>
      </c>
      <c r="K247" s="2" t="s">
        <v>77</v>
      </c>
      <c r="L247" s="2" t="s">
        <v>118</v>
      </c>
      <c r="M247" s="2" t="s">
        <v>119</v>
      </c>
      <c r="N247" s="2" t="s">
        <v>93</v>
      </c>
      <c r="O247" s="2" t="s">
        <v>81</v>
      </c>
      <c r="P247" s="2" t="str">
        <f>"PARTS                         "</f>
        <v xml:space="preserve">PARTS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11.08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0.6</v>
      </c>
      <c r="BJ247" s="2">
        <v>0.9</v>
      </c>
      <c r="BK247" s="2">
        <v>1</v>
      </c>
      <c r="BL247" s="2">
        <v>107.34</v>
      </c>
      <c r="BM247" s="2">
        <v>15.03</v>
      </c>
      <c r="BN247" s="2">
        <v>122.37</v>
      </c>
      <c r="BO247" s="2">
        <v>122.37</v>
      </c>
      <c r="BP247" s="2"/>
      <c r="BQ247" s="2" t="s">
        <v>120</v>
      </c>
      <c r="BR247" s="2" t="s">
        <v>549</v>
      </c>
      <c r="BS247" s="1" t="s">
        <v>497</v>
      </c>
      <c r="BT247" s="2"/>
      <c r="BU247" s="2"/>
      <c r="BV247" s="2"/>
      <c r="BW247" s="2"/>
      <c r="BX247" s="2"/>
      <c r="BY247" s="2">
        <v>4377.1000000000004</v>
      </c>
      <c r="BZ247" s="2"/>
      <c r="CA247" s="2"/>
      <c r="CB247" s="2"/>
      <c r="CC247" s="2" t="s">
        <v>119</v>
      </c>
      <c r="CD247" s="2">
        <v>2745</v>
      </c>
      <c r="CE247" s="2" t="s">
        <v>89</v>
      </c>
      <c r="CF247" s="2"/>
      <c r="CG247" s="2"/>
      <c r="CH247" s="2"/>
      <c r="CI247" s="2">
        <v>1</v>
      </c>
      <c r="CJ247" s="2" t="s">
        <v>497</v>
      </c>
      <c r="CK247" s="2" t="s">
        <v>114</v>
      </c>
      <c r="CL247" s="2" t="s">
        <v>85</v>
      </c>
      <c r="CM247" s="2"/>
    </row>
    <row r="248" spans="1:91">
      <c r="A248" s="2" t="s">
        <v>170</v>
      </c>
      <c r="B248" s="2" t="s">
        <v>72</v>
      </c>
      <c r="C248" s="2" t="s">
        <v>73</v>
      </c>
      <c r="D248" s="2"/>
      <c r="E248" s="2" t="str">
        <f>"039902658293"</f>
        <v>039902658293</v>
      </c>
      <c r="F248" s="3">
        <v>43005</v>
      </c>
      <c r="G248" s="2">
        <v>201803</v>
      </c>
      <c r="H248" s="2" t="s">
        <v>171</v>
      </c>
      <c r="I248" s="2" t="s">
        <v>172</v>
      </c>
      <c r="J248" s="2" t="s">
        <v>76</v>
      </c>
      <c r="K248" s="2" t="s">
        <v>77</v>
      </c>
      <c r="L248" s="2" t="s">
        <v>78</v>
      </c>
      <c r="M248" s="2" t="s">
        <v>79</v>
      </c>
      <c r="N248" s="2" t="s">
        <v>179</v>
      </c>
      <c r="O248" s="2" t="s">
        <v>81</v>
      </c>
      <c r="P248" s="2" t="str">
        <f>"                              "</f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8.52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</v>
      </c>
      <c r="BJ248" s="2">
        <v>0.2</v>
      </c>
      <c r="BK248" s="2">
        <v>1</v>
      </c>
      <c r="BL248" s="2">
        <v>83.72</v>
      </c>
      <c r="BM248" s="2">
        <v>11.72</v>
      </c>
      <c r="BN248" s="2">
        <v>95.44</v>
      </c>
      <c r="BO248" s="2">
        <v>95.44</v>
      </c>
      <c r="BP248" s="2"/>
      <c r="BQ248" s="2" t="s">
        <v>386</v>
      </c>
      <c r="BR248" s="2" t="s">
        <v>550</v>
      </c>
      <c r="BS248" s="3">
        <v>43006</v>
      </c>
      <c r="BT248" s="4">
        <v>0.36458333333333331</v>
      </c>
      <c r="BU248" s="2" t="s">
        <v>542</v>
      </c>
      <c r="BV248" s="2" t="s">
        <v>97</v>
      </c>
      <c r="BW248" s="2"/>
      <c r="BX248" s="2"/>
      <c r="BY248" s="2">
        <v>1200</v>
      </c>
      <c r="BZ248" s="2"/>
      <c r="CA248" s="2"/>
      <c r="CB248" s="2"/>
      <c r="CC248" s="2" t="s">
        <v>79</v>
      </c>
      <c r="CD248" s="2">
        <v>2000</v>
      </c>
      <c r="CE248" s="2" t="s">
        <v>89</v>
      </c>
      <c r="CF248" s="5">
        <v>43007</v>
      </c>
      <c r="CG248" s="2"/>
      <c r="CH248" s="2"/>
      <c r="CI248" s="2">
        <v>1</v>
      </c>
      <c r="CJ248" s="2">
        <v>1</v>
      </c>
      <c r="CK248" s="2" t="s">
        <v>158</v>
      </c>
      <c r="CL248" s="2" t="s">
        <v>85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"009936767164"</f>
        <v>009936767164</v>
      </c>
      <c r="F249" s="3">
        <v>43004</v>
      </c>
      <c r="G249" s="2">
        <v>201803</v>
      </c>
      <c r="H249" s="2" t="s">
        <v>78</v>
      </c>
      <c r="I249" s="2" t="s">
        <v>79</v>
      </c>
      <c r="J249" s="2" t="s">
        <v>551</v>
      </c>
      <c r="K249" s="2" t="s">
        <v>77</v>
      </c>
      <c r="L249" s="2" t="s">
        <v>74</v>
      </c>
      <c r="M249" s="2" t="s">
        <v>75</v>
      </c>
      <c r="N249" s="2" t="s">
        <v>76</v>
      </c>
      <c r="O249" s="2" t="s">
        <v>81</v>
      </c>
      <c r="P249" s="2" t="str">
        <f>"NICO                          "</f>
        <v xml:space="preserve">NICO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6.39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0.5</v>
      </c>
      <c r="BJ249" s="2">
        <v>0.2</v>
      </c>
      <c r="BK249" s="2">
        <v>1</v>
      </c>
      <c r="BL249" s="2">
        <v>64.040000000000006</v>
      </c>
      <c r="BM249" s="2">
        <v>8.9700000000000006</v>
      </c>
      <c r="BN249" s="2">
        <v>73.010000000000005</v>
      </c>
      <c r="BO249" s="2">
        <v>73.010000000000005</v>
      </c>
      <c r="BP249" s="2"/>
      <c r="BQ249" s="2" t="s">
        <v>552</v>
      </c>
      <c r="BR249" s="2" t="s">
        <v>476</v>
      </c>
      <c r="BS249" s="3">
        <v>43005</v>
      </c>
      <c r="BT249" s="4">
        <v>0.56944444444444442</v>
      </c>
      <c r="BU249" s="2" t="s">
        <v>518</v>
      </c>
      <c r="BV249" s="2" t="s">
        <v>97</v>
      </c>
      <c r="BW249" s="2"/>
      <c r="BX249" s="2"/>
      <c r="BY249" s="2">
        <v>1200</v>
      </c>
      <c r="BZ249" s="2"/>
      <c r="CA249" s="2"/>
      <c r="CB249" s="2"/>
      <c r="CC249" s="2" t="s">
        <v>75</v>
      </c>
      <c r="CD249" s="2">
        <v>2146</v>
      </c>
      <c r="CE249" s="2" t="s">
        <v>89</v>
      </c>
      <c r="CF249" s="5">
        <v>43006</v>
      </c>
      <c r="CG249" s="2"/>
      <c r="CH249" s="2"/>
      <c r="CI249" s="2">
        <v>1</v>
      </c>
      <c r="CJ249" s="2">
        <v>1</v>
      </c>
      <c r="CK249" s="2" t="s">
        <v>90</v>
      </c>
      <c r="CL249" s="2" t="s">
        <v>85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"039902650452"</f>
        <v>039902650452</v>
      </c>
      <c r="F250" s="3">
        <v>43005</v>
      </c>
      <c r="G250" s="2">
        <v>201803</v>
      </c>
      <c r="H250" s="2" t="s">
        <v>110</v>
      </c>
      <c r="I250" s="2" t="s">
        <v>111</v>
      </c>
      <c r="J250" s="2" t="s">
        <v>76</v>
      </c>
      <c r="K250" s="2" t="s">
        <v>77</v>
      </c>
      <c r="L250" s="2" t="s">
        <v>78</v>
      </c>
      <c r="M250" s="2" t="s">
        <v>79</v>
      </c>
      <c r="N250" s="2" t="s">
        <v>179</v>
      </c>
      <c r="O250" s="2" t="s">
        <v>81</v>
      </c>
      <c r="P250" s="2" t="str">
        <f>"                              "</f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31.33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2</v>
      </c>
      <c r="BI250" s="2">
        <v>35.1</v>
      </c>
      <c r="BJ250" s="2">
        <v>45.4</v>
      </c>
      <c r="BK250" s="2">
        <v>46</v>
      </c>
      <c r="BL250" s="2">
        <v>294.37</v>
      </c>
      <c r="BM250" s="2">
        <v>41.21</v>
      </c>
      <c r="BN250" s="2">
        <v>335.58</v>
      </c>
      <c r="BO250" s="2">
        <v>335.58</v>
      </c>
      <c r="BP250" s="2"/>
      <c r="BQ250" s="2" t="s">
        <v>240</v>
      </c>
      <c r="BR250" s="2" t="s">
        <v>382</v>
      </c>
      <c r="BS250" s="1" t="s">
        <v>497</v>
      </c>
      <c r="BT250" s="2"/>
      <c r="BU250" s="2"/>
      <c r="BV250" s="2"/>
      <c r="BW250" s="2"/>
      <c r="BX250" s="2"/>
      <c r="BY250" s="2">
        <v>227223</v>
      </c>
      <c r="BZ250" s="2"/>
      <c r="CA250" s="2"/>
      <c r="CB250" s="2"/>
      <c r="CC250" s="2" t="s">
        <v>79</v>
      </c>
      <c r="CD250" s="2">
        <v>2054</v>
      </c>
      <c r="CE250" s="2" t="s">
        <v>89</v>
      </c>
      <c r="CF250" s="2"/>
      <c r="CG250" s="2"/>
      <c r="CH250" s="2"/>
      <c r="CI250" s="2">
        <v>0</v>
      </c>
      <c r="CJ250" s="2">
        <v>0</v>
      </c>
      <c r="CK250" s="2" t="s">
        <v>121</v>
      </c>
      <c r="CL250" s="2" t="s">
        <v>85</v>
      </c>
      <c r="CM250" s="2"/>
    </row>
    <row r="251" spans="1:91">
      <c r="A251" s="2" t="s">
        <v>170</v>
      </c>
      <c r="B251" s="2" t="s">
        <v>72</v>
      </c>
      <c r="C251" s="2" t="s">
        <v>73</v>
      </c>
      <c r="D251" s="2"/>
      <c r="E251" s="2" t="str">
        <f>"039902509295"</f>
        <v>039902509295</v>
      </c>
      <c r="F251" s="3">
        <v>43006</v>
      </c>
      <c r="G251" s="2">
        <v>201803</v>
      </c>
      <c r="H251" s="2" t="s">
        <v>310</v>
      </c>
      <c r="I251" s="2" t="s">
        <v>311</v>
      </c>
      <c r="J251" s="2" t="s">
        <v>343</v>
      </c>
      <c r="K251" s="2" t="s">
        <v>77</v>
      </c>
      <c r="L251" s="2" t="s">
        <v>78</v>
      </c>
      <c r="M251" s="2" t="s">
        <v>79</v>
      </c>
      <c r="N251" s="2" t="s">
        <v>553</v>
      </c>
      <c r="O251" s="2" t="s">
        <v>81</v>
      </c>
      <c r="P251" s="2" t="str">
        <f>"                              "</f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9.3000000000000007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2</v>
      </c>
      <c r="BJ251" s="2">
        <v>0.5</v>
      </c>
      <c r="BK251" s="2">
        <v>2</v>
      </c>
      <c r="BL251" s="2">
        <v>90.94</v>
      </c>
      <c r="BM251" s="2">
        <v>12.73</v>
      </c>
      <c r="BN251" s="2">
        <v>103.67</v>
      </c>
      <c r="BO251" s="2">
        <v>103.67</v>
      </c>
      <c r="BP251" s="2"/>
      <c r="BQ251" s="2"/>
      <c r="BR251" s="2" t="s">
        <v>346</v>
      </c>
      <c r="BS251" s="1" t="s">
        <v>497</v>
      </c>
      <c r="BT251" s="2"/>
      <c r="BU251" s="2"/>
      <c r="BV251" s="2"/>
      <c r="BW251" s="2"/>
      <c r="BX251" s="2"/>
      <c r="BY251" s="2">
        <v>2400</v>
      </c>
      <c r="BZ251" s="2"/>
      <c r="CA251" s="2"/>
      <c r="CB251" s="2"/>
      <c r="CC251" s="2" t="s">
        <v>79</v>
      </c>
      <c r="CD251" s="2">
        <v>2090</v>
      </c>
      <c r="CE251" s="2" t="s">
        <v>271</v>
      </c>
      <c r="CF251" s="2"/>
      <c r="CG251" s="2"/>
      <c r="CH251" s="2"/>
      <c r="CI251" s="2">
        <v>2</v>
      </c>
      <c r="CJ251" s="2" t="s">
        <v>497</v>
      </c>
      <c r="CK251" s="2" t="s">
        <v>187</v>
      </c>
      <c r="CL251" s="2" t="s">
        <v>85</v>
      </c>
      <c r="CM251" s="2"/>
    </row>
    <row r="252" spans="1:91">
      <c r="A252" s="2" t="s">
        <v>170</v>
      </c>
      <c r="B252" s="2" t="s">
        <v>72</v>
      </c>
      <c r="C252" s="2" t="s">
        <v>73</v>
      </c>
      <c r="D252" s="2"/>
      <c r="E252" s="2" t="str">
        <f>"039902658291"</f>
        <v>039902658291</v>
      </c>
      <c r="F252" s="3">
        <v>43007</v>
      </c>
      <c r="G252" s="2">
        <v>201803</v>
      </c>
      <c r="H252" s="2" t="s">
        <v>171</v>
      </c>
      <c r="I252" s="2" t="s">
        <v>172</v>
      </c>
      <c r="J252" s="2" t="s">
        <v>76</v>
      </c>
      <c r="K252" s="2" t="s">
        <v>77</v>
      </c>
      <c r="L252" s="2" t="s">
        <v>200</v>
      </c>
      <c r="M252" s="2" t="s">
        <v>201</v>
      </c>
      <c r="N252" s="2" t="s">
        <v>93</v>
      </c>
      <c r="O252" s="2" t="s">
        <v>81</v>
      </c>
      <c r="P252" s="2" t="str">
        <f>"                              "</f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7.81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5</v>
      </c>
      <c r="BJ252" s="2">
        <v>12.8</v>
      </c>
      <c r="BK252" s="2">
        <v>13</v>
      </c>
      <c r="BL252" s="2">
        <v>77.16</v>
      </c>
      <c r="BM252" s="2">
        <v>10.8</v>
      </c>
      <c r="BN252" s="2">
        <v>87.96</v>
      </c>
      <c r="BO252" s="2">
        <v>87.96</v>
      </c>
      <c r="BP252" s="2"/>
      <c r="BQ252" s="2" t="s">
        <v>554</v>
      </c>
      <c r="BR252" s="2" t="s">
        <v>327</v>
      </c>
      <c r="BS252" s="1" t="s">
        <v>497</v>
      </c>
      <c r="BT252" s="2"/>
      <c r="BU252" s="2"/>
      <c r="BV252" s="2"/>
      <c r="BW252" s="2"/>
      <c r="BX252" s="2"/>
      <c r="BY252" s="2">
        <v>64000</v>
      </c>
      <c r="BZ252" s="2"/>
      <c r="CA252" s="2"/>
      <c r="CB252" s="2"/>
      <c r="CC252" s="2" t="s">
        <v>201</v>
      </c>
      <c r="CD252" s="2">
        <v>9460</v>
      </c>
      <c r="CE252" s="2" t="s">
        <v>89</v>
      </c>
      <c r="CF252" s="2"/>
      <c r="CG252" s="2"/>
      <c r="CH252" s="2"/>
      <c r="CI252" s="2">
        <v>1</v>
      </c>
      <c r="CJ252" s="2" t="s">
        <v>497</v>
      </c>
      <c r="CK252" s="2" t="s">
        <v>132</v>
      </c>
      <c r="CL252" s="2" t="s">
        <v>85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"069908195503"</f>
        <v>069908195503</v>
      </c>
      <c r="F253" s="3">
        <v>43007</v>
      </c>
      <c r="G253" s="2">
        <v>201803</v>
      </c>
      <c r="H253" s="2" t="s">
        <v>227</v>
      </c>
      <c r="I253" s="2" t="s">
        <v>228</v>
      </c>
      <c r="J253" s="2" t="s">
        <v>76</v>
      </c>
      <c r="K253" s="2" t="s">
        <v>77</v>
      </c>
      <c r="L253" s="2" t="s">
        <v>78</v>
      </c>
      <c r="M253" s="2" t="s">
        <v>79</v>
      </c>
      <c r="N253" s="2" t="s">
        <v>76</v>
      </c>
      <c r="O253" s="2" t="s">
        <v>81</v>
      </c>
      <c r="P253" s="2" t="str">
        <f>"                              "</f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18.829999999999998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30</v>
      </c>
      <c r="BJ253" s="2">
        <v>40.200000000000003</v>
      </c>
      <c r="BK253" s="2">
        <v>41</v>
      </c>
      <c r="BL253" s="2">
        <v>178.92</v>
      </c>
      <c r="BM253" s="2">
        <v>25.05</v>
      </c>
      <c r="BN253" s="2">
        <v>203.97</v>
      </c>
      <c r="BO253" s="2">
        <v>203.97</v>
      </c>
      <c r="BP253" s="2"/>
      <c r="BQ253" s="2" t="s">
        <v>419</v>
      </c>
      <c r="BR253" s="2" t="s">
        <v>555</v>
      </c>
      <c r="BS253" s="1" t="s">
        <v>497</v>
      </c>
      <c r="BT253" s="2"/>
      <c r="BU253" s="2"/>
      <c r="BV253" s="2"/>
      <c r="BW253" s="2"/>
      <c r="BX253" s="2"/>
      <c r="BY253" s="2">
        <v>201134</v>
      </c>
      <c r="BZ253" s="2"/>
      <c r="CA253" s="2"/>
      <c r="CB253" s="2"/>
      <c r="CC253" s="2" t="s">
        <v>79</v>
      </c>
      <c r="CD253" s="2">
        <v>2054</v>
      </c>
      <c r="CE253" s="2" t="s">
        <v>89</v>
      </c>
      <c r="CF253" s="2"/>
      <c r="CG253" s="2"/>
      <c r="CH253" s="2"/>
      <c r="CI253" s="2">
        <v>1</v>
      </c>
      <c r="CJ253" s="2" t="s">
        <v>497</v>
      </c>
      <c r="CK253" s="2" t="s">
        <v>237</v>
      </c>
      <c r="CL253" s="2" t="s">
        <v>85</v>
      </c>
      <c r="CM253" s="2"/>
    </row>
    <row r="254" spans="1:91">
      <c r="A254" s="2" t="s">
        <v>170</v>
      </c>
      <c r="B254" s="2" t="s">
        <v>72</v>
      </c>
      <c r="C254" s="2" t="s">
        <v>73</v>
      </c>
      <c r="D254" s="2"/>
      <c r="E254" s="2" t="str">
        <f>"069908134318"</f>
        <v>069908134318</v>
      </c>
      <c r="F254" s="3">
        <v>43007</v>
      </c>
      <c r="G254" s="2">
        <v>201803</v>
      </c>
      <c r="H254" s="2" t="s">
        <v>133</v>
      </c>
      <c r="I254" s="2" t="s">
        <v>134</v>
      </c>
      <c r="J254" s="2" t="s">
        <v>76</v>
      </c>
      <c r="K254" s="2" t="s">
        <v>77</v>
      </c>
      <c r="L254" s="2" t="s">
        <v>78</v>
      </c>
      <c r="M254" s="2" t="s">
        <v>79</v>
      </c>
      <c r="N254" s="2" t="s">
        <v>76</v>
      </c>
      <c r="O254" s="2" t="s">
        <v>81</v>
      </c>
      <c r="P254" s="2" t="str">
        <f>"                              "</f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8.52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</v>
      </c>
      <c r="BJ254" s="2">
        <v>0.2</v>
      </c>
      <c r="BK254" s="2">
        <v>1</v>
      </c>
      <c r="BL254" s="2">
        <v>83.72</v>
      </c>
      <c r="BM254" s="2">
        <v>11.72</v>
      </c>
      <c r="BN254" s="2">
        <v>95.44</v>
      </c>
      <c r="BO254" s="2">
        <v>95.44</v>
      </c>
      <c r="BP254" s="2"/>
      <c r="BQ254" s="2" t="s">
        <v>556</v>
      </c>
      <c r="BR254" s="2"/>
      <c r="BS254" s="1" t="s">
        <v>497</v>
      </c>
      <c r="BT254" s="2"/>
      <c r="BU254" s="2"/>
      <c r="BV254" s="2"/>
      <c r="BW254" s="2"/>
      <c r="BX254" s="2"/>
      <c r="BY254" s="2">
        <v>1200</v>
      </c>
      <c r="BZ254" s="2"/>
      <c r="CA254" s="2"/>
      <c r="CB254" s="2"/>
      <c r="CC254" s="2" t="s">
        <v>79</v>
      </c>
      <c r="CD254" s="2">
        <v>2000</v>
      </c>
      <c r="CE254" s="2" t="s">
        <v>89</v>
      </c>
      <c r="CF254" s="2"/>
      <c r="CG254" s="2"/>
      <c r="CH254" s="2"/>
      <c r="CI254" s="2">
        <v>1</v>
      </c>
      <c r="CJ254" s="2" t="s">
        <v>497</v>
      </c>
      <c r="CK254" s="2" t="s">
        <v>158</v>
      </c>
      <c r="CL254" s="2" t="s">
        <v>85</v>
      </c>
      <c r="CM254" s="2"/>
    </row>
    <row r="255" spans="1:91">
      <c r="A255" s="2"/>
      <c r="B255" s="2"/>
      <c r="C255" s="2"/>
      <c r="D255" s="2"/>
      <c r="E255" s="2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1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</row>
    <row r="256" spans="1:91">
      <c r="A256" s="1"/>
      <c r="B256" s="1"/>
      <c r="C256" s="1"/>
      <c r="D256" s="1"/>
      <c r="E256" s="1" t="s">
        <v>557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234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4584.42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/>
      <c r="BI256" s="1">
        <v>6086</v>
      </c>
      <c r="BJ256" s="1">
        <v>8812.7000000000007</v>
      </c>
      <c r="BK256" s="1">
        <v>9577.5</v>
      </c>
      <c r="BL256" s="1">
        <v>44355.29</v>
      </c>
      <c r="BM256" s="1">
        <v>6209.87</v>
      </c>
      <c r="BN256" s="1">
        <v>50565.16</v>
      </c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>
      <c r="A257" s="2"/>
      <c r="B257" s="2"/>
      <c r="C257" s="2"/>
      <c r="D257" s="2"/>
      <c r="E257" s="2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1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</row>
    <row r="258" spans="1:91">
      <c r="A258" s="2"/>
      <c r="B258" s="2"/>
      <c r="C258" s="2"/>
      <c r="D258" s="2"/>
      <c r="E258" s="2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1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</row>
    <row r="259" spans="1:91">
      <c r="A259" s="2"/>
      <c r="B259" s="2"/>
      <c r="C259" s="2"/>
      <c r="D259" s="2"/>
      <c r="E259" s="2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1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2017-10-02T07:08:17Z</dcterms:created>
  <dcterms:modified xsi:type="dcterms:W3CDTF">2017-10-02T07:08:30Z</dcterms:modified>
</cp:coreProperties>
</file>