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0F5D0676-67A5-479C-830A-C88D2A0FA0F8}" xr6:coauthVersionLast="47" xr6:coauthVersionMax="47" xr10:uidLastSave="{00000000-0000-0000-0000-000000000000}"/>
  <bookViews>
    <workbookView xWindow="28680" yWindow="-120" windowWidth="20730" windowHeight="11040" xr2:uid="{E81455B1-2192-4404-909C-ECA722B5C10C}"/>
  </bookViews>
  <sheets>
    <sheet name="sdrascd7-IESANPA15125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1" l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<sst xmlns="http://schemas.openxmlformats.org/spreadsheetml/2006/main" count="939" uniqueCount="267">
  <si>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</si>
  <si>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</si>
  <si>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</si>
  <si>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</si>
  <si>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</si>
  <si>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</si>
  <si>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</si>
  <si>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</si>
  <si>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</si>
  <si>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</si>
  <si>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</si>
  <si>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</si>
  <si>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</si>
  <si>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</si>
  <si>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</si>
  <si>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</si>
  <si>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</si>
  <si>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</si>
  <si>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</si>
  <si>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</si>
  <si>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</si>
  <si>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</si>
  <si>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</si>
  <si>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</si>
  <si>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</si>
  <si>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</si>
  <si>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</si>
  <si>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</si>
  <si>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</si>
  <si>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</si>
  <si>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</si>
  <si>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</si>
  <si>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</si>
  <si>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</si>
  <si>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</si>
  <si>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</si>
  <si>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</si>
  <si>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</si>
  <si>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</si>
  <si>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</si>
  <si>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</si>
  <si>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</si>
  <si>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</si>
  <si>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</si>
  <si>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</si>
  <si>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</si>
  <si>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</si>
  <si>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</si>
  <si>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</si>
  <si>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</si>
  <si>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</si>
  <si>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</si>
  <si>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</si>
  <si>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</si>
  <si>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</si>
  <si>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</si>
  <si>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</si>
  <si>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</si>
  <si>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</si>
  <si>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</si>
  <si>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</si>
  <si>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</si>
  <si>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</si>
  <si>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</si>
  <si>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</si>
  <si>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</si>
  <si>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</si>
  <si>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</si>
  <si>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</si>
  <si>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</si>
  <si>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</si>
  <si>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</si>
  <si>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J19267</t>
  </si>
  <si>
    <t xml:space="preserve">TRI MOVE                           </t>
  </si>
  <si>
    <t>WAY</t>
  </si>
  <si>
    <t>CAPET</t>
  </si>
  <si>
    <t>CAPE TOWN</t>
  </si>
  <si>
    <t xml:space="preserve">DOCFEMUR                           </t>
  </si>
  <si>
    <t xml:space="preserve">                                   </t>
  </si>
  <si>
    <t>BOKSB</t>
  </si>
  <si>
    <t>BOKSBURG</t>
  </si>
  <si>
    <t xml:space="preserve">JACKY HARRIS                       </t>
  </si>
  <si>
    <t>DBC</t>
  </si>
  <si>
    <t>NADIA</t>
  </si>
  <si>
    <t>Olive HARRIS</t>
  </si>
  <si>
    <t>yes</t>
  </si>
  <si>
    <t>FUE / doc</t>
  </si>
  <si>
    <t>POD received from cell 0658000152 M</t>
  </si>
  <si>
    <t>PARCEL</t>
  </si>
  <si>
    <t>no</t>
  </si>
  <si>
    <t xml:space="preserve">CLOOF WINE EST                     </t>
  </si>
  <si>
    <t>EAST</t>
  </si>
  <si>
    <t>EAST LONDON</t>
  </si>
  <si>
    <t xml:space="preserve">BIG DADDY KBY RD                   </t>
  </si>
  <si>
    <t>ON2</t>
  </si>
  <si>
    <t>JAYVIN</t>
  </si>
  <si>
    <t>KOTSLEY</t>
  </si>
  <si>
    <t>Consignee not available)</t>
  </si>
  <si>
    <t>NNS</t>
  </si>
  <si>
    <t>DOC / FUE</t>
  </si>
  <si>
    <t xml:space="preserve">CLOOF WINE                         </t>
  </si>
  <si>
    <t>PORT3</t>
  </si>
  <si>
    <t>PORT ELIZABETH</t>
  </si>
  <si>
    <t xml:space="preserve">ULTRA CITY LIQOURS                 </t>
  </si>
  <si>
    <t>Yolanda</t>
  </si>
  <si>
    <t>POD received from cell 0715494036 M</t>
  </si>
  <si>
    <t>SEDGE</t>
  </si>
  <si>
    <t>SEDGEFIELD</t>
  </si>
  <si>
    <t xml:space="preserve">ULTRA LIQOURS                      </t>
  </si>
  <si>
    <t>Shalton</t>
  </si>
  <si>
    <t>POD received from cell 0635187263 M</t>
  </si>
  <si>
    <t>DURBA</t>
  </si>
  <si>
    <t>DURBAN</t>
  </si>
  <si>
    <t>?</t>
  </si>
  <si>
    <t>NELSP</t>
  </si>
  <si>
    <t>NELSPRUIT</t>
  </si>
  <si>
    <t xml:space="preserve">TOP WESTEND                        </t>
  </si>
  <si>
    <t>CLOOF</t>
  </si>
  <si>
    <t xml:space="preserve">TOPS WESTEND                       </t>
  </si>
  <si>
    <t>SANDT</t>
  </si>
  <si>
    <t>SANDTON</t>
  </si>
  <si>
    <t xml:space="preserve">TOPS SUNNINGHILL                   </t>
  </si>
  <si>
    <t>GEORG</t>
  </si>
  <si>
    <t>GEORGE</t>
  </si>
  <si>
    <t>Lusanda</t>
  </si>
  <si>
    <t>POD received from cell 0664343168 M</t>
  </si>
  <si>
    <t>JOHAN</t>
  </si>
  <si>
    <t>JOHANNESBURG</t>
  </si>
  <si>
    <t xml:space="preserve">DISCOUNT LIQ                       </t>
  </si>
  <si>
    <t>JAYVUN</t>
  </si>
  <si>
    <t>Redirect waybill on waybill nu</t>
  </si>
  <si>
    <t>Redirect waybill on waybill number R0099</t>
  </si>
  <si>
    <t>BREDA</t>
  </si>
  <si>
    <t>BREDASDORP</t>
  </si>
  <si>
    <t xml:space="preserve">TEX LIQ MARK                       </t>
  </si>
  <si>
    <t xml:space="preserve">C TEICIEIRER                  </t>
  </si>
  <si>
    <t xml:space="preserve">50 CASES SHORT                          </t>
  </si>
  <si>
    <t>MIDRA</t>
  </si>
  <si>
    <t>MIDRAND</t>
  </si>
  <si>
    <t xml:space="preserve">TOPS POLO FIELDS                   </t>
  </si>
  <si>
    <t>Emelda</t>
  </si>
  <si>
    <t>POD received from cell 0692133137 M</t>
  </si>
  <si>
    <t>PRETO</t>
  </si>
  <si>
    <t>PRETORIA</t>
  </si>
  <si>
    <t xml:space="preserve">TOPS                               </t>
  </si>
  <si>
    <t>Ally</t>
  </si>
  <si>
    <t>POD received from cell 0723940461 M</t>
  </si>
  <si>
    <t>Basl</t>
  </si>
  <si>
    <t>POD received from cell 0720457394 M</t>
  </si>
  <si>
    <t>SECUN</t>
  </si>
  <si>
    <t>SECUNDA</t>
  </si>
  <si>
    <t>jade</t>
  </si>
  <si>
    <t>POD received from cell 0761738489 M</t>
  </si>
  <si>
    <t>SPRI3</t>
  </si>
  <si>
    <t>SPRINGS</t>
  </si>
  <si>
    <t>morne</t>
  </si>
  <si>
    <t>POD received from cell 0715155602 M</t>
  </si>
  <si>
    <t>BENON</t>
  </si>
  <si>
    <t>BENONI</t>
  </si>
  <si>
    <t xml:space="preserve">ULTRA LIQ                          </t>
  </si>
  <si>
    <t>shamond</t>
  </si>
  <si>
    <t>POD received from cell 0729630904 M</t>
  </si>
  <si>
    <t xml:space="preserve">SPAR                               </t>
  </si>
  <si>
    <t>Returned to sender on waybill</t>
  </si>
  <si>
    <t>Client refused delivery</t>
  </si>
  <si>
    <t>SYSTEM</t>
  </si>
  <si>
    <t>Returned to sender on waybill number R00</t>
  </si>
  <si>
    <t xml:space="preserve">LIGHTING REVOLUTION                </t>
  </si>
  <si>
    <t>SALDA</t>
  </si>
  <si>
    <t>SALDANHA</t>
  </si>
  <si>
    <t xml:space="preserve">SALKOV-TRANSNET FREIGHT RAIL       </t>
  </si>
  <si>
    <t>ON1</t>
  </si>
  <si>
    <t>ASHLYNN PETER</t>
  </si>
  <si>
    <t>LUSANDA</t>
  </si>
  <si>
    <t>ASHLYNN</t>
  </si>
  <si>
    <t>FUE / DOC</t>
  </si>
  <si>
    <t>RIVIE</t>
  </si>
  <si>
    <t>RIVIERSONDEREND</t>
  </si>
  <si>
    <t xml:space="preserve">FYNBLOEM FARM                      </t>
  </si>
  <si>
    <t>DEHAN</t>
  </si>
  <si>
    <t>morgan</t>
  </si>
  <si>
    <t>Appointment required</t>
  </si>
  <si>
    <t>jlc</t>
  </si>
  <si>
    <t>POD received from cell 0783560176 M</t>
  </si>
  <si>
    <t>GONUB</t>
  </si>
  <si>
    <t>GONUBIE</t>
  </si>
  <si>
    <t xml:space="preserve">PRESTONS LIQ                       </t>
  </si>
  <si>
    <t>Jeremy</t>
  </si>
  <si>
    <t>SIGNATURE</t>
  </si>
  <si>
    <t>POD received from cell 0733622001 M</t>
  </si>
  <si>
    <t>Edio</t>
  </si>
  <si>
    <t xml:space="preserve">DOCSEMUR                           </t>
  </si>
  <si>
    <t>KIMBE</t>
  </si>
  <si>
    <t>KIMBERLEY</t>
  </si>
  <si>
    <t xml:space="preserve">BEACONMED PHARMACY                 </t>
  </si>
  <si>
    <t>TAFARA</t>
  </si>
  <si>
    <t>tafar</t>
  </si>
  <si>
    <t>POD received from cell 0820799402 M</t>
  </si>
  <si>
    <t>BOX</t>
  </si>
  <si>
    <t xml:space="preserve">TAYEBA                             </t>
  </si>
  <si>
    <t>TAYEBA</t>
  </si>
  <si>
    <t>isa</t>
  </si>
  <si>
    <t>BLOE1</t>
  </si>
  <si>
    <t>BLOEMFONTEIN</t>
  </si>
  <si>
    <t xml:space="preserve">LIQUOR STORE BLOEMFONTEIN          </t>
  </si>
  <si>
    <t>051 4501348</t>
  </si>
  <si>
    <t>Carmen</t>
  </si>
  <si>
    <t>dss</t>
  </si>
  <si>
    <t>POD received from cell 0760821332 M</t>
  </si>
  <si>
    <t>UITEN</t>
  </si>
  <si>
    <t>UITENHAGE</t>
  </si>
  <si>
    <t xml:space="preserve">AFROMIX                            </t>
  </si>
  <si>
    <t>AFROMIX</t>
  </si>
  <si>
    <t>DAMAIN</t>
  </si>
  <si>
    <t>Chantelle</t>
  </si>
  <si>
    <t>POD received from cell 0837842726 M</t>
  </si>
  <si>
    <t>SASOL</t>
  </si>
  <si>
    <t>SASOLBURG</t>
  </si>
  <si>
    <t xml:space="preserve">NA                                 </t>
  </si>
  <si>
    <t>.</t>
  </si>
  <si>
    <t>cloete</t>
  </si>
  <si>
    <t>POD received from cell 0781810800 M</t>
  </si>
  <si>
    <t>LANGE</t>
  </si>
  <si>
    <t>LANGEBAAN</t>
  </si>
  <si>
    <t>HENK AURET</t>
  </si>
  <si>
    <t>HENCO</t>
  </si>
  <si>
    <t>CHESLYN</t>
  </si>
  <si>
    <t>Hold for Collection</t>
  </si>
  <si>
    <t>NGF</t>
  </si>
  <si>
    <t>RANDB</t>
  </si>
  <si>
    <t>RANDBURG</t>
  </si>
  <si>
    <t>SPAR SOUTH</t>
  </si>
  <si>
    <t>wikus</t>
  </si>
  <si>
    <t>POD received from cell 0724942857 M</t>
  </si>
  <si>
    <t>TOPS-SUNNINGHILL</t>
  </si>
  <si>
    <t>Ipher</t>
  </si>
  <si>
    <t>POD received from cell 0763266276 M</t>
  </si>
  <si>
    <t xml:space="preserve">LUGGAGE W HSE                      </t>
  </si>
  <si>
    <t>NURAAN</t>
  </si>
  <si>
    <t>DELMAN</t>
  </si>
  <si>
    <t>renardo</t>
  </si>
  <si>
    <t>POD received from cell 0685031074 M</t>
  </si>
  <si>
    <t>PAARL</t>
  </si>
  <si>
    <t xml:space="preserve">MIKAYLE                            </t>
  </si>
  <si>
    <t xml:space="preserve">ADA LIGHTING                       </t>
  </si>
  <si>
    <t>MIKAYLE</t>
  </si>
  <si>
    <t>Mikayle</t>
  </si>
  <si>
    <t>POD received from cell 0718252724 M</t>
  </si>
  <si>
    <t xml:space="preserve">KP OPTIM                           </t>
  </si>
  <si>
    <t>DIRK VENTER</t>
  </si>
  <si>
    <t>RONEL</t>
  </si>
  <si>
    <t xml:space="preserve">OPTIM                              </t>
  </si>
  <si>
    <t xml:space="preserve">TELESURE GROUP SERV                </t>
  </si>
  <si>
    <t>MINAH</t>
  </si>
  <si>
    <t>DAMIAN</t>
  </si>
  <si>
    <t>Simon</t>
  </si>
  <si>
    <t>POD received from cell 0791116698 M</t>
  </si>
  <si>
    <t xml:space="preserve">NADIA                              </t>
  </si>
  <si>
    <t xml:space="preserve">ANDRE V NIEUWEN                    </t>
  </si>
  <si>
    <t>Hantie</t>
  </si>
  <si>
    <t>POD received from cell 0646113027 M</t>
  </si>
  <si>
    <t>MIDD2</t>
  </si>
  <si>
    <t>MIDDELBURG (Mpumalanga)</t>
  </si>
  <si>
    <t>CHRIS SONNEKUS</t>
  </si>
  <si>
    <t>Thandi</t>
  </si>
  <si>
    <t>POD received from cell 0793555117 M</t>
  </si>
  <si>
    <t>Account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</si>
</sst>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DA00B-CCF7-435B-8810-CA0D08AB2174}">
  <dimension ref="A1:CN47"/>
  <sheetViews>
    <sheetView tabSelected="1" topLeftCell="A25" workbookViewId="0">
      <selection activeCell="A2" sqref="A2:A45"/>
    </sheetView>
  </sheetViews>
  <sheetFormatPr defaultRowHeight="14.4" x14ac:dyDescent="0.3"/>
  <cols>
    <col min="6" max="6" width="15.44140625" customWidth="1"/>
  </cols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"009943817555"</f>
        <v>009943817555</v>
      </c>
      <c r="F2" s="3">
        <v>45166</v>
      </c>
      <c r="G2">
        <v>202405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5.25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43.36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11.8</v>
      </c>
      <c r="BJ2">
        <v>4.5</v>
      </c>
      <c r="BK2">
        <v>12</v>
      </c>
      <c r="BL2">
        <v>132.81</v>
      </c>
      <c r="BM2">
        <v>19.920000000000002</v>
      </c>
      <c r="BN2">
        <v>152.72999999999999</v>
      </c>
      <c r="BO2">
        <v>152.72999999999999</v>
      </c>
      <c r="BR2" t="s">
        <v>83</v>
      </c>
      <c r="BS2" s="3">
        <v>45169</v>
      </c>
      <c r="BT2" s="4">
        <v>0.32777777777777778</v>
      </c>
      <c r="BU2" t="s">
        <v>84</v>
      </c>
      <c r="BV2" t="s">
        <v>85</v>
      </c>
      <c r="BY2">
        <v>22493.9</v>
      </c>
      <c r="BZ2" t="s">
        <v>86</v>
      </c>
      <c r="CA2" t="s">
        <v>87</v>
      </c>
      <c r="CC2" t="s">
        <v>80</v>
      </c>
      <c r="CD2">
        <v>1459</v>
      </c>
      <c r="CE2" t="s">
        <v>88</v>
      </c>
      <c r="CI2">
        <v>3</v>
      </c>
      <c r="CJ2">
        <v>3</v>
      </c>
      <c r="CK2">
        <v>41</v>
      </c>
      <c r="CL2" t="s">
        <v>89</v>
      </c>
    </row>
    <row r="3" spans="1:92" x14ac:dyDescent="0.3">
      <c r="A3" t="s">
        <v>72</v>
      </c>
      <c r="B3" t="s">
        <v>73</v>
      </c>
      <c r="C3" t="s">
        <v>74</v>
      </c>
      <c r="E3" t="str">
        <f>"009943077520"</f>
        <v>009943077520</v>
      </c>
      <c r="F3" s="3">
        <v>45160</v>
      </c>
      <c r="G3">
        <v>202405</v>
      </c>
      <c r="H3" t="s">
        <v>75</v>
      </c>
      <c r="I3" t="s">
        <v>76</v>
      </c>
      <c r="J3" t="s">
        <v>90</v>
      </c>
      <c r="K3" t="s">
        <v>78</v>
      </c>
      <c r="L3" t="s">
        <v>91</v>
      </c>
      <c r="M3" t="s">
        <v>92</v>
      </c>
      <c r="N3" t="s">
        <v>93</v>
      </c>
      <c r="O3" t="s">
        <v>94</v>
      </c>
      <c r="P3" t="str">
        <f>"36683                         "</f>
        <v xml:space="preserve">36683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620.16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10</v>
      </c>
      <c r="BI3">
        <v>63</v>
      </c>
      <c r="BJ3">
        <v>21.3</v>
      </c>
      <c r="BK3">
        <v>63</v>
      </c>
      <c r="BL3">
        <v>1824.35</v>
      </c>
      <c r="BM3">
        <v>273.64999999999998</v>
      </c>
      <c r="BN3">
        <v>2098</v>
      </c>
      <c r="BO3">
        <v>2098</v>
      </c>
      <c r="BR3" t="s">
        <v>95</v>
      </c>
      <c r="BS3" s="3">
        <v>45162</v>
      </c>
      <c r="BT3" s="4">
        <v>0.5</v>
      </c>
      <c r="BU3" t="s">
        <v>96</v>
      </c>
      <c r="BV3" t="s">
        <v>89</v>
      </c>
      <c r="BW3" t="s">
        <v>97</v>
      </c>
      <c r="BX3" t="s">
        <v>98</v>
      </c>
      <c r="BY3">
        <v>106330.96</v>
      </c>
      <c r="BZ3" t="s">
        <v>99</v>
      </c>
      <c r="CC3" t="s">
        <v>92</v>
      </c>
      <c r="CD3">
        <v>5241</v>
      </c>
      <c r="CE3" t="s">
        <v>88</v>
      </c>
      <c r="CF3" s="3">
        <v>45162</v>
      </c>
      <c r="CI3">
        <v>1</v>
      </c>
      <c r="CJ3">
        <v>2</v>
      </c>
      <c r="CK3">
        <v>31</v>
      </c>
      <c r="CL3" t="s">
        <v>89</v>
      </c>
    </row>
    <row r="4" spans="1:92" x14ac:dyDescent="0.3">
      <c r="A4" t="s">
        <v>72</v>
      </c>
      <c r="B4" t="s">
        <v>73</v>
      </c>
      <c r="C4" t="s">
        <v>74</v>
      </c>
      <c r="E4" t="str">
        <f>"009943077514"</f>
        <v>009943077514</v>
      </c>
      <c r="F4" s="3">
        <v>45167</v>
      </c>
      <c r="G4">
        <v>202405</v>
      </c>
      <c r="H4" t="s">
        <v>75</v>
      </c>
      <c r="I4" t="s">
        <v>76</v>
      </c>
      <c r="J4" t="s">
        <v>100</v>
      </c>
      <c r="K4" t="s">
        <v>78</v>
      </c>
      <c r="L4" t="s">
        <v>101</v>
      </c>
      <c r="M4" t="s">
        <v>102</v>
      </c>
      <c r="N4" t="s">
        <v>103</v>
      </c>
      <c r="O4" t="s">
        <v>82</v>
      </c>
      <c r="P4" t="str">
        <f t="shared" ref="P4:P11" si="0"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5.25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43.36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6.5</v>
      </c>
      <c r="BJ4">
        <v>2.7</v>
      </c>
      <c r="BK4">
        <v>7</v>
      </c>
      <c r="BL4">
        <v>132.81</v>
      </c>
      <c r="BM4">
        <v>19.920000000000002</v>
      </c>
      <c r="BN4">
        <v>152.72999999999999</v>
      </c>
      <c r="BO4">
        <v>152.72999999999999</v>
      </c>
      <c r="BR4" t="s">
        <v>95</v>
      </c>
      <c r="BS4" s="3">
        <v>45169</v>
      </c>
      <c r="BT4" s="4">
        <v>0.55625000000000002</v>
      </c>
      <c r="BU4" t="s">
        <v>104</v>
      </c>
      <c r="BV4" t="s">
        <v>85</v>
      </c>
      <c r="BY4">
        <v>13412.5</v>
      </c>
      <c r="BZ4" t="s">
        <v>86</v>
      </c>
      <c r="CA4" t="s">
        <v>105</v>
      </c>
      <c r="CC4" t="s">
        <v>102</v>
      </c>
      <c r="CD4">
        <v>6055</v>
      </c>
      <c r="CE4" t="s">
        <v>88</v>
      </c>
      <c r="CI4">
        <v>3</v>
      </c>
      <c r="CJ4">
        <v>2</v>
      </c>
      <c r="CK4">
        <v>41</v>
      </c>
      <c r="CL4" t="s">
        <v>89</v>
      </c>
    </row>
    <row r="5" spans="1:92" x14ac:dyDescent="0.3">
      <c r="A5" t="s">
        <v>72</v>
      </c>
      <c r="B5" t="s">
        <v>73</v>
      </c>
      <c r="C5" t="s">
        <v>74</v>
      </c>
      <c r="E5" t="str">
        <f>"009943077515"</f>
        <v>009943077515</v>
      </c>
      <c r="F5" s="3">
        <v>45167</v>
      </c>
      <c r="G5">
        <v>202405</v>
      </c>
      <c r="H5" t="s">
        <v>75</v>
      </c>
      <c r="I5" t="s">
        <v>76</v>
      </c>
      <c r="J5" t="s">
        <v>90</v>
      </c>
      <c r="K5" t="s">
        <v>78</v>
      </c>
      <c r="L5" t="s">
        <v>106</v>
      </c>
      <c r="M5" t="s">
        <v>107</v>
      </c>
      <c r="N5" t="s">
        <v>108</v>
      </c>
      <c r="O5" t="s">
        <v>82</v>
      </c>
      <c r="P5" t="str">
        <f t="shared" si="0"/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5.25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61.16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7</v>
      </c>
      <c r="BJ5">
        <v>2.6</v>
      </c>
      <c r="BK5">
        <v>7</v>
      </c>
      <c r="BL5">
        <v>185.16</v>
      </c>
      <c r="BM5">
        <v>27.77</v>
      </c>
      <c r="BN5">
        <v>212.93</v>
      </c>
      <c r="BO5">
        <v>212.93</v>
      </c>
      <c r="BR5" t="s">
        <v>95</v>
      </c>
      <c r="BS5" s="3">
        <v>45168</v>
      </c>
      <c r="BT5" s="4">
        <v>0.52986111111111112</v>
      </c>
      <c r="BU5" t="s">
        <v>109</v>
      </c>
      <c r="BV5" t="s">
        <v>85</v>
      </c>
      <c r="BY5">
        <v>13056</v>
      </c>
      <c r="BZ5" t="s">
        <v>86</v>
      </c>
      <c r="CA5" t="s">
        <v>110</v>
      </c>
      <c r="CC5" t="s">
        <v>107</v>
      </c>
      <c r="CD5">
        <v>6600</v>
      </c>
      <c r="CE5" t="s">
        <v>88</v>
      </c>
      <c r="CF5" s="3">
        <v>45168</v>
      </c>
      <c r="CI5">
        <v>2</v>
      </c>
      <c r="CJ5">
        <v>1</v>
      </c>
      <c r="CK5">
        <v>43</v>
      </c>
      <c r="CL5" t="s">
        <v>89</v>
      </c>
    </row>
    <row r="6" spans="1:92" x14ac:dyDescent="0.3">
      <c r="A6" t="s">
        <v>72</v>
      </c>
      <c r="B6" t="s">
        <v>73</v>
      </c>
      <c r="C6" t="s">
        <v>74</v>
      </c>
      <c r="E6" t="str">
        <f>"009943077510"</f>
        <v>009943077510</v>
      </c>
      <c r="F6" s="3">
        <v>45167</v>
      </c>
      <c r="G6">
        <v>202405</v>
      </c>
      <c r="H6" t="s">
        <v>75</v>
      </c>
      <c r="I6" t="s">
        <v>76</v>
      </c>
      <c r="J6" t="s">
        <v>90</v>
      </c>
      <c r="K6" t="s">
        <v>78</v>
      </c>
      <c r="L6" t="s">
        <v>111</v>
      </c>
      <c r="M6" t="s">
        <v>112</v>
      </c>
      <c r="N6" t="s">
        <v>108</v>
      </c>
      <c r="O6" t="s">
        <v>82</v>
      </c>
      <c r="P6" t="str">
        <f t="shared" si="0"/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5.25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43.36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2</v>
      </c>
      <c r="BI6">
        <v>12.9</v>
      </c>
      <c r="BJ6">
        <v>5.3</v>
      </c>
      <c r="BK6">
        <v>13</v>
      </c>
      <c r="BL6">
        <v>132.81</v>
      </c>
      <c r="BM6">
        <v>19.920000000000002</v>
      </c>
      <c r="BN6">
        <v>152.72999999999999</v>
      </c>
      <c r="BO6">
        <v>152.72999999999999</v>
      </c>
      <c r="BR6" t="s">
        <v>95</v>
      </c>
      <c r="BS6" t="s">
        <v>113</v>
      </c>
      <c r="BY6">
        <v>26516.52</v>
      </c>
      <c r="BZ6" t="s">
        <v>86</v>
      </c>
      <c r="CC6" t="s">
        <v>112</v>
      </c>
      <c r="CD6">
        <v>3630</v>
      </c>
      <c r="CE6" t="s">
        <v>88</v>
      </c>
      <c r="CI6">
        <v>3</v>
      </c>
      <c r="CJ6" t="s">
        <v>113</v>
      </c>
      <c r="CK6">
        <v>41</v>
      </c>
      <c r="CL6" t="s">
        <v>89</v>
      </c>
    </row>
    <row r="7" spans="1:92" x14ac:dyDescent="0.3">
      <c r="A7" t="s">
        <v>72</v>
      </c>
      <c r="B7" t="s">
        <v>73</v>
      </c>
      <c r="C7" t="s">
        <v>74</v>
      </c>
      <c r="E7" t="str">
        <f>"009943077509"</f>
        <v>009943077509</v>
      </c>
      <c r="F7" s="3">
        <v>45167</v>
      </c>
      <c r="G7">
        <v>202405</v>
      </c>
      <c r="H7" t="s">
        <v>75</v>
      </c>
      <c r="I7" t="s">
        <v>76</v>
      </c>
      <c r="J7" t="s">
        <v>90</v>
      </c>
      <c r="K7" t="s">
        <v>78</v>
      </c>
      <c r="L7" t="s">
        <v>114</v>
      </c>
      <c r="M7" t="s">
        <v>115</v>
      </c>
      <c r="N7" t="s">
        <v>116</v>
      </c>
      <c r="O7" t="s">
        <v>82</v>
      </c>
      <c r="P7" t="str">
        <f t="shared" si="0"/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5.25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45.15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3</v>
      </c>
      <c r="BI7">
        <v>15.3</v>
      </c>
      <c r="BJ7">
        <v>14.2</v>
      </c>
      <c r="BK7">
        <v>16</v>
      </c>
      <c r="BL7">
        <v>138.07</v>
      </c>
      <c r="BM7">
        <v>20.71</v>
      </c>
      <c r="BN7">
        <v>158.78</v>
      </c>
      <c r="BO7">
        <v>158.78</v>
      </c>
      <c r="BR7" t="s">
        <v>117</v>
      </c>
      <c r="BS7" t="s">
        <v>113</v>
      </c>
      <c r="BY7">
        <v>71139.199999999997</v>
      </c>
      <c r="BZ7" t="s">
        <v>86</v>
      </c>
      <c r="CC7" t="s">
        <v>115</v>
      </c>
      <c r="CD7">
        <v>1200</v>
      </c>
      <c r="CE7" t="s">
        <v>88</v>
      </c>
      <c r="CI7">
        <v>3</v>
      </c>
      <c r="CJ7" t="s">
        <v>113</v>
      </c>
      <c r="CK7">
        <v>41</v>
      </c>
      <c r="CL7" t="s">
        <v>89</v>
      </c>
    </row>
    <row r="8" spans="1:92" x14ac:dyDescent="0.3">
      <c r="A8" t="s">
        <v>72</v>
      </c>
      <c r="B8" t="s">
        <v>73</v>
      </c>
      <c r="C8" t="s">
        <v>74</v>
      </c>
      <c r="E8" t="str">
        <f>"009943077512"</f>
        <v>009943077512</v>
      </c>
      <c r="F8" s="3">
        <v>45167</v>
      </c>
      <c r="G8">
        <v>202405</v>
      </c>
      <c r="H8" t="s">
        <v>75</v>
      </c>
      <c r="I8" t="s">
        <v>76</v>
      </c>
      <c r="J8" t="s">
        <v>90</v>
      </c>
      <c r="K8" t="s">
        <v>78</v>
      </c>
      <c r="L8" t="s">
        <v>114</v>
      </c>
      <c r="M8" t="s">
        <v>115</v>
      </c>
      <c r="N8" t="s">
        <v>118</v>
      </c>
      <c r="O8" t="s">
        <v>82</v>
      </c>
      <c r="P8" t="str">
        <f t="shared" si="0"/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5.25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59.45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4</v>
      </c>
      <c r="BI8">
        <v>23.9</v>
      </c>
      <c r="BJ8">
        <v>10</v>
      </c>
      <c r="BK8">
        <v>24</v>
      </c>
      <c r="BL8">
        <v>180.13</v>
      </c>
      <c r="BM8">
        <v>27.02</v>
      </c>
      <c r="BN8">
        <v>207.15</v>
      </c>
      <c r="BO8">
        <v>207.15</v>
      </c>
      <c r="BR8" t="s">
        <v>95</v>
      </c>
      <c r="BS8" t="s">
        <v>113</v>
      </c>
      <c r="BY8">
        <v>49871.78</v>
      </c>
      <c r="BZ8" t="s">
        <v>86</v>
      </c>
      <c r="CC8" t="s">
        <v>115</v>
      </c>
      <c r="CD8">
        <v>1200</v>
      </c>
      <c r="CE8" t="s">
        <v>88</v>
      </c>
      <c r="CI8">
        <v>3</v>
      </c>
      <c r="CJ8" t="s">
        <v>113</v>
      </c>
      <c r="CK8">
        <v>41</v>
      </c>
      <c r="CL8" t="s">
        <v>89</v>
      </c>
    </row>
    <row r="9" spans="1:92" x14ac:dyDescent="0.3">
      <c r="A9" t="s">
        <v>72</v>
      </c>
      <c r="B9" t="s">
        <v>73</v>
      </c>
      <c r="C9" t="s">
        <v>74</v>
      </c>
      <c r="E9" t="str">
        <f>"009943077513"</f>
        <v>009943077513</v>
      </c>
      <c r="F9" s="3">
        <v>45167</v>
      </c>
      <c r="G9">
        <v>202405</v>
      </c>
      <c r="H9" t="s">
        <v>75</v>
      </c>
      <c r="I9" t="s">
        <v>76</v>
      </c>
      <c r="J9" t="s">
        <v>90</v>
      </c>
      <c r="K9" t="s">
        <v>78</v>
      </c>
      <c r="L9" t="s">
        <v>119</v>
      </c>
      <c r="M9" t="s">
        <v>120</v>
      </c>
      <c r="N9" t="s">
        <v>121</v>
      </c>
      <c r="O9" t="s">
        <v>82</v>
      </c>
      <c r="P9" t="str">
        <f t="shared" si="0"/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5.25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64.81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4</v>
      </c>
      <c r="BI9">
        <v>26.4</v>
      </c>
      <c r="BJ9">
        <v>9.4</v>
      </c>
      <c r="BK9">
        <v>27</v>
      </c>
      <c r="BL9">
        <v>195.9</v>
      </c>
      <c r="BM9">
        <v>29.39</v>
      </c>
      <c r="BN9">
        <v>225.29</v>
      </c>
      <c r="BO9">
        <v>225.29</v>
      </c>
      <c r="BR9" t="s">
        <v>95</v>
      </c>
      <c r="BS9" t="s">
        <v>113</v>
      </c>
      <c r="BY9">
        <v>46785.84</v>
      </c>
      <c r="BZ9" t="s">
        <v>86</v>
      </c>
      <c r="CC9" t="s">
        <v>120</v>
      </c>
      <c r="CD9">
        <v>2146</v>
      </c>
      <c r="CE9" t="s">
        <v>88</v>
      </c>
      <c r="CI9">
        <v>3</v>
      </c>
      <c r="CJ9" t="s">
        <v>113</v>
      </c>
      <c r="CK9">
        <v>41</v>
      </c>
      <c r="CL9" t="s">
        <v>89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"009943077517"</f>
        <v>009943077517</v>
      </c>
      <c r="F10" s="3">
        <v>45167</v>
      </c>
      <c r="G10">
        <v>202405</v>
      </c>
      <c r="H10" t="s">
        <v>75</v>
      </c>
      <c r="I10" t="s">
        <v>76</v>
      </c>
      <c r="J10" t="s">
        <v>90</v>
      </c>
      <c r="K10" t="s">
        <v>78</v>
      </c>
      <c r="L10" t="s">
        <v>122</v>
      </c>
      <c r="M10" t="s">
        <v>123</v>
      </c>
      <c r="N10" t="s">
        <v>108</v>
      </c>
      <c r="O10" t="s">
        <v>82</v>
      </c>
      <c r="P10" t="str">
        <f t="shared" si="0"/>
        <v xml:space="preserve"> 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5.25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66.59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4</v>
      </c>
      <c r="BI10">
        <v>28</v>
      </c>
      <c r="BJ10">
        <v>10.4</v>
      </c>
      <c r="BK10">
        <v>28</v>
      </c>
      <c r="BL10">
        <v>201.15</v>
      </c>
      <c r="BM10">
        <v>30.17</v>
      </c>
      <c r="BN10">
        <v>231.32</v>
      </c>
      <c r="BO10">
        <v>231.32</v>
      </c>
      <c r="BR10" t="s">
        <v>95</v>
      </c>
      <c r="BS10" s="3">
        <v>45168</v>
      </c>
      <c r="BT10" s="4">
        <v>0.48402777777777778</v>
      </c>
      <c r="BU10" t="s">
        <v>124</v>
      </c>
      <c r="BV10" t="s">
        <v>85</v>
      </c>
      <c r="BY10">
        <v>13056</v>
      </c>
      <c r="BZ10" t="s">
        <v>86</v>
      </c>
      <c r="CA10" t="s">
        <v>125</v>
      </c>
      <c r="CC10" t="s">
        <v>123</v>
      </c>
      <c r="CD10">
        <v>6530</v>
      </c>
      <c r="CE10" t="s">
        <v>88</v>
      </c>
      <c r="CF10" s="3">
        <v>45168</v>
      </c>
      <c r="CI10">
        <v>1</v>
      </c>
      <c r="CJ10">
        <v>1</v>
      </c>
      <c r="CK10">
        <v>41</v>
      </c>
      <c r="CL10" t="s">
        <v>89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"009943077516"</f>
        <v>009943077516</v>
      </c>
      <c r="F11" s="3">
        <v>45167</v>
      </c>
      <c r="G11">
        <v>202405</v>
      </c>
      <c r="H11" t="s">
        <v>75</v>
      </c>
      <c r="I11" t="s">
        <v>76</v>
      </c>
      <c r="J11" t="s">
        <v>90</v>
      </c>
      <c r="K11" t="s">
        <v>78</v>
      </c>
      <c r="L11" t="s">
        <v>106</v>
      </c>
      <c r="M11" t="s">
        <v>107</v>
      </c>
      <c r="N11" t="s">
        <v>108</v>
      </c>
      <c r="O11" t="s">
        <v>82</v>
      </c>
      <c r="P11" t="str">
        <f t="shared" si="0"/>
        <v xml:space="preserve"> 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5.25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61.16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7</v>
      </c>
      <c r="BJ11">
        <v>2.6</v>
      </c>
      <c r="BK11">
        <v>7</v>
      </c>
      <c r="BL11">
        <v>185.16</v>
      </c>
      <c r="BM11">
        <v>27.77</v>
      </c>
      <c r="BN11">
        <v>212.93</v>
      </c>
      <c r="BO11">
        <v>212.93</v>
      </c>
      <c r="BR11" t="s">
        <v>95</v>
      </c>
      <c r="BS11" s="3">
        <v>45168</v>
      </c>
      <c r="BT11" s="4">
        <v>0.52986111111111112</v>
      </c>
      <c r="BU11" t="s">
        <v>109</v>
      </c>
      <c r="BV11" t="s">
        <v>85</v>
      </c>
      <c r="BY11">
        <v>13056</v>
      </c>
      <c r="BZ11" t="s">
        <v>86</v>
      </c>
      <c r="CA11" t="s">
        <v>110</v>
      </c>
      <c r="CC11" t="s">
        <v>107</v>
      </c>
      <c r="CD11">
        <v>6600</v>
      </c>
      <c r="CE11" t="s">
        <v>88</v>
      </c>
      <c r="CF11" s="3">
        <v>45168</v>
      </c>
      <c r="CI11">
        <v>2</v>
      </c>
      <c r="CJ11">
        <v>1</v>
      </c>
      <c r="CK11">
        <v>43</v>
      </c>
      <c r="CL11" t="s">
        <v>89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"009943077360"</f>
        <v>009943077360</v>
      </c>
      <c r="F12" s="3">
        <v>45156</v>
      </c>
      <c r="G12">
        <v>202405</v>
      </c>
      <c r="H12" t="s">
        <v>75</v>
      </c>
      <c r="I12" t="s">
        <v>76</v>
      </c>
      <c r="J12" t="s">
        <v>90</v>
      </c>
      <c r="K12" t="s">
        <v>78</v>
      </c>
      <c r="L12" t="s">
        <v>126</v>
      </c>
      <c r="M12" t="s">
        <v>127</v>
      </c>
      <c r="N12" t="s">
        <v>128</v>
      </c>
      <c r="O12" t="s">
        <v>82</v>
      </c>
      <c r="P12" t="str">
        <f>"36647 486                     "</f>
        <v xml:space="preserve">36647 486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5.25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88.04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6</v>
      </c>
      <c r="BI12">
        <v>39.4</v>
      </c>
      <c r="BJ12">
        <v>13.7</v>
      </c>
      <c r="BK12">
        <v>40</v>
      </c>
      <c r="BL12">
        <v>264.24</v>
      </c>
      <c r="BM12">
        <v>39.64</v>
      </c>
      <c r="BN12">
        <v>303.88</v>
      </c>
      <c r="BO12">
        <v>303.88</v>
      </c>
      <c r="BR12" t="s">
        <v>129</v>
      </c>
      <c r="BS12" s="3">
        <v>45159</v>
      </c>
      <c r="BT12" s="4">
        <v>0.62083333333333335</v>
      </c>
      <c r="BU12" t="s">
        <v>130</v>
      </c>
      <c r="BV12" t="s">
        <v>85</v>
      </c>
      <c r="BY12">
        <v>68340.3</v>
      </c>
      <c r="BZ12" t="s">
        <v>86</v>
      </c>
      <c r="CA12" t="s">
        <v>131</v>
      </c>
      <c r="CC12" t="s">
        <v>127</v>
      </c>
      <c r="CD12">
        <v>2008</v>
      </c>
      <c r="CE12" t="s">
        <v>88</v>
      </c>
      <c r="CF12" s="3">
        <v>45162</v>
      </c>
      <c r="CI12">
        <v>3</v>
      </c>
      <c r="CJ12">
        <v>1</v>
      </c>
      <c r="CK12">
        <v>41</v>
      </c>
      <c r="CL12" t="s">
        <v>89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"009943077364"</f>
        <v>009943077364</v>
      </c>
      <c r="F13" s="3">
        <v>45156</v>
      </c>
      <c r="G13">
        <v>202405</v>
      </c>
      <c r="H13" t="s">
        <v>75</v>
      </c>
      <c r="I13" t="s">
        <v>76</v>
      </c>
      <c r="J13" t="s">
        <v>90</v>
      </c>
      <c r="K13" t="s">
        <v>78</v>
      </c>
      <c r="L13" t="s">
        <v>132</v>
      </c>
      <c r="M13" t="s">
        <v>133</v>
      </c>
      <c r="N13" t="s">
        <v>134</v>
      </c>
      <c r="O13" t="s">
        <v>82</v>
      </c>
      <c r="P13" t="str">
        <f>"446                           "</f>
        <v xml:space="preserve">446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5.25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525.22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398</v>
      </c>
      <c r="BJ13">
        <v>186.5</v>
      </c>
      <c r="BK13">
        <v>398</v>
      </c>
      <c r="BL13">
        <v>1550.32</v>
      </c>
      <c r="BM13">
        <v>232.55</v>
      </c>
      <c r="BN13">
        <v>1782.87</v>
      </c>
      <c r="BO13">
        <v>1782.87</v>
      </c>
      <c r="BR13" t="s">
        <v>95</v>
      </c>
      <c r="BS13" s="3">
        <v>45160</v>
      </c>
      <c r="BT13" s="4">
        <v>0.4375</v>
      </c>
      <c r="BU13" t="s">
        <v>135</v>
      </c>
      <c r="BV13" t="s">
        <v>85</v>
      </c>
      <c r="BY13">
        <v>932568</v>
      </c>
      <c r="BZ13" t="s">
        <v>86</v>
      </c>
      <c r="CA13" t="s">
        <v>136</v>
      </c>
      <c r="CC13" t="s">
        <v>133</v>
      </c>
      <c r="CD13">
        <v>7280</v>
      </c>
      <c r="CE13" t="s">
        <v>88</v>
      </c>
      <c r="CF13" s="3">
        <v>45162</v>
      </c>
      <c r="CI13">
        <v>2</v>
      </c>
      <c r="CJ13">
        <v>2</v>
      </c>
      <c r="CK13">
        <v>44</v>
      </c>
      <c r="CL13" t="s">
        <v>89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"009943077357"</f>
        <v>009943077357</v>
      </c>
      <c r="F14" s="3">
        <v>45156</v>
      </c>
      <c r="G14">
        <v>202405</v>
      </c>
      <c r="H14" t="s">
        <v>75</v>
      </c>
      <c r="I14" t="s">
        <v>76</v>
      </c>
      <c r="J14" t="s">
        <v>90</v>
      </c>
      <c r="K14" t="s">
        <v>78</v>
      </c>
      <c r="L14" t="s">
        <v>137</v>
      </c>
      <c r="M14" t="s">
        <v>138</v>
      </c>
      <c r="N14" t="s">
        <v>139</v>
      </c>
      <c r="O14" t="s">
        <v>82</v>
      </c>
      <c r="P14" t="str">
        <f>"36646 485                     "</f>
        <v xml:space="preserve">36646 485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5.25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43.36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7.6</v>
      </c>
      <c r="BJ14">
        <v>2.6</v>
      </c>
      <c r="BK14">
        <v>8</v>
      </c>
      <c r="BL14">
        <v>132.81</v>
      </c>
      <c r="BM14">
        <v>19.920000000000002</v>
      </c>
      <c r="BN14">
        <v>152.72999999999999</v>
      </c>
      <c r="BO14">
        <v>152.72999999999999</v>
      </c>
      <c r="BR14" t="s">
        <v>95</v>
      </c>
      <c r="BS14" s="3">
        <v>45159</v>
      </c>
      <c r="BT14" s="4">
        <v>0.49444444444444446</v>
      </c>
      <c r="BU14" t="s">
        <v>140</v>
      </c>
      <c r="BV14" t="s">
        <v>85</v>
      </c>
      <c r="BY14">
        <v>12934.4</v>
      </c>
      <c r="BZ14" t="s">
        <v>86</v>
      </c>
      <c r="CA14" t="s">
        <v>141</v>
      </c>
      <c r="CC14" t="s">
        <v>138</v>
      </c>
      <c r="CD14">
        <v>1682</v>
      </c>
      <c r="CE14" t="s">
        <v>88</v>
      </c>
      <c r="CF14" s="3">
        <v>45160</v>
      </c>
      <c r="CI14">
        <v>3</v>
      </c>
      <c r="CJ14">
        <v>1</v>
      </c>
      <c r="CK14">
        <v>41</v>
      </c>
      <c r="CL14" t="s">
        <v>89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"009943077358"</f>
        <v>009943077358</v>
      </c>
      <c r="F15" s="3">
        <v>45156</v>
      </c>
      <c r="G15">
        <v>202405</v>
      </c>
      <c r="H15" t="s">
        <v>75</v>
      </c>
      <c r="I15" t="s">
        <v>76</v>
      </c>
      <c r="J15" t="s">
        <v>90</v>
      </c>
      <c r="K15" t="s">
        <v>78</v>
      </c>
      <c r="L15" t="s">
        <v>142</v>
      </c>
      <c r="M15" t="s">
        <v>143</v>
      </c>
      <c r="N15" t="s">
        <v>144</v>
      </c>
      <c r="O15" t="s">
        <v>82</v>
      </c>
      <c r="P15" t="str">
        <f>"36645 484                     "</f>
        <v xml:space="preserve">36645 484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5.25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43.36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7.3</v>
      </c>
      <c r="BJ15">
        <v>2.6</v>
      </c>
      <c r="BK15">
        <v>8</v>
      </c>
      <c r="BL15">
        <v>132.81</v>
      </c>
      <c r="BM15">
        <v>19.920000000000002</v>
      </c>
      <c r="BN15">
        <v>152.72999999999999</v>
      </c>
      <c r="BO15">
        <v>152.72999999999999</v>
      </c>
      <c r="BR15" t="s">
        <v>95</v>
      </c>
      <c r="BS15" s="3">
        <v>45159</v>
      </c>
      <c r="BT15" s="4">
        <v>0.47847222222222219</v>
      </c>
      <c r="BU15" t="s">
        <v>145</v>
      </c>
      <c r="BV15" t="s">
        <v>85</v>
      </c>
      <c r="BY15">
        <v>12771</v>
      </c>
      <c r="BZ15" t="s">
        <v>86</v>
      </c>
      <c r="CA15" t="s">
        <v>146</v>
      </c>
      <c r="CC15" t="s">
        <v>143</v>
      </c>
      <c r="CD15">
        <v>81</v>
      </c>
      <c r="CE15" t="s">
        <v>88</v>
      </c>
      <c r="CF15" s="3">
        <v>45159</v>
      </c>
      <c r="CI15">
        <v>3</v>
      </c>
      <c r="CJ15">
        <v>1</v>
      </c>
      <c r="CK15">
        <v>41</v>
      </c>
      <c r="CL15" t="s">
        <v>89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"009943077385"</f>
        <v>009943077385</v>
      </c>
      <c r="F16" s="3">
        <v>45156</v>
      </c>
      <c r="G16">
        <v>202405</v>
      </c>
      <c r="H16" t="s">
        <v>75</v>
      </c>
      <c r="I16" t="s">
        <v>76</v>
      </c>
      <c r="J16" t="s">
        <v>90</v>
      </c>
      <c r="K16" t="s">
        <v>78</v>
      </c>
      <c r="L16" t="s">
        <v>126</v>
      </c>
      <c r="M16" t="s">
        <v>127</v>
      </c>
      <c r="N16" t="s">
        <v>144</v>
      </c>
      <c r="O16" t="s">
        <v>82</v>
      </c>
      <c r="P16" t="str">
        <f>"36644 483                     "</f>
        <v xml:space="preserve">36644 483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5.25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43.36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5.8</v>
      </c>
      <c r="BJ16">
        <v>2.4</v>
      </c>
      <c r="BK16">
        <v>6</v>
      </c>
      <c r="BL16">
        <v>132.81</v>
      </c>
      <c r="BM16">
        <v>19.920000000000002</v>
      </c>
      <c r="BN16">
        <v>152.72999999999999</v>
      </c>
      <c r="BO16">
        <v>152.72999999999999</v>
      </c>
      <c r="BR16" t="s">
        <v>95</v>
      </c>
      <c r="BS16" s="3">
        <v>45159</v>
      </c>
      <c r="BT16" s="4">
        <v>0.70624999999999993</v>
      </c>
      <c r="BU16" t="s">
        <v>147</v>
      </c>
      <c r="BV16" t="s">
        <v>85</v>
      </c>
      <c r="BY16">
        <v>12017.6</v>
      </c>
      <c r="BZ16" t="s">
        <v>86</v>
      </c>
      <c r="CA16" t="s">
        <v>148</v>
      </c>
      <c r="CC16" t="s">
        <v>127</v>
      </c>
      <c r="CD16">
        <v>2157</v>
      </c>
      <c r="CE16" t="s">
        <v>88</v>
      </c>
      <c r="CF16" s="3">
        <v>45159</v>
      </c>
      <c r="CI16">
        <v>3</v>
      </c>
      <c r="CJ16">
        <v>1</v>
      </c>
      <c r="CK16">
        <v>41</v>
      </c>
      <c r="CL16" t="s">
        <v>89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"009943077384"</f>
        <v>009943077384</v>
      </c>
      <c r="F17" s="3">
        <v>45156</v>
      </c>
      <c r="G17">
        <v>202405</v>
      </c>
      <c r="H17" t="s">
        <v>75</v>
      </c>
      <c r="I17" t="s">
        <v>76</v>
      </c>
      <c r="J17" t="s">
        <v>90</v>
      </c>
      <c r="K17" t="s">
        <v>78</v>
      </c>
      <c r="L17" t="s">
        <v>149</v>
      </c>
      <c r="M17" t="s">
        <v>150</v>
      </c>
      <c r="N17" t="s">
        <v>144</v>
      </c>
      <c r="O17" t="s">
        <v>82</v>
      </c>
      <c r="P17" t="str">
        <f>"36648 487                     "</f>
        <v xml:space="preserve">36648 487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5.25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61.16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6.4</v>
      </c>
      <c r="BJ17">
        <v>2.5</v>
      </c>
      <c r="BK17">
        <v>7</v>
      </c>
      <c r="BL17">
        <v>185.16</v>
      </c>
      <c r="BM17">
        <v>27.77</v>
      </c>
      <c r="BN17">
        <v>212.93</v>
      </c>
      <c r="BO17">
        <v>212.93</v>
      </c>
      <c r="BR17" t="s">
        <v>95</v>
      </c>
      <c r="BS17" s="3">
        <v>45159</v>
      </c>
      <c r="BT17" s="4">
        <v>0.54583333333333328</v>
      </c>
      <c r="BU17" t="s">
        <v>151</v>
      </c>
      <c r="BV17" t="s">
        <v>85</v>
      </c>
      <c r="BY17">
        <v>12337.38</v>
      </c>
      <c r="BZ17" t="s">
        <v>86</v>
      </c>
      <c r="CA17" t="s">
        <v>152</v>
      </c>
      <c r="CC17" t="s">
        <v>150</v>
      </c>
      <c r="CD17">
        <v>2302</v>
      </c>
      <c r="CE17" t="s">
        <v>88</v>
      </c>
      <c r="CF17" s="3">
        <v>45159</v>
      </c>
      <c r="CI17">
        <v>3</v>
      </c>
      <c r="CJ17">
        <v>1</v>
      </c>
      <c r="CK17">
        <v>43</v>
      </c>
      <c r="CL17" t="s">
        <v>89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"009943077362"</f>
        <v>009943077362</v>
      </c>
      <c r="F18" s="3">
        <v>45156</v>
      </c>
      <c r="G18">
        <v>202405</v>
      </c>
      <c r="H18" t="s">
        <v>75</v>
      </c>
      <c r="I18" t="s">
        <v>76</v>
      </c>
      <c r="J18" t="s">
        <v>90</v>
      </c>
      <c r="K18" t="s">
        <v>78</v>
      </c>
      <c r="L18" t="s">
        <v>126</v>
      </c>
      <c r="M18" t="s">
        <v>127</v>
      </c>
      <c r="N18" t="s">
        <v>144</v>
      </c>
      <c r="O18" t="s">
        <v>82</v>
      </c>
      <c r="P18" t="str">
        <f>"36522 431                     "</f>
        <v xml:space="preserve">36522 431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5.25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50.51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3</v>
      </c>
      <c r="BI18">
        <v>18.5</v>
      </c>
      <c r="BJ18">
        <v>7.3</v>
      </c>
      <c r="BK18">
        <v>19</v>
      </c>
      <c r="BL18">
        <v>153.84</v>
      </c>
      <c r="BM18">
        <v>23.08</v>
      </c>
      <c r="BN18">
        <v>176.92</v>
      </c>
      <c r="BO18">
        <v>176.92</v>
      </c>
      <c r="BR18" t="s">
        <v>95</v>
      </c>
      <c r="BS18" s="3">
        <v>45159</v>
      </c>
      <c r="BT18" s="4">
        <v>0.70624999999999993</v>
      </c>
      <c r="BU18" t="s">
        <v>147</v>
      </c>
      <c r="BV18" t="s">
        <v>85</v>
      </c>
      <c r="BY18">
        <v>36579.120000000003</v>
      </c>
      <c r="BZ18" t="s">
        <v>86</v>
      </c>
      <c r="CA18" t="s">
        <v>148</v>
      </c>
      <c r="CC18" t="s">
        <v>127</v>
      </c>
      <c r="CD18">
        <v>2157</v>
      </c>
      <c r="CE18" t="s">
        <v>88</v>
      </c>
      <c r="CF18" s="3">
        <v>45159</v>
      </c>
      <c r="CI18">
        <v>3</v>
      </c>
      <c r="CJ18">
        <v>1</v>
      </c>
      <c r="CK18">
        <v>41</v>
      </c>
      <c r="CL18" t="s">
        <v>89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"009943077383"</f>
        <v>009943077383</v>
      </c>
      <c r="F19" s="3">
        <v>45156</v>
      </c>
      <c r="G19">
        <v>202405</v>
      </c>
      <c r="H19" t="s">
        <v>75</v>
      </c>
      <c r="I19" t="s">
        <v>76</v>
      </c>
      <c r="J19" t="s">
        <v>90</v>
      </c>
      <c r="K19" t="s">
        <v>78</v>
      </c>
      <c r="L19" t="s">
        <v>153</v>
      </c>
      <c r="M19" t="s">
        <v>154</v>
      </c>
      <c r="N19" t="s">
        <v>144</v>
      </c>
      <c r="O19" t="s">
        <v>82</v>
      </c>
      <c r="P19" t="str">
        <f>"36650 488                     "</f>
        <v xml:space="preserve">36650 488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5.25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43.36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6.3</v>
      </c>
      <c r="BJ19">
        <v>2.4</v>
      </c>
      <c r="BK19">
        <v>7</v>
      </c>
      <c r="BL19">
        <v>132.81</v>
      </c>
      <c r="BM19">
        <v>19.920000000000002</v>
      </c>
      <c r="BN19">
        <v>152.72999999999999</v>
      </c>
      <c r="BO19">
        <v>152.72999999999999</v>
      </c>
      <c r="BR19" t="s">
        <v>95</v>
      </c>
      <c r="BS19" s="3">
        <v>45160</v>
      </c>
      <c r="BT19" s="4">
        <v>0.52083333333333337</v>
      </c>
      <c r="BU19" t="s">
        <v>155</v>
      </c>
      <c r="BV19" t="s">
        <v>85</v>
      </c>
      <c r="BY19">
        <v>11840.4</v>
      </c>
      <c r="BZ19" t="s">
        <v>86</v>
      </c>
      <c r="CA19" t="s">
        <v>156</v>
      </c>
      <c r="CC19" t="s">
        <v>154</v>
      </c>
      <c r="CD19">
        <v>1559</v>
      </c>
      <c r="CE19" t="s">
        <v>88</v>
      </c>
      <c r="CF19" s="3">
        <v>45160</v>
      </c>
      <c r="CI19">
        <v>3</v>
      </c>
      <c r="CJ19">
        <v>2</v>
      </c>
      <c r="CK19">
        <v>41</v>
      </c>
      <c r="CL19" t="s">
        <v>89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"009943077386"</f>
        <v>009943077386</v>
      </c>
      <c r="F20" s="3">
        <v>45156</v>
      </c>
      <c r="G20">
        <v>202405</v>
      </c>
      <c r="H20" t="s">
        <v>75</v>
      </c>
      <c r="I20" t="s">
        <v>76</v>
      </c>
      <c r="J20" t="s">
        <v>90</v>
      </c>
      <c r="K20" t="s">
        <v>78</v>
      </c>
      <c r="L20" t="s">
        <v>157</v>
      </c>
      <c r="M20" t="s">
        <v>158</v>
      </c>
      <c r="N20" t="s">
        <v>159</v>
      </c>
      <c r="O20" t="s">
        <v>82</v>
      </c>
      <c r="P20" t="str">
        <f>"36655 491                     "</f>
        <v xml:space="preserve">36655 491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5.25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43.36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7.2</v>
      </c>
      <c r="BJ20">
        <v>2.5</v>
      </c>
      <c r="BK20">
        <v>8</v>
      </c>
      <c r="BL20">
        <v>132.81</v>
      </c>
      <c r="BM20">
        <v>19.920000000000002</v>
      </c>
      <c r="BN20">
        <v>152.72999999999999</v>
      </c>
      <c r="BO20">
        <v>152.72999999999999</v>
      </c>
      <c r="BR20" t="s">
        <v>95</v>
      </c>
      <c r="BS20" s="3">
        <v>45159</v>
      </c>
      <c r="BT20" s="4">
        <v>0.4201388888888889</v>
      </c>
      <c r="BU20" t="s">
        <v>160</v>
      </c>
      <c r="BV20" t="s">
        <v>85</v>
      </c>
      <c r="BY20">
        <v>12415.1</v>
      </c>
      <c r="BZ20" t="s">
        <v>86</v>
      </c>
      <c r="CA20" t="s">
        <v>161</v>
      </c>
      <c r="CC20" t="s">
        <v>158</v>
      </c>
      <c r="CD20">
        <v>1501</v>
      </c>
      <c r="CE20" t="s">
        <v>88</v>
      </c>
      <c r="CF20" s="3">
        <v>45160</v>
      </c>
      <c r="CI20">
        <v>3</v>
      </c>
      <c r="CJ20">
        <v>1</v>
      </c>
      <c r="CK20">
        <v>41</v>
      </c>
      <c r="CL20" t="s">
        <v>89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"009943077381"</f>
        <v>009943077381</v>
      </c>
      <c r="F21" s="3">
        <v>45156</v>
      </c>
      <c r="G21">
        <v>202405</v>
      </c>
      <c r="H21" t="s">
        <v>75</v>
      </c>
      <c r="I21" t="s">
        <v>76</v>
      </c>
      <c r="J21" t="s">
        <v>90</v>
      </c>
      <c r="K21" t="s">
        <v>78</v>
      </c>
      <c r="L21" t="s">
        <v>153</v>
      </c>
      <c r="M21" t="s">
        <v>154</v>
      </c>
      <c r="N21" t="s">
        <v>144</v>
      </c>
      <c r="O21" t="s">
        <v>82</v>
      </c>
      <c r="P21" t="str">
        <f>"36608 466                     "</f>
        <v xml:space="preserve">36608 466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5.25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54.09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3</v>
      </c>
      <c r="BI21">
        <v>20.5</v>
      </c>
      <c r="BJ21">
        <v>7.3</v>
      </c>
      <c r="BK21">
        <v>21</v>
      </c>
      <c r="BL21">
        <v>164.36</v>
      </c>
      <c r="BM21">
        <v>24.65</v>
      </c>
      <c r="BN21">
        <v>189.01</v>
      </c>
      <c r="BO21">
        <v>189.01</v>
      </c>
      <c r="BR21" t="s">
        <v>95</v>
      </c>
      <c r="BS21" s="3">
        <v>45160</v>
      </c>
      <c r="BT21" s="4">
        <v>0.52083333333333337</v>
      </c>
      <c r="BU21" t="s">
        <v>155</v>
      </c>
      <c r="BV21" t="s">
        <v>85</v>
      </c>
      <c r="BY21">
        <v>36355.919999999998</v>
      </c>
      <c r="BZ21" t="s">
        <v>86</v>
      </c>
      <c r="CA21" t="s">
        <v>156</v>
      </c>
      <c r="CC21" t="s">
        <v>154</v>
      </c>
      <c r="CD21">
        <v>1559</v>
      </c>
      <c r="CE21" t="s">
        <v>88</v>
      </c>
      <c r="CF21" s="3">
        <v>45160</v>
      </c>
      <c r="CI21">
        <v>3</v>
      </c>
      <c r="CJ21">
        <v>2</v>
      </c>
      <c r="CK21">
        <v>41</v>
      </c>
      <c r="CL21" t="s">
        <v>89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"009943077379"</f>
        <v>009943077379</v>
      </c>
      <c r="F22" s="3">
        <v>45156</v>
      </c>
      <c r="G22">
        <v>202405</v>
      </c>
      <c r="H22" t="s">
        <v>75</v>
      </c>
      <c r="I22" t="s">
        <v>76</v>
      </c>
      <c r="J22" t="s">
        <v>90</v>
      </c>
      <c r="K22" t="s">
        <v>78</v>
      </c>
      <c r="L22" t="s">
        <v>142</v>
      </c>
      <c r="M22" t="s">
        <v>143</v>
      </c>
      <c r="N22" t="s">
        <v>162</v>
      </c>
      <c r="O22" t="s">
        <v>82</v>
      </c>
      <c r="P22" t="str">
        <f>"36509 427                     "</f>
        <v xml:space="preserve">36509 427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5.25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84.47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6</v>
      </c>
      <c r="BI22">
        <v>37.9</v>
      </c>
      <c r="BJ22">
        <v>14.6</v>
      </c>
      <c r="BK22">
        <v>38</v>
      </c>
      <c r="BL22">
        <v>253.73</v>
      </c>
      <c r="BM22">
        <v>38.06</v>
      </c>
      <c r="BN22">
        <v>291.79000000000002</v>
      </c>
      <c r="BO22">
        <v>291.79000000000002</v>
      </c>
      <c r="BR22" t="s">
        <v>95</v>
      </c>
      <c r="BS22" s="3">
        <v>45162</v>
      </c>
      <c r="BT22" s="4">
        <v>0.33819444444444446</v>
      </c>
      <c r="BU22" t="s">
        <v>163</v>
      </c>
      <c r="BV22" t="s">
        <v>89</v>
      </c>
      <c r="BW22" t="s">
        <v>164</v>
      </c>
      <c r="BX22" t="s">
        <v>165</v>
      </c>
      <c r="BY22">
        <v>73209.2</v>
      </c>
      <c r="BZ22" t="s">
        <v>86</v>
      </c>
      <c r="CA22" t="s">
        <v>166</v>
      </c>
      <c r="CC22" t="s">
        <v>143</v>
      </c>
      <c r="CD22">
        <v>181</v>
      </c>
      <c r="CE22" t="s">
        <v>88</v>
      </c>
      <c r="CF22" s="3">
        <v>45162</v>
      </c>
      <c r="CI22">
        <v>3</v>
      </c>
      <c r="CJ22">
        <v>4</v>
      </c>
      <c r="CK22">
        <v>41</v>
      </c>
      <c r="CL22" t="s">
        <v>89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"009943077380"</f>
        <v>009943077380</v>
      </c>
      <c r="F23" s="3">
        <v>45156</v>
      </c>
      <c r="G23">
        <v>202405</v>
      </c>
      <c r="H23" t="s">
        <v>75</v>
      </c>
      <c r="I23" t="s">
        <v>76</v>
      </c>
      <c r="J23" t="s">
        <v>90</v>
      </c>
      <c r="K23" t="s">
        <v>78</v>
      </c>
      <c r="L23" t="s">
        <v>149</v>
      </c>
      <c r="M23" t="s">
        <v>150</v>
      </c>
      <c r="N23" t="s">
        <v>144</v>
      </c>
      <c r="O23" t="s">
        <v>82</v>
      </c>
      <c r="P23" t="str">
        <f>"36625 468                     "</f>
        <v xml:space="preserve">36625 468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5.25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95.54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4</v>
      </c>
      <c r="BI23">
        <v>26</v>
      </c>
      <c r="BJ23">
        <v>10.1</v>
      </c>
      <c r="BK23">
        <v>26</v>
      </c>
      <c r="BL23">
        <v>286.31</v>
      </c>
      <c r="BM23">
        <v>42.95</v>
      </c>
      <c r="BN23">
        <v>329.26</v>
      </c>
      <c r="BO23">
        <v>329.26</v>
      </c>
      <c r="BR23" t="s">
        <v>95</v>
      </c>
      <c r="BS23" s="3">
        <v>45159</v>
      </c>
      <c r="BT23" s="4">
        <v>0.54166666666666663</v>
      </c>
      <c r="BU23" t="s">
        <v>151</v>
      </c>
      <c r="BV23" t="s">
        <v>85</v>
      </c>
      <c r="BY23">
        <v>50430.6</v>
      </c>
      <c r="BZ23" t="s">
        <v>86</v>
      </c>
      <c r="CA23" t="s">
        <v>152</v>
      </c>
      <c r="CC23" t="s">
        <v>150</v>
      </c>
      <c r="CD23">
        <v>2302</v>
      </c>
      <c r="CE23" t="s">
        <v>88</v>
      </c>
      <c r="CF23" s="3">
        <v>45159</v>
      </c>
      <c r="CI23">
        <v>3</v>
      </c>
      <c r="CJ23">
        <v>1</v>
      </c>
      <c r="CK23">
        <v>43</v>
      </c>
      <c r="CL23" t="s">
        <v>89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"009943061683"</f>
        <v>009943061683</v>
      </c>
      <c r="F24" s="3">
        <v>45156</v>
      </c>
      <c r="G24">
        <v>202405</v>
      </c>
      <c r="H24" t="s">
        <v>75</v>
      </c>
      <c r="I24" t="s">
        <v>76</v>
      </c>
      <c r="J24" t="s">
        <v>167</v>
      </c>
      <c r="K24" t="s">
        <v>78</v>
      </c>
      <c r="L24" t="s">
        <v>168</v>
      </c>
      <c r="M24" t="s">
        <v>169</v>
      </c>
      <c r="N24" t="s">
        <v>170</v>
      </c>
      <c r="O24" t="s">
        <v>171</v>
      </c>
      <c r="P24" t="str">
        <f>"                              "</f>
        <v xml:space="preserve"> 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43.45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0.3</v>
      </c>
      <c r="BJ24">
        <v>1.1000000000000001</v>
      </c>
      <c r="BK24">
        <v>1.5</v>
      </c>
      <c r="BL24">
        <v>127.81</v>
      </c>
      <c r="BM24">
        <v>19.170000000000002</v>
      </c>
      <c r="BN24">
        <v>146.97999999999999</v>
      </c>
      <c r="BO24">
        <v>146.97999999999999</v>
      </c>
      <c r="BQ24" t="s">
        <v>172</v>
      </c>
      <c r="BR24" t="s">
        <v>173</v>
      </c>
      <c r="BS24" s="3">
        <v>45159</v>
      </c>
      <c r="BT24" s="4">
        <v>0.57500000000000007</v>
      </c>
      <c r="BU24" t="s">
        <v>174</v>
      </c>
      <c r="BV24" t="s">
        <v>85</v>
      </c>
      <c r="BY24">
        <v>5637.92</v>
      </c>
      <c r="BZ24" t="s">
        <v>175</v>
      </c>
      <c r="CC24" t="s">
        <v>169</v>
      </c>
      <c r="CD24">
        <v>7395</v>
      </c>
      <c r="CE24" t="s">
        <v>88</v>
      </c>
      <c r="CF24" s="3">
        <v>45159</v>
      </c>
      <c r="CI24">
        <v>1</v>
      </c>
      <c r="CJ24">
        <v>1</v>
      </c>
      <c r="CK24">
        <v>23</v>
      </c>
      <c r="CL24" t="s">
        <v>89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"009943061682"</f>
        <v>009943061682</v>
      </c>
      <c r="F25" s="3">
        <v>45156</v>
      </c>
      <c r="G25">
        <v>202405</v>
      </c>
      <c r="H25" t="s">
        <v>75</v>
      </c>
      <c r="I25" t="s">
        <v>76</v>
      </c>
      <c r="J25" t="s">
        <v>167</v>
      </c>
      <c r="K25" t="s">
        <v>78</v>
      </c>
      <c r="L25" t="s">
        <v>176</v>
      </c>
      <c r="M25" t="s">
        <v>177</v>
      </c>
      <c r="N25" t="s">
        <v>178</v>
      </c>
      <c r="O25" t="s">
        <v>94</v>
      </c>
      <c r="P25" t="str">
        <f>"                              "</f>
        <v xml:space="preserve">  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31.54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0.4</v>
      </c>
      <c r="BJ25">
        <v>0.6</v>
      </c>
      <c r="BK25">
        <v>1</v>
      </c>
      <c r="BL25">
        <v>92.78</v>
      </c>
      <c r="BM25">
        <v>13.92</v>
      </c>
      <c r="BN25">
        <v>106.7</v>
      </c>
      <c r="BO25">
        <v>106.7</v>
      </c>
      <c r="BQ25" t="s">
        <v>179</v>
      </c>
      <c r="BR25" t="s">
        <v>173</v>
      </c>
      <c r="BS25" s="3">
        <v>45161</v>
      </c>
      <c r="BT25" s="4">
        <v>0.59583333333333333</v>
      </c>
      <c r="BU25" t="s">
        <v>180</v>
      </c>
      <c r="BV25" t="s">
        <v>89</v>
      </c>
      <c r="BW25" t="s">
        <v>181</v>
      </c>
      <c r="BX25" t="s">
        <v>182</v>
      </c>
      <c r="BY25">
        <v>2930.2</v>
      </c>
      <c r="BZ25" t="s">
        <v>86</v>
      </c>
      <c r="CA25" t="s">
        <v>183</v>
      </c>
      <c r="CC25" t="s">
        <v>177</v>
      </c>
      <c r="CD25">
        <v>7252</v>
      </c>
      <c r="CE25" t="s">
        <v>88</v>
      </c>
      <c r="CF25" s="3">
        <v>45162</v>
      </c>
      <c r="CI25">
        <v>2</v>
      </c>
      <c r="CJ25">
        <v>3</v>
      </c>
      <c r="CK25">
        <v>34</v>
      </c>
      <c r="CL25" t="s">
        <v>89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"009943077361"</f>
        <v>009943077361</v>
      </c>
      <c r="F26" s="3">
        <v>45156</v>
      </c>
      <c r="G26">
        <v>202405</v>
      </c>
      <c r="H26" t="s">
        <v>75</v>
      </c>
      <c r="I26" t="s">
        <v>76</v>
      </c>
      <c r="J26" t="s">
        <v>90</v>
      </c>
      <c r="K26" t="s">
        <v>78</v>
      </c>
      <c r="L26" t="s">
        <v>142</v>
      </c>
      <c r="M26" t="s">
        <v>143</v>
      </c>
      <c r="N26" t="s">
        <v>162</v>
      </c>
      <c r="O26" t="s">
        <v>82</v>
      </c>
      <c r="P26" t="str">
        <f>"36632 476                     "</f>
        <v xml:space="preserve">36632 476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5.25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43.36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2</v>
      </c>
      <c r="BI26">
        <v>13.2</v>
      </c>
      <c r="BJ26">
        <v>5.3</v>
      </c>
      <c r="BK26">
        <v>14</v>
      </c>
      <c r="BL26">
        <v>132.81</v>
      </c>
      <c r="BM26">
        <v>19.920000000000002</v>
      </c>
      <c r="BN26">
        <v>152.72999999999999</v>
      </c>
      <c r="BO26">
        <v>152.72999999999999</v>
      </c>
      <c r="BR26" t="s">
        <v>95</v>
      </c>
      <c r="BS26" s="3">
        <v>45162</v>
      </c>
      <c r="BT26" s="4">
        <v>0.33888888888888885</v>
      </c>
      <c r="BU26" t="s">
        <v>163</v>
      </c>
      <c r="BV26" t="s">
        <v>89</v>
      </c>
      <c r="BW26" t="s">
        <v>164</v>
      </c>
      <c r="BX26" t="s">
        <v>165</v>
      </c>
      <c r="BY26">
        <v>26302.94</v>
      </c>
      <c r="BZ26" t="s">
        <v>86</v>
      </c>
      <c r="CA26" t="s">
        <v>166</v>
      </c>
      <c r="CC26" t="s">
        <v>143</v>
      </c>
      <c r="CD26">
        <v>81</v>
      </c>
      <c r="CE26" t="s">
        <v>88</v>
      </c>
      <c r="CF26" s="3">
        <v>45162</v>
      </c>
      <c r="CI26">
        <v>3</v>
      </c>
      <c r="CJ26">
        <v>4</v>
      </c>
      <c r="CK26">
        <v>41</v>
      </c>
      <c r="CL26" t="s">
        <v>89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"009943077363"</f>
        <v>009943077363</v>
      </c>
      <c r="F27" s="3">
        <v>45156</v>
      </c>
      <c r="G27">
        <v>202405</v>
      </c>
      <c r="H27" t="s">
        <v>75</v>
      </c>
      <c r="I27" t="s">
        <v>76</v>
      </c>
      <c r="J27" t="s">
        <v>90</v>
      </c>
      <c r="K27" t="s">
        <v>78</v>
      </c>
      <c r="L27" t="s">
        <v>184</v>
      </c>
      <c r="M27" t="s">
        <v>185</v>
      </c>
      <c r="N27" t="s">
        <v>186</v>
      </c>
      <c r="O27" t="s">
        <v>82</v>
      </c>
      <c r="P27" t="str">
        <f>"444                           "</f>
        <v xml:space="preserve">444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5.25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267.48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12</v>
      </c>
      <c r="BI27">
        <v>80.5</v>
      </c>
      <c r="BJ27">
        <v>30.5</v>
      </c>
      <c r="BK27">
        <v>81</v>
      </c>
      <c r="BL27">
        <v>792.1</v>
      </c>
      <c r="BM27">
        <v>118.82</v>
      </c>
      <c r="BN27">
        <v>910.92</v>
      </c>
      <c r="BO27">
        <v>910.92</v>
      </c>
      <c r="BR27" t="s">
        <v>95</v>
      </c>
      <c r="BS27" s="3">
        <v>45160</v>
      </c>
      <c r="BT27" s="4">
        <v>0.62777777777777777</v>
      </c>
      <c r="BU27" t="s">
        <v>187</v>
      </c>
      <c r="BV27" t="s">
        <v>85</v>
      </c>
      <c r="BY27">
        <v>152333.47</v>
      </c>
      <c r="BZ27" t="s">
        <v>86</v>
      </c>
      <c r="CC27" t="s">
        <v>185</v>
      </c>
      <c r="CD27">
        <v>5256</v>
      </c>
      <c r="CE27" t="s">
        <v>88</v>
      </c>
      <c r="CF27" s="3">
        <v>45161</v>
      </c>
      <c r="CI27">
        <v>3</v>
      </c>
      <c r="CJ27">
        <v>2</v>
      </c>
      <c r="CK27">
        <v>43</v>
      </c>
      <c r="CL27" t="s">
        <v>89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"009943077359"</f>
        <v>009943077359</v>
      </c>
      <c r="F28" s="3">
        <v>45156</v>
      </c>
      <c r="G28">
        <v>202405</v>
      </c>
      <c r="H28" t="s">
        <v>75</v>
      </c>
      <c r="I28" t="s">
        <v>76</v>
      </c>
      <c r="J28" t="s">
        <v>90</v>
      </c>
      <c r="K28" t="s">
        <v>78</v>
      </c>
      <c r="L28" t="s">
        <v>126</v>
      </c>
      <c r="M28" t="s">
        <v>127</v>
      </c>
      <c r="N28" t="s">
        <v>144</v>
      </c>
      <c r="O28" t="s">
        <v>82</v>
      </c>
      <c r="P28" t="str">
        <f>"36651 489                     "</f>
        <v xml:space="preserve">36651 489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5.25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43.36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5.8</v>
      </c>
      <c r="BJ28">
        <v>2.2999999999999998</v>
      </c>
      <c r="BK28">
        <v>6</v>
      </c>
      <c r="BL28">
        <v>132.81</v>
      </c>
      <c r="BM28">
        <v>19.920000000000002</v>
      </c>
      <c r="BN28">
        <v>152.72999999999999</v>
      </c>
      <c r="BO28">
        <v>152.72999999999999</v>
      </c>
      <c r="BR28" t="s">
        <v>95</v>
      </c>
      <c r="BS28" s="3">
        <v>45159</v>
      </c>
      <c r="BT28" s="4">
        <v>0.65763888888888888</v>
      </c>
      <c r="BU28" t="s">
        <v>188</v>
      </c>
      <c r="BV28" t="s">
        <v>85</v>
      </c>
      <c r="BY28">
        <v>11545.92</v>
      </c>
      <c r="BZ28" t="s">
        <v>86</v>
      </c>
      <c r="CA28" t="s">
        <v>189</v>
      </c>
      <c r="CC28" t="s">
        <v>127</v>
      </c>
      <c r="CD28">
        <v>2055</v>
      </c>
      <c r="CE28" t="s">
        <v>88</v>
      </c>
      <c r="CF28" s="3">
        <v>45159</v>
      </c>
      <c r="CI28">
        <v>3</v>
      </c>
      <c r="CJ28">
        <v>1</v>
      </c>
      <c r="CK28">
        <v>41</v>
      </c>
      <c r="CL28" t="s">
        <v>89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"009943077382"</f>
        <v>009943077382</v>
      </c>
      <c r="F29" s="3">
        <v>45156</v>
      </c>
      <c r="G29">
        <v>202405</v>
      </c>
      <c r="H29" t="s">
        <v>75</v>
      </c>
      <c r="I29" t="s">
        <v>76</v>
      </c>
      <c r="J29" t="s">
        <v>90</v>
      </c>
      <c r="K29" t="s">
        <v>78</v>
      </c>
      <c r="L29" t="s">
        <v>126</v>
      </c>
      <c r="M29" t="s">
        <v>127</v>
      </c>
      <c r="N29" t="s">
        <v>144</v>
      </c>
      <c r="O29" t="s">
        <v>82</v>
      </c>
      <c r="P29" t="str">
        <f>"36607 465                     "</f>
        <v xml:space="preserve">36607 465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5.25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43.36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6.5</v>
      </c>
      <c r="BJ29">
        <v>2.4</v>
      </c>
      <c r="BK29">
        <v>7</v>
      </c>
      <c r="BL29">
        <v>132.81</v>
      </c>
      <c r="BM29">
        <v>19.920000000000002</v>
      </c>
      <c r="BN29">
        <v>152.72999999999999</v>
      </c>
      <c r="BO29">
        <v>152.72999999999999</v>
      </c>
      <c r="BR29" t="s">
        <v>95</v>
      </c>
      <c r="BS29" s="3">
        <v>45159</v>
      </c>
      <c r="BT29" s="4">
        <v>0.65694444444444444</v>
      </c>
      <c r="BU29" t="s">
        <v>190</v>
      </c>
      <c r="BV29" t="s">
        <v>85</v>
      </c>
      <c r="BY29">
        <v>12028.58</v>
      </c>
      <c r="BZ29" t="s">
        <v>86</v>
      </c>
      <c r="CA29" t="s">
        <v>189</v>
      </c>
      <c r="CC29" t="s">
        <v>127</v>
      </c>
      <c r="CD29">
        <v>2055</v>
      </c>
      <c r="CE29" t="s">
        <v>88</v>
      </c>
      <c r="CF29" s="3">
        <v>45159</v>
      </c>
      <c r="CI29">
        <v>3</v>
      </c>
      <c r="CJ29">
        <v>1</v>
      </c>
      <c r="CK29">
        <v>41</v>
      </c>
      <c r="CL29" t="s">
        <v>89</v>
      </c>
    </row>
    <row r="30" spans="1:90" x14ac:dyDescent="0.3">
      <c r="A30" t="s">
        <v>72</v>
      </c>
      <c r="B30" t="s">
        <v>73</v>
      </c>
      <c r="C30" t="s">
        <v>74</v>
      </c>
      <c r="E30" t="str">
        <f>"080010927610"</f>
        <v>080010927610</v>
      </c>
      <c r="F30" s="3">
        <v>45154</v>
      </c>
      <c r="G30">
        <v>202405</v>
      </c>
      <c r="H30" t="s">
        <v>75</v>
      </c>
      <c r="I30" t="s">
        <v>76</v>
      </c>
      <c r="J30" t="s">
        <v>191</v>
      </c>
      <c r="K30" t="s">
        <v>78</v>
      </c>
      <c r="L30" t="s">
        <v>192</v>
      </c>
      <c r="M30" t="s">
        <v>193</v>
      </c>
      <c r="N30" t="s">
        <v>194</v>
      </c>
      <c r="O30" t="s">
        <v>82</v>
      </c>
      <c r="P30" t="str">
        <f>"-                             "</f>
        <v xml:space="preserve">-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5.25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43.36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6.7</v>
      </c>
      <c r="BJ30">
        <v>4.5999999999999996</v>
      </c>
      <c r="BK30">
        <v>7</v>
      </c>
      <c r="BL30">
        <v>132.81</v>
      </c>
      <c r="BM30">
        <v>19.920000000000002</v>
      </c>
      <c r="BN30">
        <v>152.72999999999999</v>
      </c>
      <c r="BO30">
        <v>152.72999999999999</v>
      </c>
      <c r="BP30" t="s">
        <v>113</v>
      </c>
      <c r="BQ30" t="s">
        <v>195</v>
      </c>
      <c r="BR30" t="s">
        <v>83</v>
      </c>
      <c r="BS30" s="3">
        <v>45159</v>
      </c>
      <c r="BT30" s="4">
        <v>0.43124999999999997</v>
      </c>
      <c r="BU30" t="s">
        <v>196</v>
      </c>
      <c r="BV30" t="s">
        <v>85</v>
      </c>
      <c r="BY30">
        <v>23050.5</v>
      </c>
      <c r="CA30" t="s">
        <v>197</v>
      </c>
      <c r="CC30" t="s">
        <v>193</v>
      </c>
      <c r="CD30">
        <v>8301</v>
      </c>
      <c r="CE30" t="s">
        <v>198</v>
      </c>
      <c r="CF30" s="3">
        <v>45159</v>
      </c>
      <c r="CI30">
        <v>4</v>
      </c>
      <c r="CJ30">
        <v>3</v>
      </c>
      <c r="CK30">
        <v>41</v>
      </c>
      <c r="CL30" t="s">
        <v>89</v>
      </c>
    </row>
    <row r="31" spans="1:90" x14ac:dyDescent="0.3">
      <c r="A31" t="s">
        <v>72</v>
      </c>
      <c r="B31" t="s">
        <v>73</v>
      </c>
      <c r="C31" t="s">
        <v>74</v>
      </c>
      <c r="E31" t="str">
        <f>"080010927639"</f>
        <v>080010927639</v>
      </c>
      <c r="F31" s="3">
        <v>45154</v>
      </c>
      <c r="G31">
        <v>202405</v>
      </c>
      <c r="H31" t="s">
        <v>75</v>
      </c>
      <c r="I31" t="s">
        <v>76</v>
      </c>
      <c r="J31" t="s">
        <v>191</v>
      </c>
      <c r="K31" t="s">
        <v>78</v>
      </c>
      <c r="L31" t="s">
        <v>111</v>
      </c>
      <c r="M31" t="s">
        <v>112</v>
      </c>
      <c r="N31" t="s">
        <v>199</v>
      </c>
      <c r="O31" t="s">
        <v>82</v>
      </c>
      <c r="P31" t="str">
        <f>"-                             "</f>
        <v xml:space="preserve">-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5.25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43.36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6.2</v>
      </c>
      <c r="BJ31">
        <v>4.3</v>
      </c>
      <c r="BK31">
        <v>7</v>
      </c>
      <c r="BL31">
        <v>132.81</v>
      </c>
      <c r="BM31">
        <v>19.920000000000002</v>
      </c>
      <c r="BN31">
        <v>152.72999999999999</v>
      </c>
      <c r="BO31">
        <v>152.72999999999999</v>
      </c>
      <c r="BP31" t="s">
        <v>113</v>
      </c>
      <c r="BQ31" t="s">
        <v>200</v>
      </c>
      <c r="BR31" t="s">
        <v>83</v>
      </c>
      <c r="BS31" s="3">
        <v>45156</v>
      </c>
      <c r="BT31" s="4">
        <v>0.70833333333333337</v>
      </c>
      <c r="BU31" t="s">
        <v>201</v>
      </c>
      <c r="BV31" t="s">
        <v>85</v>
      </c>
      <c r="BY31">
        <v>21636.720000000001</v>
      </c>
      <c r="CC31" t="s">
        <v>112</v>
      </c>
      <c r="CD31">
        <v>4091</v>
      </c>
      <c r="CE31" t="s">
        <v>198</v>
      </c>
      <c r="CF31" s="3">
        <v>45159</v>
      </c>
      <c r="CI31">
        <v>3</v>
      </c>
      <c r="CJ31">
        <v>2</v>
      </c>
      <c r="CK31">
        <v>41</v>
      </c>
      <c r="CL31" t="s">
        <v>89</v>
      </c>
    </row>
    <row r="32" spans="1:90" x14ac:dyDescent="0.3">
      <c r="A32" t="s">
        <v>72</v>
      </c>
      <c r="B32" t="s">
        <v>73</v>
      </c>
      <c r="C32" t="s">
        <v>74</v>
      </c>
      <c r="E32" t="str">
        <f>"R009943077360"</f>
        <v>R009943077360</v>
      </c>
      <c r="F32" s="3">
        <v>45159</v>
      </c>
      <c r="G32">
        <v>202405</v>
      </c>
      <c r="H32" t="s">
        <v>126</v>
      </c>
      <c r="I32" t="s">
        <v>127</v>
      </c>
      <c r="J32" t="s">
        <v>128</v>
      </c>
      <c r="K32" t="s">
        <v>78</v>
      </c>
      <c r="L32" t="s">
        <v>202</v>
      </c>
      <c r="M32" t="s">
        <v>203</v>
      </c>
      <c r="N32" t="s">
        <v>204</v>
      </c>
      <c r="O32" t="s">
        <v>82</v>
      </c>
      <c r="P32" t="str">
        <f>"36647 486                     "</f>
        <v xml:space="preserve">36647 486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5.25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88.04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6</v>
      </c>
      <c r="BI32">
        <v>39.4</v>
      </c>
      <c r="BJ32">
        <v>13.7</v>
      </c>
      <c r="BK32">
        <v>40</v>
      </c>
      <c r="BL32">
        <v>264.24</v>
      </c>
      <c r="BM32">
        <v>39.64</v>
      </c>
      <c r="BN32">
        <v>303.88</v>
      </c>
      <c r="BO32">
        <v>303.88</v>
      </c>
      <c r="BQ32" t="s">
        <v>205</v>
      </c>
      <c r="BS32" s="3">
        <v>45161</v>
      </c>
      <c r="BT32" s="4">
        <v>0.45902777777777781</v>
      </c>
      <c r="BU32" t="s">
        <v>206</v>
      </c>
      <c r="BV32" t="s">
        <v>89</v>
      </c>
      <c r="BW32" t="s">
        <v>181</v>
      </c>
      <c r="BX32" t="s">
        <v>207</v>
      </c>
      <c r="BY32">
        <v>68340.3</v>
      </c>
      <c r="CA32" t="s">
        <v>208</v>
      </c>
      <c r="CC32" t="s">
        <v>203</v>
      </c>
      <c r="CD32">
        <v>9301</v>
      </c>
      <c r="CE32" t="s">
        <v>88</v>
      </c>
      <c r="CF32" s="3">
        <v>45162</v>
      </c>
      <c r="CI32">
        <v>1</v>
      </c>
      <c r="CJ32">
        <v>2</v>
      </c>
      <c r="CK32">
        <v>41</v>
      </c>
      <c r="CL32" t="s">
        <v>89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"009943718556"</f>
        <v>009943718556</v>
      </c>
      <c r="F33" s="3">
        <v>45160</v>
      </c>
      <c r="G33">
        <v>202405</v>
      </c>
      <c r="H33" t="s">
        <v>209</v>
      </c>
      <c r="I33" t="s">
        <v>210</v>
      </c>
      <c r="J33" t="s">
        <v>211</v>
      </c>
      <c r="K33" t="s">
        <v>78</v>
      </c>
      <c r="L33" t="s">
        <v>79</v>
      </c>
      <c r="M33" t="s">
        <v>80</v>
      </c>
      <c r="N33" t="s">
        <v>211</v>
      </c>
      <c r="O33" t="s">
        <v>171</v>
      </c>
      <c r="P33" t="str">
        <f>"PLZ 2110128032                "</f>
        <v xml:space="preserve">PLZ 2110128032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22.42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>
        <v>65.959999999999994</v>
      </c>
      <c r="BM33">
        <v>9.89</v>
      </c>
      <c r="BN33">
        <v>75.849999999999994</v>
      </c>
      <c r="BO33">
        <v>75.849999999999994</v>
      </c>
      <c r="BQ33" t="s">
        <v>212</v>
      </c>
      <c r="BR33" t="s">
        <v>213</v>
      </c>
      <c r="BS33" s="3">
        <v>45161</v>
      </c>
      <c r="BT33" s="4">
        <v>0.33611111111111108</v>
      </c>
      <c r="BU33" t="s">
        <v>214</v>
      </c>
      <c r="BV33" t="s">
        <v>85</v>
      </c>
      <c r="BY33">
        <v>1200</v>
      </c>
      <c r="BZ33" t="s">
        <v>175</v>
      </c>
      <c r="CA33" t="s">
        <v>215</v>
      </c>
      <c r="CC33" t="s">
        <v>80</v>
      </c>
      <c r="CD33">
        <v>1459</v>
      </c>
      <c r="CE33" t="s">
        <v>88</v>
      </c>
      <c r="CF33" s="3">
        <v>45162</v>
      </c>
      <c r="CI33">
        <v>1</v>
      </c>
      <c r="CJ33">
        <v>1</v>
      </c>
      <c r="CK33">
        <v>21</v>
      </c>
      <c r="CL33" t="s">
        <v>89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"009943817559"</f>
        <v>009943817559</v>
      </c>
      <c r="F34" s="3">
        <v>45161</v>
      </c>
      <c r="G34">
        <v>202405</v>
      </c>
      <c r="H34" t="s">
        <v>75</v>
      </c>
      <c r="I34" t="s">
        <v>76</v>
      </c>
      <c r="J34" t="s">
        <v>191</v>
      </c>
      <c r="K34" t="s">
        <v>78</v>
      </c>
      <c r="L34" t="s">
        <v>216</v>
      </c>
      <c r="M34" t="s">
        <v>217</v>
      </c>
      <c r="N34" t="s">
        <v>218</v>
      </c>
      <c r="O34" t="s">
        <v>82</v>
      </c>
      <c r="P34" t="str">
        <f>"                              "</f>
        <v xml:space="preserve"> 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5.25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61.16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12</v>
      </c>
      <c r="BJ34">
        <v>4.5999999999999996</v>
      </c>
      <c r="BK34">
        <v>12</v>
      </c>
      <c r="BL34">
        <v>185.16</v>
      </c>
      <c r="BM34">
        <v>27.77</v>
      </c>
      <c r="BN34">
        <v>212.93</v>
      </c>
      <c r="BO34">
        <v>212.93</v>
      </c>
      <c r="BQ34" t="s">
        <v>219</v>
      </c>
      <c r="BR34" t="s">
        <v>83</v>
      </c>
      <c r="BS34" s="3">
        <v>45163</v>
      </c>
      <c r="BT34" s="4">
        <v>0.3833333333333333</v>
      </c>
      <c r="BU34" t="s">
        <v>220</v>
      </c>
      <c r="BV34" t="s">
        <v>85</v>
      </c>
      <c r="BY34">
        <v>22779.4</v>
      </c>
      <c r="BZ34" t="s">
        <v>86</v>
      </c>
      <c r="CA34" t="s">
        <v>221</v>
      </c>
      <c r="CC34" t="s">
        <v>217</v>
      </c>
      <c r="CD34">
        <v>1947</v>
      </c>
      <c r="CE34" t="s">
        <v>88</v>
      </c>
      <c r="CF34" s="3">
        <v>45163</v>
      </c>
      <c r="CI34">
        <v>3</v>
      </c>
      <c r="CJ34">
        <v>2</v>
      </c>
      <c r="CK34">
        <v>43</v>
      </c>
      <c r="CL34" t="s">
        <v>89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"009943077366"</f>
        <v>009943077366</v>
      </c>
      <c r="F35" s="3">
        <v>45162</v>
      </c>
      <c r="G35">
        <v>202405</v>
      </c>
      <c r="H35" t="s">
        <v>75</v>
      </c>
      <c r="I35" t="s">
        <v>76</v>
      </c>
      <c r="J35" t="s">
        <v>90</v>
      </c>
      <c r="K35" t="s">
        <v>78</v>
      </c>
      <c r="L35" t="s">
        <v>222</v>
      </c>
      <c r="M35" t="s">
        <v>223</v>
      </c>
      <c r="N35" t="s">
        <v>218</v>
      </c>
      <c r="O35" t="s">
        <v>82</v>
      </c>
      <c r="P35" t="str">
        <f>"                              "</f>
        <v xml:space="preserve"> 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5.25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61.16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0.6</v>
      </c>
      <c r="BK35">
        <v>1</v>
      </c>
      <c r="BL35">
        <v>185.16</v>
      </c>
      <c r="BM35">
        <v>27.77</v>
      </c>
      <c r="BN35">
        <v>212.93</v>
      </c>
      <c r="BO35">
        <v>212.93</v>
      </c>
      <c r="BQ35" t="s">
        <v>224</v>
      </c>
      <c r="BR35" t="s">
        <v>95</v>
      </c>
      <c r="BS35" s="3">
        <v>45166</v>
      </c>
      <c r="BT35" s="4">
        <v>0.63194444444444442</v>
      </c>
      <c r="BU35" t="s">
        <v>225</v>
      </c>
      <c r="BV35" t="s">
        <v>89</v>
      </c>
      <c r="BY35">
        <v>3045.2</v>
      </c>
      <c r="BZ35" t="s">
        <v>86</v>
      </c>
      <c r="CC35" t="s">
        <v>223</v>
      </c>
      <c r="CD35">
        <v>7357</v>
      </c>
      <c r="CE35" t="s">
        <v>88</v>
      </c>
      <c r="CF35" s="3">
        <v>45166</v>
      </c>
      <c r="CI35">
        <v>1</v>
      </c>
      <c r="CJ35">
        <v>2</v>
      </c>
      <c r="CK35">
        <v>43</v>
      </c>
      <c r="CL35" t="s">
        <v>89</v>
      </c>
    </row>
    <row r="36" spans="1:90" x14ac:dyDescent="0.3">
      <c r="A36" t="s">
        <v>72</v>
      </c>
      <c r="B36" t="s">
        <v>73</v>
      </c>
      <c r="C36" t="s">
        <v>74</v>
      </c>
      <c r="E36" t="str">
        <f>"R009943077379"</f>
        <v>R009943077379</v>
      </c>
      <c r="F36" s="3">
        <v>45162</v>
      </c>
      <c r="G36">
        <v>202405</v>
      </c>
      <c r="H36" t="s">
        <v>142</v>
      </c>
      <c r="I36" t="s">
        <v>143</v>
      </c>
      <c r="J36" t="s">
        <v>162</v>
      </c>
      <c r="K36" t="s">
        <v>78</v>
      </c>
      <c r="L36" t="s">
        <v>75</v>
      </c>
      <c r="M36" t="s">
        <v>76</v>
      </c>
      <c r="N36" t="s">
        <v>90</v>
      </c>
      <c r="O36" t="s">
        <v>82</v>
      </c>
      <c r="P36" t="str">
        <f>"36509 427                     "</f>
        <v xml:space="preserve">36509 427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5.25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84.47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6</v>
      </c>
      <c r="BI36">
        <v>37.9</v>
      </c>
      <c r="BJ36">
        <v>14.6</v>
      </c>
      <c r="BK36">
        <v>38</v>
      </c>
      <c r="BL36">
        <v>253.73</v>
      </c>
      <c r="BM36">
        <v>38.06</v>
      </c>
      <c r="BN36">
        <v>291.79000000000002</v>
      </c>
      <c r="BO36">
        <v>291.79000000000002</v>
      </c>
      <c r="BQ36" t="s">
        <v>95</v>
      </c>
      <c r="BS36" s="3">
        <v>45168</v>
      </c>
      <c r="BT36" s="4">
        <v>0.41666666666666669</v>
      </c>
      <c r="BU36" t="s">
        <v>226</v>
      </c>
      <c r="BV36" t="s">
        <v>89</v>
      </c>
      <c r="BW36" t="s">
        <v>227</v>
      </c>
      <c r="BX36" t="s">
        <v>228</v>
      </c>
      <c r="BY36">
        <v>73209.2</v>
      </c>
      <c r="CC36" t="s">
        <v>76</v>
      </c>
      <c r="CD36">
        <v>7490</v>
      </c>
      <c r="CE36" t="s">
        <v>88</v>
      </c>
      <c r="CF36" s="3">
        <v>45168</v>
      </c>
      <c r="CI36">
        <v>3</v>
      </c>
      <c r="CJ36">
        <v>4</v>
      </c>
      <c r="CK36">
        <v>41</v>
      </c>
      <c r="CL36" t="s">
        <v>89</v>
      </c>
    </row>
    <row r="37" spans="1:90" x14ac:dyDescent="0.3">
      <c r="A37" t="s">
        <v>72</v>
      </c>
      <c r="B37" t="s">
        <v>73</v>
      </c>
      <c r="C37" t="s">
        <v>74</v>
      </c>
      <c r="E37" t="str">
        <f>"R009943077361"</f>
        <v>R009943077361</v>
      </c>
      <c r="F37" s="3">
        <v>45162</v>
      </c>
      <c r="G37">
        <v>202405</v>
      </c>
      <c r="H37" t="s">
        <v>142</v>
      </c>
      <c r="I37" t="s">
        <v>143</v>
      </c>
      <c r="J37" t="s">
        <v>162</v>
      </c>
      <c r="K37" t="s">
        <v>78</v>
      </c>
      <c r="L37" t="s">
        <v>75</v>
      </c>
      <c r="M37" t="s">
        <v>76</v>
      </c>
      <c r="N37" t="s">
        <v>90</v>
      </c>
      <c r="O37" t="s">
        <v>82</v>
      </c>
      <c r="P37" t="str">
        <f>"36632 476                     "</f>
        <v xml:space="preserve">36632 476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5.25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43.36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2</v>
      </c>
      <c r="BI37">
        <v>13.2</v>
      </c>
      <c r="BJ37">
        <v>5.3</v>
      </c>
      <c r="BK37">
        <v>14</v>
      </c>
      <c r="BL37">
        <v>132.81</v>
      </c>
      <c r="BM37">
        <v>19.920000000000002</v>
      </c>
      <c r="BN37">
        <v>152.72999999999999</v>
      </c>
      <c r="BO37">
        <v>152.72999999999999</v>
      </c>
      <c r="BQ37" t="s">
        <v>95</v>
      </c>
      <c r="BS37" t="s">
        <v>113</v>
      </c>
      <c r="BY37">
        <v>26302.94</v>
      </c>
      <c r="CC37" t="s">
        <v>76</v>
      </c>
      <c r="CD37">
        <v>7490</v>
      </c>
      <c r="CE37" t="s">
        <v>88</v>
      </c>
      <c r="CI37">
        <v>3</v>
      </c>
      <c r="CJ37" t="s">
        <v>113</v>
      </c>
      <c r="CK37">
        <v>41</v>
      </c>
      <c r="CL37" t="s">
        <v>89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"009943185130"</f>
        <v>009943185130</v>
      </c>
      <c r="F38" s="3">
        <v>45163</v>
      </c>
      <c r="G38">
        <v>202405</v>
      </c>
      <c r="H38" t="s">
        <v>75</v>
      </c>
      <c r="I38" t="s">
        <v>76</v>
      </c>
      <c r="J38" t="s">
        <v>90</v>
      </c>
      <c r="K38" t="s">
        <v>78</v>
      </c>
      <c r="L38" t="s">
        <v>229</v>
      </c>
      <c r="M38" t="s">
        <v>230</v>
      </c>
      <c r="N38" t="s">
        <v>162</v>
      </c>
      <c r="O38" t="s">
        <v>82</v>
      </c>
      <c r="P38" t="str">
        <f>"                              "</f>
        <v xml:space="preserve"> 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5.25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43.36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6.2</v>
      </c>
      <c r="BJ38">
        <v>2.6</v>
      </c>
      <c r="BK38">
        <v>7</v>
      </c>
      <c r="BL38">
        <v>132.81</v>
      </c>
      <c r="BM38">
        <v>19.920000000000002</v>
      </c>
      <c r="BN38">
        <v>152.72999999999999</v>
      </c>
      <c r="BO38">
        <v>152.72999999999999</v>
      </c>
      <c r="BQ38" t="s">
        <v>231</v>
      </c>
      <c r="BR38" t="s">
        <v>95</v>
      </c>
      <c r="BS38" s="3">
        <v>45166</v>
      </c>
      <c r="BT38" s="4">
        <v>0.37986111111111115</v>
      </c>
      <c r="BU38" t="s">
        <v>232</v>
      </c>
      <c r="BV38" t="s">
        <v>85</v>
      </c>
      <c r="BY38">
        <v>12845.3</v>
      </c>
      <c r="BZ38" t="s">
        <v>86</v>
      </c>
      <c r="CA38" t="s">
        <v>233</v>
      </c>
      <c r="CC38" t="s">
        <v>230</v>
      </c>
      <c r="CD38">
        <v>2194</v>
      </c>
      <c r="CE38" t="s">
        <v>88</v>
      </c>
      <c r="CF38" s="3">
        <v>45166</v>
      </c>
      <c r="CI38">
        <v>3</v>
      </c>
      <c r="CJ38">
        <v>1</v>
      </c>
      <c r="CK38">
        <v>41</v>
      </c>
      <c r="CL38" t="s">
        <v>89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"009943185131"</f>
        <v>009943185131</v>
      </c>
      <c r="F39" s="3">
        <v>45163</v>
      </c>
      <c r="G39">
        <v>202405</v>
      </c>
      <c r="H39" t="s">
        <v>75</v>
      </c>
      <c r="I39" t="s">
        <v>76</v>
      </c>
      <c r="J39" t="s">
        <v>90</v>
      </c>
      <c r="K39" t="s">
        <v>78</v>
      </c>
      <c r="L39" t="s">
        <v>126</v>
      </c>
      <c r="M39" t="s">
        <v>127</v>
      </c>
      <c r="N39" t="s">
        <v>144</v>
      </c>
      <c r="O39" t="s">
        <v>82</v>
      </c>
      <c r="P39" t="str">
        <f>"                              "</f>
        <v xml:space="preserve"> 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5.25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43.36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6.5</v>
      </c>
      <c r="BJ39">
        <v>2.2000000000000002</v>
      </c>
      <c r="BK39">
        <v>7</v>
      </c>
      <c r="BL39">
        <v>132.81</v>
      </c>
      <c r="BM39">
        <v>19.920000000000002</v>
      </c>
      <c r="BN39">
        <v>152.72999999999999</v>
      </c>
      <c r="BO39">
        <v>152.72999999999999</v>
      </c>
      <c r="BQ39" t="s">
        <v>234</v>
      </c>
      <c r="BR39" t="s">
        <v>95</v>
      </c>
      <c r="BS39" s="3">
        <v>45166</v>
      </c>
      <c r="BT39" s="4">
        <v>0.61527777777777781</v>
      </c>
      <c r="BU39" t="s">
        <v>235</v>
      </c>
      <c r="BV39" t="s">
        <v>85</v>
      </c>
      <c r="BY39">
        <v>11197.44</v>
      </c>
      <c r="BZ39" t="s">
        <v>86</v>
      </c>
      <c r="CA39" t="s">
        <v>236</v>
      </c>
      <c r="CC39" t="s">
        <v>127</v>
      </c>
      <c r="CD39">
        <v>2157</v>
      </c>
      <c r="CE39" t="s">
        <v>88</v>
      </c>
      <c r="CF39" s="3">
        <v>45167</v>
      </c>
      <c r="CI39">
        <v>3</v>
      </c>
      <c r="CJ39">
        <v>1</v>
      </c>
      <c r="CK39">
        <v>41</v>
      </c>
      <c r="CL39" t="s">
        <v>89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"009943612310"</f>
        <v>009943612310</v>
      </c>
      <c r="F40" s="3">
        <v>45163</v>
      </c>
      <c r="G40">
        <v>202405</v>
      </c>
      <c r="H40" t="s">
        <v>176</v>
      </c>
      <c r="I40" t="s">
        <v>177</v>
      </c>
      <c r="J40" t="s">
        <v>178</v>
      </c>
      <c r="K40" t="s">
        <v>78</v>
      </c>
      <c r="L40" t="s">
        <v>75</v>
      </c>
      <c r="M40" t="s">
        <v>76</v>
      </c>
      <c r="N40" t="s">
        <v>237</v>
      </c>
      <c r="O40" t="s">
        <v>171</v>
      </c>
      <c r="P40" t="str">
        <f>"                              "</f>
        <v xml:space="preserve"> 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46.9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0.3</v>
      </c>
      <c r="BJ40">
        <v>3</v>
      </c>
      <c r="BK40">
        <v>3</v>
      </c>
      <c r="BL40">
        <v>137.96</v>
      </c>
      <c r="BM40">
        <v>20.69</v>
      </c>
      <c r="BN40">
        <v>158.65</v>
      </c>
      <c r="BO40">
        <v>158.65</v>
      </c>
      <c r="BQ40" t="s">
        <v>238</v>
      </c>
      <c r="BR40" t="s">
        <v>239</v>
      </c>
      <c r="BS40" s="3">
        <v>45166</v>
      </c>
      <c r="BT40" s="4">
        <v>0.37083333333333335</v>
      </c>
      <c r="BU40" t="s">
        <v>240</v>
      </c>
      <c r="BV40" t="s">
        <v>85</v>
      </c>
      <c r="BY40">
        <v>14949.45</v>
      </c>
      <c r="BZ40" t="s">
        <v>175</v>
      </c>
      <c r="CA40" t="s">
        <v>241</v>
      </c>
      <c r="CC40" t="s">
        <v>76</v>
      </c>
      <c r="CD40">
        <v>7945</v>
      </c>
      <c r="CE40" t="s">
        <v>88</v>
      </c>
      <c r="CF40" s="3">
        <v>45167</v>
      </c>
      <c r="CI40">
        <v>1</v>
      </c>
      <c r="CJ40">
        <v>1</v>
      </c>
      <c r="CK40">
        <v>24</v>
      </c>
      <c r="CL40" t="s">
        <v>89</v>
      </c>
    </row>
    <row r="41" spans="1:90" x14ac:dyDescent="0.3">
      <c r="A41" t="s">
        <v>72</v>
      </c>
      <c r="B41" t="s">
        <v>73</v>
      </c>
      <c r="C41" t="s">
        <v>74</v>
      </c>
      <c r="E41" t="str">
        <f>"RR009943612356"</f>
        <v>RR009943612356</v>
      </c>
      <c r="F41" s="3">
        <v>45141</v>
      </c>
      <c r="G41">
        <v>202405</v>
      </c>
      <c r="H41" t="s">
        <v>242</v>
      </c>
      <c r="I41" t="s">
        <v>242</v>
      </c>
      <c r="J41" t="s">
        <v>243</v>
      </c>
      <c r="K41" t="s">
        <v>78</v>
      </c>
      <c r="L41" t="s">
        <v>242</v>
      </c>
      <c r="M41" t="s">
        <v>242</v>
      </c>
      <c r="N41" t="s">
        <v>244</v>
      </c>
      <c r="O41" t="s">
        <v>82</v>
      </c>
      <c r="P41" t="str">
        <f>"00000                         "</f>
        <v xml:space="preserve">00000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5.25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61.16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0.4</v>
      </c>
      <c r="BJ41">
        <v>0.7</v>
      </c>
      <c r="BK41">
        <v>1</v>
      </c>
      <c r="BL41">
        <v>185.16</v>
      </c>
      <c r="BM41">
        <v>27.77</v>
      </c>
      <c r="BN41">
        <v>212.93</v>
      </c>
      <c r="BO41">
        <v>212.93</v>
      </c>
      <c r="BQ41" t="s">
        <v>245</v>
      </c>
      <c r="BR41" t="s">
        <v>245</v>
      </c>
      <c r="BS41" s="3">
        <v>45146</v>
      </c>
      <c r="BT41" s="4">
        <v>0.41666666666666669</v>
      </c>
      <c r="BU41" t="s">
        <v>246</v>
      </c>
      <c r="BV41" t="s">
        <v>89</v>
      </c>
      <c r="BY41">
        <v>3679.84</v>
      </c>
      <c r="BZ41" t="s">
        <v>35</v>
      </c>
      <c r="CA41" t="s">
        <v>247</v>
      </c>
      <c r="CC41" t="s">
        <v>242</v>
      </c>
      <c r="CD41">
        <v>7620</v>
      </c>
      <c r="CE41" t="s">
        <v>88</v>
      </c>
      <c r="CF41" s="3">
        <v>45148</v>
      </c>
      <c r="CI41">
        <v>4</v>
      </c>
      <c r="CJ41">
        <v>3</v>
      </c>
      <c r="CK41">
        <v>43</v>
      </c>
      <c r="CL41" t="s">
        <v>89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"009943077387"</f>
        <v>009943077387</v>
      </c>
      <c r="F42" s="3">
        <v>45142</v>
      </c>
      <c r="G42">
        <v>202405</v>
      </c>
      <c r="H42" t="s">
        <v>75</v>
      </c>
      <c r="I42" t="s">
        <v>76</v>
      </c>
      <c r="J42" t="s">
        <v>248</v>
      </c>
      <c r="K42" t="s">
        <v>78</v>
      </c>
      <c r="L42" t="s">
        <v>168</v>
      </c>
      <c r="M42" t="s">
        <v>169</v>
      </c>
      <c r="N42" t="s">
        <v>218</v>
      </c>
      <c r="O42" t="s">
        <v>82</v>
      </c>
      <c r="P42" t="str">
        <f>"1095                          "</f>
        <v xml:space="preserve">1095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5.25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61.16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2</v>
      </c>
      <c r="BI42">
        <v>12.4</v>
      </c>
      <c r="BJ42">
        <v>5.6</v>
      </c>
      <c r="BK42">
        <v>13</v>
      </c>
      <c r="BL42">
        <v>185.16</v>
      </c>
      <c r="BM42">
        <v>27.77</v>
      </c>
      <c r="BN42">
        <v>212.93</v>
      </c>
      <c r="BO42">
        <v>212.93</v>
      </c>
      <c r="BQ42" t="s">
        <v>249</v>
      </c>
      <c r="BS42" s="3">
        <v>45146</v>
      </c>
      <c r="BT42" s="4">
        <v>0.4861111111111111</v>
      </c>
      <c r="BU42" t="s">
        <v>250</v>
      </c>
      <c r="BV42" t="s">
        <v>85</v>
      </c>
      <c r="BY42">
        <v>27981.81</v>
      </c>
      <c r="BZ42" t="s">
        <v>86</v>
      </c>
      <c r="CC42" t="s">
        <v>169</v>
      </c>
      <c r="CD42">
        <v>7380</v>
      </c>
      <c r="CE42" t="s">
        <v>88</v>
      </c>
      <c r="CF42" s="3">
        <v>45149</v>
      </c>
      <c r="CI42">
        <v>5</v>
      </c>
      <c r="CJ42">
        <v>2</v>
      </c>
      <c r="CK42">
        <v>43</v>
      </c>
      <c r="CL42" t="s">
        <v>89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"009943077355"</f>
        <v>009943077355</v>
      </c>
      <c r="F43" s="3">
        <v>45148</v>
      </c>
      <c r="G43">
        <v>202405</v>
      </c>
      <c r="H43" t="s">
        <v>75</v>
      </c>
      <c r="I43" t="s">
        <v>76</v>
      </c>
      <c r="J43" t="s">
        <v>251</v>
      </c>
      <c r="K43" t="s">
        <v>78</v>
      </c>
      <c r="L43" t="s">
        <v>126</v>
      </c>
      <c r="M43" t="s">
        <v>127</v>
      </c>
      <c r="N43" t="s">
        <v>252</v>
      </c>
      <c r="O43" t="s">
        <v>94</v>
      </c>
      <c r="P43" t="str">
        <f>"                              "</f>
        <v xml:space="preserve"> 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42.04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0.1</v>
      </c>
      <c r="BJ43">
        <v>0.8</v>
      </c>
      <c r="BK43">
        <v>1</v>
      </c>
      <c r="BL43">
        <v>123.68</v>
      </c>
      <c r="BM43">
        <v>18.55</v>
      </c>
      <c r="BN43">
        <v>142.22999999999999</v>
      </c>
      <c r="BO43">
        <v>142.22999999999999</v>
      </c>
      <c r="BQ43" t="s">
        <v>253</v>
      </c>
      <c r="BR43" t="s">
        <v>254</v>
      </c>
      <c r="BS43" s="3">
        <v>45149</v>
      </c>
      <c r="BT43" s="4">
        <v>0.43263888888888885</v>
      </c>
      <c r="BU43" t="s">
        <v>255</v>
      </c>
      <c r="BV43" t="s">
        <v>85</v>
      </c>
      <c r="BY43">
        <v>4124.5</v>
      </c>
      <c r="BZ43" t="s">
        <v>86</v>
      </c>
      <c r="CA43" t="s">
        <v>256</v>
      </c>
      <c r="CC43" t="s">
        <v>127</v>
      </c>
      <c r="CD43">
        <v>2191</v>
      </c>
      <c r="CE43" t="s">
        <v>88</v>
      </c>
      <c r="CF43" s="3">
        <v>45149</v>
      </c>
      <c r="CI43">
        <v>1</v>
      </c>
      <c r="CJ43">
        <v>1</v>
      </c>
      <c r="CK43">
        <v>31</v>
      </c>
      <c r="CL43" t="s">
        <v>89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"009943663388"</f>
        <v>009943663388</v>
      </c>
      <c r="F44" s="3">
        <v>45148</v>
      </c>
      <c r="G44">
        <v>202405</v>
      </c>
      <c r="H44" t="s">
        <v>75</v>
      </c>
      <c r="I44" t="s">
        <v>76</v>
      </c>
      <c r="J44" t="s">
        <v>257</v>
      </c>
      <c r="K44" t="s">
        <v>78</v>
      </c>
      <c r="L44" t="s">
        <v>149</v>
      </c>
      <c r="M44" t="s">
        <v>150</v>
      </c>
      <c r="N44" t="s">
        <v>258</v>
      </c>
      <c r="O44" t="s">
        <v>94</v>
      </c>
      <c r="P44" t="str">
        <f>"CPT2110300609                 "</f>
        <v xml:space="preserve">CPT2110300609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43.45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1.7</v>
      </c>
      <c r="BJ44">
        <v>1.7</v>
      </c>
      <c r="BK44">
        <v>2</v>
      </c>
      <c r="BL44">
        <v>127.81</v>
      </c>
      <c r="BM44">
        <v>19.170000000000002</v>
      </c>
      <c r="BN44">
        <v>146.97999999999999</v>
      </c>
      <c r="BO44">
        <v>146.97999999999999</v>
      </c>
      <c r="BR44" t="s">
        <v>219</v>
      </c>
      <c r="BS44" s="3">
        <v>45149</v>
      </c>
      <c r="BT44" s="4">
        <v>0.52708333333333335</v>
      </c>
      <c r="BU44" t="s">
        <v>259</v>
      </c>
      <c r="BV44" t="s">
        <v>85</v>
      </c>
      <c r="BY44">
        <v>8370.57</v>
      </c>
      <c r="BZ44" t="s">
        <v>86</v>
      </c>
      <c r="CA44" t="s">
        <v>260</v>
      </c>
      <c r="CC44" t="s">
        <v>150</v>
      </c>
      <c r="CD44">
        <v>2302</v>
      </c>
      <c r="CE44" t="s">
        <v>88</v>
      </c>
      <c r="CF44" s="3">
        <v>45149</v>
      </c>
      <c r="CI44">
        <v>1</v>
      </c>
      <c r="CJ44">
        <v>1</v>
      </c>
      <c r="CK44">
        <v>33</v>
      </c>
      <c r="CL44" t="s">
        <v>89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"009943077356"</f>
        <v>009943077356</v>
      </c>
      <c r="F45" s="3">
        <v>45152</v>
      </c>
      <c r="G45">
        <v>202405</v>
      </c>
      <c r="H45" t="s">
        <v>75</v>
      </c>
      <c r="I45" t="s">
        <v>76</v>
      </c>
      <c r="J45" t="s">
        <v>248</v>
      </c>
      <c r="K45" t="s">
        <v>78</v>
      </c>
      <c r="L45" t="s">
        <v>261</v>
      </c>
      <c r="M45" t="s">
        <v>262</v>
      </c>
      <c r="N45" t="s">
        <v>218</v>
      </c>
      <c r="O45" t="s">
        <v>94</v>
      </c>
      <c r="P45" t="str">
        <f>"                              "</f>
        <v xml:space="preserve">  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533.07000000000005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7</v>
      </c>
      <c r="BI45">
        <v>46.2</v>
      </c>
      <c r="BJ45">
        <v>17.600000000000001</v>
      </c>
      <c r="BK45">
        <v>47</v>
      </c>
      <c r="BL45">
        <v>1568.16</v>
      </c>
      <c r="BM45">
        <v>235.22</v>
      </c>
      <c r="BN45">
        <v>1803.38</v>
      </c>
      <c r="BO45">
        <v>1803.38</v>
      </c>
      <c r="BQ45" t="s">
        <v>263</v>
      </c>
      <c r="BR45" t="s">
        <v>219</v>
      </c>
      <c r="BS45" s="3">
        <v>45153</v>
      </c>
      <c r="BT45" s="4">
        <v>0.51944444444444449</v>
      </c>
      <c r="BU45" t="s">
        <v>264</v>
      </c>
      <c r="BV45" t="s">
        <v>85</v>
      </c>
      <c r="BY45">
        <v>87955.08</v>
      </c>
      <c r="BZ45" t="s">
        <v>86</v>
      </c>
      <c r="CA45" t="s">
        <v>265</v>
      </c>
      <c r="CC45" t="s">
        <v>262</v>
      </c>
      <c r="CD45">
        <v>1035</v>
      </c>
      <c r="CE45" t="s">
        <v>88</v>
      </c>
      <c r="CF45" s="3">
        <v>45153</v>
      </c>
      <c r="CI45">
        <v>1</v>
      </c>
      <c r="CJ45">
        <v>1</v>
      </c>
      <c r="CK45">
        <v>33</v>
      </c>
      <c r="CL45" t="s">
        <v>89</v>
      </c>
    </row>
    <row r="47" spans="1:90" x14ac:dyDescent="0.3">
      <c r="E47" t="s">
        <v>266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189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4078.77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I47">
        <v>1080.5999999999999</v>
      </c>
      <c r="BJ47">
        <v>461.8</v>
      </c>
      <c r="BK47">
        <v>1101.5</v>
      </c>
      <c r="BL47">
        <v>12187.71</v>
      </c>
      <c r="BM47">
        <v>1828.11</v>
      </c>
      <c r="BN47">
        <v>14015.82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sdrascd7-IESANPA151250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2023-08-31T12:53:11Z</dcterms:created>
  <dcterms:modified xsi:type="dcterms:W3CDTF">2023-08-31T12:53:34Z</dcterms:modified>
</cp:coreProperties>
</file>