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E2173522-9582-4768-ACF6-46A8144E61B5}" xr6:coauthVersionLast="47" xr6:coauthVersionMax="47" xr10:uidLastSave="{00000000-0000-0000-0000-000000000000}"/>
  <bookViews>
    <workbookView xWindow="28680" yWindow="-120" windowWidth="20730" windowHeight="11040" xr2:uid="{1CF32E62-330F-416D-B0B4-B5D9B0F19CE3}"/>
  </bookViews>
  <sheets>
    <sheet name="sdrascd7-IENOMKE13063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1" i="1" l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<sst xmlns="http://schemas.openxmlformats.org/spreadsheetml/2006/main" count="3234" uniqueCount="660">
  <si>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</si>
  <si>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</si>
  <si>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</si>
  <si>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</si>
  <si>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</si>
  <si>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</si>
  <si>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</si>
  <si>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</si>
  <si>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</si>
  <si>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</si>
  <si>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</si>
  <si>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</si>
  <si>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</si>
  <si>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</si>
  <si>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</si>
  <si>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</si>
  <si>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</si>
  <si>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</si>
  <si>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</si>
  <si>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</si>
  <si>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</si>
  <si>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</si>
  <si>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</si>
  <si>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</si>
  <si>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</si>
  <si>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</si>
  <si>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</si>
  <si>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</si>
  <si>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</si>
  <si>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</si>
  <si>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</si>
  <si>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</si>
  <si>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</si>
  <si>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</si>
  <si>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</si>
  <si>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</si>
  <si>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</si>
  <si>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</si>
  <si>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</si>
  <si>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</si>
  <si>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</si>
  <si>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</si>
  <si>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</si>
  <si>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</si>
  <si>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</si>
  <si>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</si>
  <si>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</si>
  <si>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</si>
  <si>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</si>
  <si>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</si>
  <si>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</si>
  <si>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</si>
  <si>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</si>
  <si>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</si>
  <si>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</si>
  <si>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</si>
  <si>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</si>
  <si>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</si>
  <si>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</si>
  <si>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</si>
  <si>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</si>
  <si>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</si>
  <si>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</si>
  <si>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</si>
  <si>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</si>
  <si>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</si>
  <si>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</si>
  <si>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</si>
  <si>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</si>
  <si>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</si>
  <si>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</si>
  <si>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</si>
  <si>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J17988</t>
  </si>
  <si>
    <t xml:space="preserve">MOVE ANALYTICS CC - GABLER MEDICAL </t>
  </si>
  <si>
    <t>WAY</t>
  </si>
  <si>
    <t>CAPET</t>
  </si>
  <si>
    <t>CAPE TOWN</t>
  </si>
  <si>
    <t xml:space="preserve">Gabler Medical                     </t>
  </si>
  <si>
    <t xml:space="preserve">                                   </t>
  </si>
  <si>
    <t>PRETO</t>
  </si>
  <si>
    <t>PRETORIA</t>
  </si>
  <si>
    <t xml:space="preserve">BUTHELELA PROJECTS PTY LTD         </t>
  </si>
  <si>
    <t>DBC</t>
  </si>
  <si>
    <t>RIAAN BOUWER</t>
  </si>
  <si>
    <t>Jeffrey Jacobs</t>
  </si>
  <si>
    <t>RIAAN</t>
  </si>
  <si>
    <t>yes</t>
  </si>
  <si>
    <t>0002</t>
  </si>
  <si>
    <t xml:space="preserve">MEDICAL                       </t>
  </si>
  <si>
    <t>no</t>
  </si>
  <si>
    <t>PORT3</t>
  </si>
  <si>
    <t>PORT ELIZABETH</t>
  </si>
  <si>
    <t xml:space="preserve">EDGE DAY HOPITAL                   </t>
  </si>
  <si>
    <t>Shiznai</t>
  </si>
  <si>
    <t>POD received from cell 0728834171 M</t>
  </si>
  <si>
    <t xml:space="preserve">BOX LINE                      </t>
  </si>
  <si>
    <t>RUSTE</t>
  </si>
  <si>
    <t>RUSTENBURG</t>
  </si>
  <si>
    <t xml:space="preserve">Impala Platinum Mines              </t>
  </si>
  <si>
    <t>LINDA</t>
  </si>
  <si>
    <t>LEONARD</t>
  </si>
  <si>
    <t>0300</t>
  </si>
  <si>
    <t xml:space="preserve">BOX SUTU                      </t>
  </si>
  <si>
    <t>BOKSB</t>
  </si>
  <si>
    <t>BOKSBURG</t>
  </si>
  <si>
    <t xml:space="preserve">Sunward Prk Hospit                 </t>
  </si>
  <si>
    <t>EUGENE FOURIE</t>
  </si>
  <si>
    <t xml:space="preserve">thabang                       </t>
  </si>
  <si>
    <t>Consignee not available)</t>
  </si>
  <si>
    <t>mmd</t>
  </si>
  <si>
    <t xml:space="preserve">POD received from cell 0714051959 M     </t>
  </si>
  <si>
    <t xml:space="preserve">Zuid Afrikaanse Hospit             </t>
  </si>
  <si>
    <t>NEL MARE</t>
  </si>
  <si>
    <t xml:space="preserve">LEHLOGONOLO  PHARMACY         </t>
  </si>
  <si>
    <t>DURBA</t>
  </si>
  <si>
    <t>DURBAN</t>
  </si>
  <si>
    <t xml:space="preserve">INKOSI ALBERT LUTHULI CENTRAL      </t>
  </si>
  <si>
    <t>Nhlakanipho</t>
  </si>
  <si>
    <t>POD received from cell 0817091316 M</t>
  </si>
  <si>
    <t>VERWO</t>
  </si>
  <si>
    <t>CENTURION</t>
  </si>
  <si>
    <t xml:space="preserve">GABLER MEDICAL PTY LTD             </t>
  </si>
  <si>
    <t>MONIQUE</t>
  </si>
  <si>
    <t>0157</t>
  </si>
  <si>
    <t>HOEDS</t>
  </si>
  <si>
    <t>HOEDSPRUIT</t>
  </si>
  <si>
    <t xml:space="preserve">HOEDSPRUIT PRIVATE HOSPITAL        </t>
  </si>
  <si>
    <t>phutu</t>
  </si>
  <si>
    <t>POD received from cell 0785460164 M</t>
  </si>
  <si>
    <t xml:space="preserve">GABLER                             </t>
  </si>
  <si>
    <t xml:space="preserve">GABRIEL MEDICAL                    </t>
  </si>
  <si>
    <t>ON1</t>
  </si>
  <si>
    <t>LEVENE</t>
  </si>
  <si>
    <t>jma</t>
  </si>
  <si>
    <t>DOC</t>
  </si>
  <si>
    <t>PARCEL</t>
  </si>
  <si>
    <t>JOHAN</t>
  </si>
  <si>
    <t>JOHANNESBURG</t>
  </si>
  <si>
    <t xml:space="preserve">Clinix - Tshepo Themba Dispens     </t>
  </si>
  <si>
    <t>GLADNESS</t>
  </si>
  <si>
    <t>LEBO</t>
  </si>
  <si>
    <t>HND / DOC</t>
  </si>
  <si>
    <t>FLYER SUTURE-3</t>
  </si>
  <si>
    <t xml:space="preserve">Clinix Botshelong - Empilweni      </t>
  </si>
  <si>
    <t>MDUDUZI</t>
  </si>
  <si>
    <t>mduduzi</t>
  </si>
  <si>
    <t>NCH</t>
  </si>
  <si>
    <t>POD received from cell 0670696062 M</t>
  </si>
  <si>
    <t>FLYER SUTURE-2</t>
  </si>
  <si>
    <t xml:space="preserve">Morningside Medi Clinic Pharma     </t>
  </si>
  <si>
    <t>CONRAND VAN DER MESHT</t>
  </si>
  <si>
    <t>Richs</t>
  </si>
  <si>
    <t>amt</t>
  </si>
  <si>
    <t>POD received from cell 0621762616 M</t>
  </si>
  <si>
    <t>FLYER SUTURE-1</t>
  </si>
  <si>
    <t>PIET2</t>
  </si>
  <si>
    <t>PIETERSBURG</t>
  </si>
  <si>
    <t xml:space="preserve">Mediclinic Limpopo                 </t>
  </si>
  <si>
    <t>VINOLIAH</t>
  </si>
  <si>
    <t>THABO</t>
  </si>
  <si>
    <t>POD received from cell 0762500778 M</t>
  </si>
  <si>
    <t>0699</t>
  </si>
  <si>
    <t>BOX SUTURE-8</t>
  </si>
  <si>
    <t>MIDRA</t>
  </si>
  <si>
    <t>MIDRAND</t>
  </si>
  <si>
    <t xml:space="preserve">Kawari Wholesaler                  </t>
  </si>
  <si>
    <t>masilo</t>
  </si>
  <si>
    <t>POD received from cell 0833616148 M</t>
  </si>
  <si>
    <t>VANDE</t>
  </si>
  <si>
    <t>VANDERBIJLPARK</t>
  </si>
  <si>
    <t xml:space="preserve">EMFULENI MEDI CLINIC PHARMACY      </t>
  </si>
  <si>
    <t>BESSIE POSATUMUS</t>
  </si>
  <si>
    <t>BAFANA</t>
  </si>
  <si>
    <t>Late linehaul</t>
  </si>
  <si>
    <t>ATH</t>
  </si>
  <si>
    <t>FLYER SUTURE-4</t>
  </si>
  <si>
    <t xml:space="preserve">Advanced Durbanville               </t>
  </si>
  <si>
    <t>Ankia</t>
  </si>
  <si>
    <t>David</t>
  </si>
  <si>
    <t>Missed cutoff</t>
  </si>
  <si>
    <t>NGF</t>
  </si>
  <si>
    <t>POD received from cell 0738726261 M</t>
  </si>
  <si>
    <t>Flyer Suture-1</t>
  </si>
  <si>
    <t>STEL2</t>
  </si>
  <si>
    <t>STELLENBOSCH</t>
  </si>
  <si>
    <t xml:space="preserve">Disa Med Stellenbosch              </t>
  </si>
  <si>
    <t>JUANEL</t>
  </si>
  <si>
    <t>rian</t>
  </si>
  <si>
    <t>juh</t>
  </si>
  <si>
    <t>POD received from cell 0625092893 M</t>
  </si>
  <si>
    <t xml:space="preserve">Citivet Monte Vista                </t>
  </si>
  <si>
    <t>DEE</t>
  </si>
  <si>
    <t>C beelh</t>
  </si>
  <si>
    <t>DAJ</t>
  </si>
  <si>
    <t>POD received from cell 0602280558 M</t>
  </si>
  <si>
    <t>BOX SUTURE-11</t>
  </si>
  <si>
    <t xml:space="preserve">RHC MEDICAL SUPPLIES               </t>
  </si>
  <si>
    <t>Brandon</t>
  </si>
  <si>
    <t>POD received from cell 0739570238 M</t>
  </si>
  <si>
    <t>MIDD2</t>
  </si>
  <si>
    <t>MIDDELBURG (Mpumalanga)</t>
  </si>
  <si>
    <t xml:space="preserve">Witbank Veterinary Hospit          </t>
  </si>
  <si>
    <t>MELANDRIE</t>
  </si>
  <si>
    <t>zelda</t>
  </si>
  <si>
    <t>GERMI</t>
  </si>
  <si>
    <t>GERMISTON</t>
  </si>
  <si>
    <t xml:space="preserve">Life Roseacres Hospital            </t>
  </si>
  <si>
    <t>Michelle De Beer</t>
  </si>
  <si>
    <t>Joseph</t>
  </si>
  <si>
    <t>POD received from cell 0787647917 M</t>
  </si>
  <si>
    <t xml:space="preserve">Netcare Linkwood Theatre           </t>
  </si>
  <si>
    <t>IRENE SCHAPER</t>
  </si>
  <si>
    <t>mphahlele</t>
  </si>
  <si>
    <t>POD received from cell 0609545808 M</t>
  </si>
  <si>
    <t xml:space="preserve">ADVANCED PANORAMA                  </t>
  </si>
  <si>
    <t>PHARMACY</t>
  </si>
  <si>
    <t>Elroy</t>
  </si>
  <si>
    <t>POD received from cell 0737996477 M</t>
  </si>
  <si>
    <t xml:space="preserve">Netcare Femina Pharma              </t>
  </si>
  <si>
    <t>MAIN THEATRE</t>
  </si>
  <si>
    <t>LENNY</t>
  </si>
  <si>
    <t>ppm</t>
  </si>
  <si>
    <t>FLYER SUTURE-5</t>
  </si>
  <si>
    <t>PAARL</t>
  </si>
  <si>
    <t xml:space="preserve">WC HEALTH PAARL Hospit             </t>
  </si>
  <si>
    <t>MRS M LUDICK</t>
  </si>
  <si>
    <t>Lawrencia</t>
  </si>
  <si>
    <t>POD received from cell 0671392487 M</t>
  </si>
  <si>
    <t>BOX SUTURE-20</t>
  </si>
  <si>
    <t>UPING</t>
  </si>
  <si>
    <t>UPINGTON</t>
  </si>
  <si>
    <t xml:space="preserve">Upington Mediclinic                </t>
  </si>
  <si>
    <t>FERICKA</t>
  </si>
  <si>
    <t>JUANITA</t>
  </si>
  <si>
    <t>FLYER SUTURE-7</t>
  </si>
  <si>
    <t>KNYSN</t>
  </si>
  <si>
    <t>KNYSNA</t>
  </si>
  <si>
    <t xml:space="preserve">LIFE KNYSNA PHY                    </t>
  </si>
  <si>
    <t>PIETER REYNECKE</t>
  </si>
  <si>
    <t>JEROME</t>
  </si>
  <si>
    <t>BLOE1</t>
  </si>
  <si>
    <t>BLOEMFONTEIN</t>
  </si>
  <si>
    <t xml:space="preserve">Life Rosepark Hospital Phy         </t>
  </si>
  <si>
    <t>LORINDA CLOETE</t>
  </si>
  <si>
    <t>illeg</t>
  </si>
  <si>
    <t>the</t>
  </si>
  <si>
    <t>BOX SUTURE-10</t>
  </si>
  <si>
    <t xml:space="preserve">The Surgical Institute             </t>
  </si>
  <si>
    <t>VALENCIA</t>
  </si>
  <si>
    <t>Lerato</t>
  </si>
  <si>
    <t>BOX SUTURE-19</t>
  </si>
  <si>
    <t xml:space="preserve">Mediclinic Stellenbosch Pharma     </t>
  </si>
  <si>
    <t>ASHLEY</t>
  </si>
  <si>
    <t>tyreeq</t>
  </si>
  <si>
    <t>TRICH</t>
  </si>
  <si>
    <t>TRICHARDT</t>
  </si>
  <si>
    <t xml:space="preserve">MEDICLINIC HIGHVELD PHARMACY       </t>
  </si>
  <si>
    <t>MARIETJIE SCHIZZAROTTO</t>
  </si>
  <si>
    <t>M GOUWS</t>
  </si>
  <si>
    <t xml:space="preserve">Life Groenkloof Hospit             </t>
  </si>
  <si>
    <t>RAKHEE THAKER</t>
  </si>
  <si>
    <t>PHINDILE</t>
  </si>
  <si>
    <t>WELKO</t>
  </si>
  <si>
    <t>WELKOM</t>
  </si>
  <si>
    <t xml:space="preserve">Meulen Pharmacy                    </t>
  </si>
  <si>
    <t>NEIL</t>
  </si>
  <si>
    <t>Vincent</t>
  </si>
  <si>
    <t>POD received from cell 0637402252 M</t>
  </si>
  <si>
    <t>BOX SUTURE-4</t>
  </si>
  <si>
    <t xml:space="preserve">Urology Hospit Pharma              </t>
  </si>
  <si>
    <t>CHARMAINE</t>
  </si>
  <si>
    <t>KENNETH  PHARMACY</t>
  </si>
  <si>
    <t>0083</t>
  </si>
  <si>
    <t>BOX SUTURE-3</t>
  </si>
  <si>
    <t xml:space="preserve">GABLER MEDICAL                     </t>
  </si>
  <si>
    <t>UITEN</t>
  </si>
  <si>
    <t>UITENHAGE</t>
  </si>
  <si>
    <t xml:space="preserve">NETCARE CUYLER                     </t>
  </si>
  <si>
    <t>MPUMELELO YAME</t>
  </si>
  <si>
    <t>MONIQUE MOSTERT</t>
  </si>
  <si>
    <t>ziyaada</t>
  </si>
  <si>
    <t>POD received from cell 0793062989 M</t>
  </si>
  <si>
    <t xml:space="preserve">Imvula Healthcare Logistics        </t>
  </si>
  <si>
    <t>RIA</t>
  </si>
  <si>
    <t>RIXILE</t>
  </si>
  <si>
    <t xml:space="preserve">Dept of Health Mpumalanga          </t>
  </si>
  <si>
    <t>STORES</t>
  </si>
  <si>
    <t>?</t>
  </si>
  <si>
    <t>ISIPI</t>
  </si>
  <si>
    <t>ISIPINGO</t>
  </si>
  <si>
    <t xml:space="preserve">ISIPINGO HOSPITAL DISPENSARY       </t>
  </si>
  <si>
    <t>menzi</t>
  </si>
  <si>
    <t>POD received from cell 0670029554 M</t>
  </si>
  <si>
    <t xml:space="preserve">Netcare Pelonomi Hospit            </t>
  </si>
  <si>
    <t>MEMORIA PHEPENG</t>
  </si>
  <si>
    <t>Absalom</t>
  </si>
  <si>
    <t>POD received from cell 0833639682 M</t>
  </si>
  <si>
    <t xml:space="preserve">Wentworth Hospit                   </t>
  </si>
  <si>
    <t>B.M SITHOLE</t>
  </si>
  <si>
    <t>Bruce</t>
  </si>
  <si>
    <t>POD received from cell 0843672221 M</t>
  </si>
  <si>
    <t>PINET</t>
  </si>
  <si>
    <t>PINETOWN</t>
  </si>
  <si>
    <t xml:space="preserve">Chem-Med                           </t>
  </si>
  <si>
    <t>MANDY</t>
  </si>
  <si>
    <t>m coolc</t>
  </si>
  <si>
    <t>POD received from cell 0748817308 M</t>
  </si>
  <si>
    <t>PATRICIA</t>
  </si>
  <si>
    <t xml:space="preserve">MED EQUI                      </t>
  </si>
  <si>
    <t xml:space="preserve">Steve Biko Academic Hospit         </t>
  </si>
  <si>
    <t xml:space="preserve">Returned to sender on waybill </t>
  </si>
  <si>
    <t>Returned to sender on waybill number RGA</t>
  </si>
  <si>
    <t xml:space="preserve">FLYER SU                      </t>
  </si>
  <si>
    <t xml:space="preserve">Netcare Greenacres                 </t>
  </si>
  <si>
    <t>Main Phy</t>
  </si>
  <si>
    <t>thembisa</t>
  </si>
  <si>
    <t>POD received from cell 0659756866 M</t>
  </si>
  <si>
    <t xml:space="preserve">Brenthurst Dispensary              </t>
  </si>
  <si>
    <t>Solomon</t>
  </si>
  <si>
    <t>George</t>
  </si>
  <si>
    <t>POD received from cell 0739842626 M</t>
  </si>
  <si>
    <t xml:space="preserve">Netcare Akasia Hospit Phy          </t>
  </si>
  <si>
    <t>PINKY</t>
  </si>
  <si>
    <t>0182</t>
  </si>
  <si>
    <t xml:space="preserve">MORELAND PHARMACY                  </t>
  </si>
  <si>
    <t>PRISANTHA</t>
  </si>
  <si>
    <t>shikar</t>
  </si>
  <si>
    <t>POD received from cell 0844020000 M</t>
  </si>
  <si>
    <t xml:space="preserve">Netcare Cuyler                     </t>
  </si>
  <si>
    <t>najilah</t>
  </si>
  <si>
    <t xml:space="preserve">Valley Farm Animal Hospit          </t>
  </si>
  <si>
    <t>LEBOGANG</t>
  </si>
  <si>
    <t>0112075208085</t>
  </si>
  <si>
    <t>0043</t>
  </si>
  <si>
    <t xml:space="preserve">Paarl Medi Clinic                  </t>
  </si>
  <si>
    <t>PHARMACY MANAGER</t>
  </si>
  <si>
    <t>Comfort</t>
  </si>
  <si>
    <t>jlc</t>
  </si>
  <si>
    <t>BETHL</t>
  </si>
  <si>
    <t>BETHLEHEM</t>
  </si>
  <si>
    <t xml:space="preserve">Hoogland Medi Clinic Pharmacy      </t>
  </si>
  <si>
    <t>WILMA JANA</t>
  </si>
  <si>
    <t>lerato</t>
  </si>
  <si>
    <t>DOC / FUE</t>
  </si>
  <si>
    <t>POD received from cell 0713010915 M</t>
  </si>
  <si>
    <t xml:space="preserve">Disa Med Constantia Pharmacy       </t>
  </si>
  <si>
    <t>MARTIN</t>
  </si>
  <si>
    <t>Asanda</t>
  </si>
  <si>
    <t>POD received from cell 0813552012 M</t>
  </si>
  <si>
    <t xml:space="preserve">GLENDA                        </t>
  </si>
  <si>
    <t xml:space="preserve">                                        </t>
  </si>
  <si>
    <t xml:space="preserve">CLINIX - DR SK MATSEKE MEMI HO     </t>
  </si>
  <si>
    <t>LEE</t>
  </si>
  <si>
    <t>THUTO</t>
  </si>
  <si>
    <t>HND / DOC / FUE</t>
  </si>
  <si>
    <t>VRED3</t>
  </si>
  <si>
    <t>VREDENBURG</t>
  </si>
  <si>
    <t xml:space="preserve">West Coast Private Hospit          </t>
  </si>
  <si>
    <t>ELNETTE DU TOIT</t>
  </si>
  <si>
    <t>GERMAINE</t>
  </si>
  <si>
    <t xml:space="preserve">CURE DAY HOSPITALS                 </t>
  </si>
  <si>
    <t>jerome</t>
  </si>
  <si>
    <t>JUH</t>
  </si>
  <si>
    <t>ELLIS</t>
  </si>
  <si>
    <t>ELLISRAS</t>
  </si>
  <si>
    <t xml:space="preserve">Mediclinic Lephalale Pharmacy      </t>
  </si>
  <si>
    <t>ELMARIE MARAIS</t>
  </si>
  <si>
    <t>Ria g</t>
  </si>
  <si>
    <t>POD received from cell 0712423614 M</t>
  </si>
  <si>
    <t>0555</t>
  </si>
  <si>
    <t>c beedles</t>
  </si>
  <si>
    <t>BRIT1</t>
  </si>
  <si>
    <t>BRITS</t>
  </si>
  <si>
    <t xml:space="preserve">DISA MED PHARMACY BRITS            </t>
  </si>
  <si>
    <t>JOHANNA</t>
  </si>
  <si>
    <t>onica</t>
  </si>
  <si>
    <t>0250</t>
  </si>
  <si>
    <t>ROODE</t>
  </si>
  <si>
    <t>ROODEPOORT</t>
  </si>
  <si>
    <t xml:space="preserve">FLORA CLINIC DISPENSARY            </t>
  </si>
  <si>
    <t>PHIA</t>
  </si>
  <si>
    <t>gorden</t>
  </si>
  <si>
    <t>POD received from cell 0783211209 M</t>
  </si>
  <si>
    <t>BENON</t>
  </si>
  <si>
    <t>BENONI</t>
  </si>
  <si>
    <t xml:space="preserve">MMC BENONI DAY HOSPITAL            </t>
  </si>
  <si>
    <t>lesego</t>
  </si>
  <si>
    <t>POD received from cell 0840403522 M</t>
  </si>
  <si>
    <t xml:space="preserve">HATFIELD DENTAL STUDIO             </t>
  </si>
  <si>
    <t>DR L ROOS</t>
  </si>
  <si>
    <t>MANDIE  RECEPTIONIST</t>
  </si>
  <si>
    <t xml:space="preserve">WILGERS HOSPITAL                   </t>
  </si>
  <si>
    <t>ANITA SEEGER</t>
  </si>
  <si>
    <t>SOLOMON</t>
  </si>
  <si>
    <t>0001</t>
  </si>
  <si>
    <t>STILF</t>
  </si>
  <si>
    <t>STILFONTEIN</t>
  </si>
  <si>
    <t xml:space="preserve">LIFE ANNCRON PHARMARCY             </t>
  </si>
  <si>
    <t>ANNECK BARNARD</t>
  </si>
  <si>
    <t>POD received from cell 0764111080 M</t>
  </si>
  <si>
    <t xml:space="preserve">Life Peglerae Hospit               </t>
  </si>
  <si>
    <t>SONIQUE VAN DEN BERG</t>
  </si>
  <si>
    <t>hana</t>
  </si>
  <si>
    <t xml:space="preserve">Cosmos Hospital Pharmacy           </t>
  </si>
  <si>
    <t>NINETTE CALITZ</t>
  </si>
  <si>
    <t>VELAPHI</t>
  </si>
  <si>
    <t>MOSSE</t>
  </si>
  <si>
    <t>MOSSEL BAY</t>
  </si>
  <si>
    <t xml:space="preserve">LIFE BAYVIEW HOSPITAL PHARMACY     </t>
  </si>
  <si>
    <t>TANIA LABUSCHAGNE</t>
  </si>
  <si>
    <t xml:space="preserve">St Georges Hospit DISPENSARY       </t>
  </si>
  <si>
    <t>LOLETTA STANDER</t>
  </si>
  <si>
    <t>Dino</t>
  </si>
  <si>
    <t>EAST</t>
  </si>
  <si>
    <t>EAST LONDON</t>
  </si>
  <si>
    <t xml:space="preserve">CURE DAY HOSPITAL EAST LONDON      </t>
  </si>
  <si>
    <t>sibusiso</t>
  </si>
  <si>
    <t>NNS</t>
  </si>
  <si>
    <t>POD received from cell 0645575004 M</t>
  </si>
  <si>
    <t>FOCHV</t>
  </si>
  <si>
    <t>FOCHVILLE</t>
  </si>
  <si>
    <t xml:space="preserve">Leslie Williams Private Hospit     </t>
  </si>
  <si>
    <t>JOHANNAH</t>
  </si>
  <si>
    <t>Tracy</t>
  </si>
  <si>
    <t>POD received from cell 0670612858 M</t>
  </si>
  <si>
    <t>FLYER SUTURE-6</t>
  </si>
  <si>
    <t>TZANE</t>
  </si>
  <si>
    <t>TZANEEN</t>
  </si>
  <si>
    <t xml:space="preserve">Tzaneen Animal Clinic              </t>
  </si>
  <si>
    <t>jona</t>
  </si>
  <si>
    <t>0850</t>
  </si>
  <si>
    <t xml:space="preserve">Job Shimankana Tabane              </t>
  </si>
  <si>
    <t>TEMBELIHLE</t>
  </si>
  <si>
    <t>paulina</t>
  </si>
  <si>
    <t xml:space="preserve">BRITS DIEREKLINIEK-PIA             </t>
  </si>
  <si>
    <t>marizan</t>
  </si>
  <si>
    <t>BOX SUTURE-14</t>
  </si>
  <si>
    <t xml:space="preserve">MIDMED HOSPITAL PHARMACY           </t>
  </si>
  <si>
    <t>HANNES CLAPTON</t>
  </si>
  <si>
    <t xml:space="preserve">ZANELE                        </t>
  </si>
  <si>
    <t xml:space="preserve">Surgical Systems                   </t>
  </si>
  <si>
    <t>ABBY</t>
  </si>
  <si>
    <t xml:space="preserve">abby                          </t>
  </si>
  <si>
    <t xml:space="preserve">POD received from cell 0738058187 M     </t>
  </si>
  <si>
    <t>BOX SUTURE-7</t>
  </si>
  <si>
    <t>MMABA</t>
  </si>
  <si>
    <t>MMABATHO</t>
  </si>
  <si>
    <t xml:space="preserve">Clinix Itokolle Private Hospit     </t>
  </si>
  <si>
    <t>SELENA</t>
  </si>
  <si>
    <t>HILDA</t>
  </si>
  <si>
    <t>SAMPLE SUTURES-6</t>
  </si>
  <si>
    <t>NELSP</t>
  </si>
  <si>
    <t>NELSPRUIT</t>
  </si>
  <si>
    <t xml:space="preserve">MEDICLINIC NELSPRUIT               </t>
  </si>
  <si>
    <t>MARITZA GALLOWAY</t>
  </si>
  <si>
    <t>stawilly</t>
  </si>
  <si>
    <t>POD received from cell 0721259210 M</t>
  </si>
  <si>
    <t>TRACEY COETZEE</t>
  </si>
  <si>
    <t>KIM BERNON</t>
  </si>
  <si>
    <t>SIGNED</t>
  </si>
  <si>
    <t>Hold for Collection</t>
  </si>
  <si>
    <t>lev</t>
  </si>
  <si>
    <t>KIM GRAUSO   JULIAN</t>
  </si>
  <si>
    <t>L Marang</t>
  </si>
  <si>
    <t>POD received from cell 0659386993 M</t>
  </si>
  <si>
    <t>FUE / DOC</t>
  </si>
  <si>
    <t>0169</t>
  </si>
  <si>
    <t>KIM GRAUSO</t>
  </si>
  <si>
    <t>Jeffrey</t>
  </si>
  <si>
    <t>FUE / doc</t>
  </si>
  <si>
    <t>PREETHUM</t>
  </si>
  <si>
    <t>KEDIBONE</t>
  </si>
  <si>
    <t>JMA</t>
  </si>
  <si>
    <t>0046</t>
  </si>
  <si>
    <t xml:space="preserve">Tshepong Klerksdorp Hospital P     </t>
  </si>
  <si>
    <t>TSHIDI</t>
  </si>
  <si>
    <t xml:space="preserve">Linmed Hospit                      </t>
  </si>
  <si>
    <t>CINDY BOTHA</t>
  </si>
  <si>
    <t xml:space="preserve">Ascot Park Dispensary - Hospif     </t>
  </si>
  <si>
    <t>NONDUDUZO</t>
  </si>
  <si>
    <t>TONGA</t>
  </si>
  <si>
    <t>TONGAAT</t>
  </si>
  <si>
    <t xml:space="preserve">RIBUMED BALLITO DAY HOSPITAL       </t>
  </si>
  <si>
    <t>mutmku</t>
  </si>
  <si>
    <t>POD received from cell 0617419153 M</t>
  </si>
  <si>
    <t xml:space="preserve">R.K.Khan Hospital                  </t>
  </si>
  <si>
    <t>R. SELLO</t>
  </si>
  <si>
    <t>lurgisani</t>
  </si>
  <si>
    <t>POD received from cell 0847413440 M</t>
  </si>
  <si>
    <t>RICHA</t>
  </si>
  <si>
    <t>RICHARDS BAY</t>
  </si>
  <si>
    <t xml:space="preserve">The Bay NonStock Medical           </t>
  </si>
  <si>
    <t>SR B B SIKOSANE</t>
  </si>
  <si>
    <t>ALBE2</t>
  </si>
  <si>
    <t>ALBERTON</t>
  </si>
  <si>
    <t xml:space="preserve">NETCARE ALBERTON HOSPITAL          </t>
  </si>
  <si>
    <t>ELVIS</t>
  </si>
  <si>
    <t>Thabang</t>
  </si>
  <si>
    <t>POD received from cell 0636608674 M</t>
  </si>
  <si>
    <t>HANA</t>
  </si>
  <si>
    <t>BOX SUTURE-9</t>
  </si>
  <si>
    <t xml:space="preserve">KENNETH  PHARMACY             </t>
  </si>
  <si>
    <t>BOX SUTURE-24</t>
  </si>
  <si>
    <t>shylock</t>
  </si>
  <si>
    <t>BOX SUTURE-13</t>
  </si>
  <si>
    <t xml:space="preserve">Nelspruit Surgiclinic              </t>
  </si>
  <si>
    <t>KAREN</t>
  </si>
  <si>
    <t>c gouws</t>
  </si>
  <si>
    <t>POD received from cell 0760162059 M</t>
  </si>
  <si>
    <t xml:space="preserve">Ramsem EdmsBpk                     </t>
  </si>
  <si>
    <t xml:space="preserve">illeg                         </t>
  </si>
  <si>
    <t xml:space="preserve">Bakenkop Animal Clinic (INC)       </t>
  </si>
  <si>
    <t>NELLA</t>
  </si>
  <si>
    <t>JANIQUE</t>
  </si>
  <si>
    <t xml:space="preserve">Faerie Glen Hospit                 </t>
  </si>
  <si>
    <t>CHARLE SNYMAN</t>
  </si>
  <si>
    <t>ELIZABETH</t>
  </si>
  <si>
    <t xml:space="preserve">Netcare Sunninghill PHARMACY       </t>
  </si>
  <si>
    <t xml:space="preserve">m  opperman                   </t>
  </si>
  <si>
    <t xml:space="preserve">POD received from cell 0633129458 M     </t>
  </si>
  <si>
    <t>Judel</t>
  </si>
  <si>
    <t xml:space="preserve">MAYO CLINIC  MAYO 2 THEATRE        </t>
  </si>
  <si>
    <t>christelle</t>
  </si>
  <si>
    <t>POD received from cell 0699944932 M</t>
  </si>
  <si>
    <t>ERMEL</t>
  </si>
  <si>
    <t>ERMELO</t>
  </si>
  <si>
    <t xml:space="preserve">Ermelo Pharma                      </t>
  </si>
  <si>
    <t>TUMELO</t>
  </si>
  <si>
    <t>ANKIA</t>
  </si>
  <si>
    <t xml:space="preserve">DR C DOMAN -PIA                    </t>
  </si>
  <si>
    <t>DOMAN</t>
  </si>
  <si>
    <t>0133</t>
  </si>
  <si>
    <t>SANDT</t>
  </si>
  <si>
    <t>SANDTON</t>
  </si>
  <si>
    <t xml:space="preserve">SUNNINGHILL RADIOLOGY - PIA        </t>
  </si>
  <si>
    <t>malope</t>
  </si>
  <si>
    <t>POD received from cell 0732219682 M</t>
  </si>
  <si>
    <t xml:space="preserve">BUSAMED LOWVELD PRIVATE HOSPIT     </t>
  </si>
  <si>
    <t>HAPPY</t>
  </si>
  <si>
    <t>andile</t>
  </si>
  <si>
    <t xml:space="preserve">VINDMED MEDICAL SUPPLIES           </t>
  </si>
  <si>
    <t>ADRI</t>
  </si>
  <si>
    <t>ABI</t>
  </si>
  <si>
    <t xml:space="preserve">DR RHOODIE GARRANA                 </t>
  </si>
  <si>
    <t>MARY SUE</t>
  </si>
  <si>
    <t>sihle</t>
  </si>
  <si>
    <t>POD received from cell 0737168659 M</t>
  </si>
  <si>
    <t xml:space="preserve">NETCARE POLOKWANE                  </t>
  </si>
  <si>
    <t>MAIN PHARMACY</t>
  </si>
  <si>
    <t>martha</t>
  </si>
  <si>
    <t>Outlying delivery location</t>
  </si>
  <si>
    <t>SYSTEM</t>
  </si>
  <si>
    <t xml:space="preserve">Life Brenthurst Hospital Phy       </t>
  </si>
  <si>
    <t>BOX SUTURE-196 FLYER SUTURE-4</t>
  </si>
  <si>
    <t xml:space="preserve">RMC PHARMACY (PTY) LTD             </t>
  </si>
  <si>
    <t>KEVIN</t>
  </si>
  <si>
    <t>BOX SUTURE-12</t>
  </si>
  <si>
    <t xml:space="preserve">Fourways Hospital Phy              </t>
  </si>
  <si>
    <t>CHIDO CHAUKE</t>
  </si>
  <si>
    <t>alex</t>
  </si>
  <si>
    <t>POD received from cell 0734288184 M</t>
  </si>
  <si>
    <t xml:space="preserve">Vetscape                           </t>
  </si>
  <si>
    <t>NINA</t>
  </si>
  <si>
    <t xml:space="preserve">Imvula Medical                     </t>
  </si>
  <si>
    <t>LYDIA</t>
  </si>
  <si>
    <t>FICKS</t>
  </si>
  <si>
    <t>FICKSBURG</t>
  </si>
  <si>
    <t xml:space="preserve">Ficksburg Hospit                   </t>
  </si>
  <si>
    <t xml:space="preserve">Netcare Park Lane Pharmacy         </t>
  </si>
  <si>
    <t>lesetsa</t>
  </si>
  <si>
    <t>VEREE</t>
  </si>
  <si>
    <t>VEREENIGING</t>
  </si>
  <si>
    <t xml:space="preserve">CLINIX - DR PHAKISA MOKHESI PV     </t>
  </si>
  <si>
    <t>PETRUS</t>
  </si>
  <si>
    <t>kevin</t>
  </si>
  <si>
    <t xml:space="preserve">SKYNET BLOEMFONTEIN DEPOT          </t>
  </si>
  <si>
    <t>TRACEY</t>
  </si>
  <si>
    <t>MELISSA</t>
  </si>
  <si>
    <t>EUGENI</t>
  </si>
  <si>
    <t xml:space="preserve">Citivet Bothasig                   </t>
  </si>
  <si>
    <t>abby</t>
  </si>
  <si>
    <t>POD received from cell 0738058187 M</t>
  </si>
  <si>
    <t xml:space="preserve">Medi Clinic Vereeniging            </t>
  </si>
  <si>
    <t>CECILE-PHARMACY</t>
  </si>
  <si>
    <t>ISAAC</t>
  </si>
  <si>
    <t xml:space="preserve">DR A G KEPLER                      </t>
  </si>
  <si>
    <t>LEE-ANNE</t>
  </si>
  <si>
    <t>Lee Ann</t>
  </si>
  <si>
    <t>jeg</t>
  </si>
  <si>
    <t xml:space="preserve">St Georges Hospit                  </t>
  </si>
  <si>
    <t>SOME2</t>
  </si>
  <si>
    <t>SOMERSET WEST</t>
  </si>
  <si>
    <t xml:space="preserve">WC Health Helderberg Hospit        </t>
  </si>
  <si>
    <t>MARINDA ZWICK</t>
  </si>
  <si>
    <t>m zwick</t>
  </si>
  <si>
    <t>POD received from cell 0622930487 M</t>
  </si>
  <si>
    <t>WORCE</t>
  </si>
  <si>
    <t>WORCESTER</t>
  </si>
  <si>
    <t xml:space="preserve">WC Health Worcester Hospit         </t>
  </si>
  <si>
    <t xml:space="preserve">Life Eugene Marais Hospit          </t>
  </si>
  <si>
    <t>FERNANDO WILLIAMS</t>
  </si>
  <si>
    <t>ARTHUR</t>
  </si>
  <si>
    <t>0606025924089</t>
  </si>
  <si>
    <t>PHIA SWARTZ</t>
  </si>
  <si>
    <t>sithembile</t>
  </si>
  <si>
    <t xml:space="preserve">Wilgeheuwel Hospital Pharmacy      </t>
  </si>
  <si>
    <t>MARION PUTTERLL</t>
  </si>
  <si>
    <t>Thulani</t>
  </si>
  <si>
    <t>POD received from cell 0715201240 M</t>
  </si>
  <si>
    <t>ZANELE MASEMOLA</t>
  </si>
  <si>
    <t xml:space="preserve">ST DOMINICS DISPENSARY             </t>
  </si>
  <si>
    <t>BRETT KRIEL</t>
  </si>
  <si>
    <t>Odwa</t>
  </si>
  <si>
    <t>SSM</t>
  </si>
  <si>
    <t>POD received from cell 0780568122 M</t>
  </si>
  <si>
    <t xml:space="preserve">BIOCLIN SOLUTIONS                  </t>
  </si>
  <si>
    <t>CHRISTELLE</t>
  </si>
  <si>
    <t>NICO</t>
  </si>
  <si>
    <t>0309045536088</t>
  </si>
  <si>
    <t>RONEL DE HAAN</t>
  </si>
  <si>
    <t xml:space="preserve">RH MATJHABENG PVT HOSPITAL PHY     </t>
  </si>
  <si>
    <t>HENESIA</t>
  </si>
  <si>
    <t>Themba</t>
  </si>
  <si>
    <t>POD received from cell 0723646416 M</t>
  </si>
  <si>
    <t>SPRI3</t>
  </si>
  <si>
    <t>SPRINGS</t>
  </si>
  <si>
    <t xml:space="preserve">Far East Rand Hospital             </t>
  </si>
  <si>
    <t>Denis</t>
  </si>
  <si>
    <t>POD received from cell 0609039667 M</t>
  </si>
  <si>
    <t xml:space="preserve">ROYAL BUFFALO SPECIALIST HOSPI     </t>
  </si>
  <si>
    <t>Charmaine</t>
  </si>
  <si>
    <t>Box Suture-2</t>
  </si>
  <si>
    <t>Chido Chauke</t>
  </si>
  <si>
    <t>Box Suture-10</t>
  </si>
  <si>
    <t>SUTURE REPAIR</t>
  </si>
  <si>
    <t xml:space="preserve">Nelson Mandela Childrens Hospi     </t>
  </si>
  <si>
    <t>EPHRAIM</t>
  </si>
  <si>
    <t>KEMPT</t>
  </si>
  <si>
    <t>KEMPTON PARK</t>
  </si>
  <si>
    <t xml:space="preserve">Netcare Waterfall City Phy         </t>
  </si>
  <si>
    <t>FLYER SUTURE</t>
  </si>
  <si>
    <t xml:space="preserve">Clinix Botshelong Hospit           </t>
  </si>
  <si>
    <t xml:space="preserve">Dr S.D. Otto                       </t>
  </si>
  <si>
    <t>CATHY</t>
  </si>
  <si>
    <t>ANITAS</t>
  </si>
  <si>
    <t>FLYER SUTURES-01</t>
  </si>
  <si>
    <t xml:space="preserve">DR MA HENRY AND ASSOCIATED NO1     </t>
  </si>
  <si>
    <t>AZIZA</t>
  </si>
  <si>
    <t>FLYER SUTURES-1</t>
  </si>
  <si>
    <t>HERMA</t>
  </si>
  <si>
    <t>HERMANUS</t>
  </si>
  <si>
    <t xml:space="preserve">Hermanus Day Hospit                </t>
  </si>
  <si>
    <t>ELAINE</t>
  </si>
  <si>
    <t>FLYERSUTURES-4</t>
  </si>
  <si>
    <t xml:space="preserve">Test Africa                        </t>
  </si>
  <si>
    <t>Collect by 3pm</t>
  </si>
  <si>
    <t>Alex Buys</t>
  </si>
  <si>
    <t>Christa Oosthuizen</t>
  </si>
  <si>
    <t xml:space="preserve">WC HEALTH Victoria Hospit          </t>
  </si>
  <si>
    <t>TANYA FESTER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</si>
</sst>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1C49-B448-4298-B73E-5C21D5D8F3A7}">
  <dimension ref="A1:CN161"/>
  <sheetViews>
    <sheetView tabSelected="1" topLeftCell="A151" workbookViewId="0">
      <selection activeCell="A162" sqref="A162:XFD276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"GAB2030236"</f>
        <v>GAB2030236</v>
      </c>
      <c r="F2" s="3">
        <v>45992</v>
      </c>
      <c r="G2">
        <v>202609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"INVOICE00123242 CT098538      "</f>
        <v xml:space="preserve">INVOICE00123242 CT098538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6.1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43.01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3.8</v>
      </c>
      <c r="BK2">
        <v>4</v>
      </c>
      <c r="BL2">
        <v>146.85</v>
      </c>
      <c r="BM2">
        <v>22.03</v>
      </c>
      <c r="BN2">
        <v>168.88</v>
      </c>
      <c r="BO2">
        <v>168.88</v>
      </c>
      <c r="BQ2" t="s">
        <v>83</v>
      </c>
      <c r="BR2" t="s">
        <v>84</v>
      </c>
      <c r="BS2" s="3">
        <v>45995</v>
      </c>
      <c r="BT2" s="4">
        <v>0.75347222222222221</v>
      </c>
      <c r="BU2" t="s">
        <v>85</v>
      </c>
      <c r="BV2" t="s">
        <v>86</v>
      </c>
      <c r="BY2">
        <v>19200</v>
      </c>
      <c r="CA2">
        <v>9501025667088</v>
      </c>
      <c r="CC2" t="s">
        <v>80</v>
      </c>
      <c r="CD2" s="5" t="s">
        <v>87</v>
      </c>
      <c r="CE2" t="s">
        <v>88</v>
      </c>
      <c r="CF2" s="3">
        <v>45995</v>
      </c>
      <c r="CI2">
        <v>3</v>
      </c>
      <c r="CJ2">
        <v>3</v>
      </c>
      <c r="CK2">
        <v>41</v>
      </c>
      <c r="CL2" t="s">
        <v>89</v>
      </c>
    </row>
    <row r="3" spans="1:92" x14ac:dyDescent="0.3">
      <c r="A3" t="s">
        <v>72</v>
      </c>
      <c r="B3" t="s">
        <v>73</v>
      </c>
      <c r="C3" t="s">
        <v>74</v>
      </c>
      <c r="E3" t="str">
        <f>"GAB2030240"</f>
        <v>GAB2030240</v>
      </c>
      <c r="F3" s="3">
        <v>45992</v>
      </c>
      <c r="G3">
        <v>202609</v>
      </c>
      <c r="H3" t="s">
        <v>75</v>
      </c>
      <c r="I3" t="s">
        <v>76</v>
      </c>
      <c r="J3" t="s">
        <v>77</v>
      </c>
      <c r="K3" t="s">
        <v>78</v>
      </c>
      <c r="L3" t="s">
        <v>90</v>
      </c>
      <c r="M3" t="s">
        <v>91</v>
      </c>
      <c r="N3" t="s">
        <v>92</v>
      </c>
      <c r="O3" t="s">
        <v>82</v>
      </c>
      <c r="P3" t="str">
        <f>"INVOICE00123246 CT098566      "</f>
        <v xml:space="preserve">INVOICE00123246 CT098566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6.1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62.56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2</v>
      </c>
      <c r="BI3">
        <v>10</v>
      </c>
      <c r="BJ3">
        <v>25.8</v>
      </c>
      <c r="BK3">
        <v>26</v>
      </c>
      <c r="BL3">
        <v>210.84</v>
      </c>
      <c r="BM3">
        <v>31.63</v>
      </c>
      <c r="BN3">
        <v>242.47</v>
      </c>
      <c r="BO3">
        <v>242.47</v>
      </c>
      <c r="BR3" t="s">
        <v>84</v>
      </c>
      <c r="BS3" s="3">
        <v>45994</v>
      </c>
      <c r="BT3" s="4">
        <v>0.39583333333333331</v>
      </c>
      <c r="BU3" t="s">
        <v>93</v>
      </c>
      <c r="BV3" t="s">
        <v>86</v>
      </c>
      <c r="BY3">
        <v>64380</v>
      </c>
      <c r="CA3" t="s">
        <v>94</v>
      </c>
      <c r="CC3" t="s">
        <v>91</v>
      </c>
      <c r="CD3">
        <v>6001</v>
      </c>
      <c r="CE3" t="s">
        <v>95</v>
      </c>
      <c r="CF3" s="3">
        <v>45994</v>
      </c>
      <c r="CI3">
        <v>3</v>
      </c>
      <c r="CJ3">
        <v>2</v>
      </c>
      <c r="CK3">
        <v>41</v>
      </c>
      <c r="CL3" t="s">
        <v>89</v>
      </c>
    </row>
    <row r="4" spans="1:92" x14ac:dyDescent="0.3">
      <c r="A4" t="s">
        <v>72</v>
      </c>
      <c r="B4" t="s">
        <v>73</v>
      </c>
      <c r="C4" t="s">
        <v>74</v>
      </c>
      <c r="E4" t="str">
        <f>"GAB2030244"</f>
        <v>GAB2030244</v>
      </c>
      <c r="F4" s="3">
        <v>45992</v>
      </c>
      <c r="G4">
        <v>202609</v>
      </c>
      <c r="H4" t="s">
        <v>75</v>
      </c>
      <c r="I4" t="s">
        <v>76</v>
      </c>
      <c r="J4" t="s">
        <v>77</v>
      </c>
      <c r="K4" t="s">
        <v>78</v>
      </c>
      <c r="L4" t="s">
        <v>96</v>
      </c>
      <c r="M4" t="s">
        <v>97</v>
      </c>
      <c r="N4" t="s">
        <v>98</v>
      </c>
      <c r="O4" t="s">
        <v>82</v>
      </c>
      <c r="P4" t="str">
        <f>"INVOICE00123251 CT098570      "</f>
        <v xml:space="preserve">INVOICE00123251 CT098570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6.1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60.65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3</v>
      </c>
      <c r="BJ4">
        <v>6.1</v>
      </c>
      <c r="BK4">
        <v>7</v>
      </c>
      <c r="BL4">
        <v>204.6</v>
      </c>
      <c r="BM4">
        <v>30.69</v>
      </c>
      <c r="BN4">
        <v>235.29</v>
      </c>
      <c r="BO4">
        <v>235.29</v>
      </c>
      <c r="BQ4" t="s">
        <v>99</v>
      </c>
      <c r="BR4" t="s">
        <v>84</v>
      </c>
      <c r="BS4" s="3">
        <v>45995</v>
      </c>
      <c r="BT4" s="4">
        <v>0.44305555555555554</v>
      </c>
      <c r="BU4" t="s">
        <v>100</v>
      </c>
      <c r="BV4" t="s">
        <v>86</v>
      </c>
      <c r="BY4">
        <v>30720</v>
      </c>
      <c r="CA4">
        <v>9705146112086</v>
      </c>
      <c r="CC4" t="s">
        <v>97</v>
      </c>
      <c r="CD4" s="5" t="s">
        <v>101</v>
      </c>
      <c r="CE4" t="s">
        <v>102</v>
      </c>
      <c r="CF4" s="3">
        <v>45996</v>
      </c>
      <c r="CI4">
        <v>3</v>
      </c>
      <c r="CJ4">
        <v>3</v>
      </c>
      <c r="CK4">
        <v>43</v>
      </c>
      <c r="CL4" t="s">
        <v>89</v>
      </c>
    </row>
    <row r="5" spans="1:92" x14ac:dyDescent="0.3">
      <c r="A5" t="s">
        <v>72</v>
      </c>
      <c r="B5" t="s">
        <v>73</v>
      </c>
      <c r="C5" t="s">
        <v>74</v>
      </c>
      <c r="E5" t="str">
        <f>"GAB2030246"</f>
        <v>GAB2030246</v>
      </c>
      <c r="F5" s="3">
        <v>45992</v>
      </c>
      <c r="G5">
        <v>202609</v>
      </c>
      <c r="H5" t="s">
        <v>75</v>
      </c>
      <c r="I5" t="s">
        <v>76</v>
      </c>
      <c r="J5" t="s">
        <v>77</v>
      </c>
      <c r="K5" t="s">
        <v>78</v>
      </c>
      <c r="L5" t="s">
        <v>103</v>
      </c>
      <c r="M5" t="s">
        <v>104</v>
      </c>
      <c r="N5" t="s">
        <v>105</v>
      </c>
      <c r="O5" t="s">
        <v>82</v>
      </c>
      <c r="P5" t="str">
        <f>"INVOICE00123238 CT098332      "</f>
        <v xml:space="preserve">INVOICE00123238 CT098332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6.1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60.78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3</v>
      </c>
      <c r="BI5">
        <v>12</v>
      </c>
      <c r="BJ5">
        <v>24.8</v>
      </c>
      <c r="BK5">
        <v>25</v>
      </c>
      <c r="BL5">
        <v>205.02</v>
      </c>
      <c r="BM5">
        <v>30.75</v>
      </c>
      <c r="BN5">
        <v>235.77</v>
      </c>
      <c r="BO5">
        <v>235.77</v>
      </c>
      <c r="BQ5" t="s">
        <v>106</v>
      </c>
      <c r="BR5" t="s">
        <v>84</v>
      </c>
      <c r="BS5" s="3">
        <v>45996</v>
      </c>
      <c r="BT5" s="4">
        <v>0.41875000000000001</v>
      </c>
      <c r="BU5" t="s">
        <v>107</v>
      </c>
      <c r="BV5" t="s">
        <v>89</v>
      </c>
      <c r="BW5" t="s">
        <v>108</v>
      </c>
      <c r="BX5" t="s">
        <v>109</v>
      </c>
      <c r="BY5">
        <v>84193</v>
      </c>
      <c r="CA5" t="s">
        <v>110</v>
      </c>
      <c r="CC5" t="s">
        <v>104</v>
      </c>
      <c r="CD5">
        <v>1470</v>
      </c>
      <c r="CE5" t="s">
        <v>88</v>
      </c>
      <c r="CF5" s="3">
        <v>45997</v>
      </c>
      <c r="CI5">
        <v>2</v>
      </c>
      <c r="CJ5">
        <v>4</v>
      </c>
      <c r="CK5">
        <v>41</v>
      </c>
      <c r="CL5" t="s">
        <v>89</v>
      </c>
    </row>
    <row r="6" spans="1:92" x14ac:dyDescent="0.3">
      <c r="A6" t="s">
        <v>72</v>
      </c>
      <c r="B6" t="s">
        <v>73</v>
      </c>
      <c r="C6" t="s">
        <v>74</v>
      </c>
      <c r="E6" t="str">
        <f>"GAB2030261"</f>
        <v>GAB2030261</v>
      </c>
      <c r="F6" s="3">
        <v>45992</v>
      </c>
      <c r="G6">
        <v>202609</v>
      </c>
      <c r="H6" t="s">
        <v>75</v>
      </c>
      <c r="I6" t="s">
        <v>76</v>
      </c>
      <c r="J6" t="s">
        <v>77</v>
      </c>
      <c r="K6" t="s">
        <v>78</v>
      </c>
      <c r="L6" t="s">
        <v>79</v>
      </c>
      <c r="M6" t="s">
        <v>80</v>
      </c>
      <c r="N6" t="s">
        <v>111</v>
      </c>
      <c r="O6" t="s">
        <v>82</v>
      </c>
      <c r="P6" t="str">
        <f>"INVOICE0123271 CT098589       "</f>
        <v xml:space="preserve">INVOICE0123271 CT098589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6.1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43.01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5</v>
      </c>
      <c r="BJ6">
        <v>12.9</v>
      </c>
      <c r="BK6">
        <v>13</v>
      </c>
      <c r="BL6">
        <v>146.85</v>
      </c>
      <c r="BM6">
        <v>22.03</v>
      </c>
      <c r="BN6">
        <v>168.88</v>
      </c>
      <c r="BO6">
        <v>168.88</v>
      </c>
      <c r="BQ6" t="s">
        <v>112</v>
      </c>
      <c r="BR6" t="s">
        <v>84</v>
      </c>
      <c r="BS6" s="3">
        <v>45995</v>
      </c>
      <c r="BT6" s="4">
        <v>0.37013888888888891</v>
      </c>
      <c r="BU6" t="s">
        <v>113</v>
      </c>
      <c r="BV6" t="s">
        <v>86</v>
      </c>
      <c r="BY6">
        <v>64380</v>
      </c>
      <c r="CA6">
        <v>9107126013089</v>
      </c>
      <c r="CC6" t="s">
        <v>80</v>
      </c>
      <c r="CD6" s="5" t="s">
        <v>87</v>
      </c>
      <c r="CE6" t="s">
        <v>95</v>
      </c>
      <c r="CF6" s="3">
        <v>45995</v>
      </c>
      <c r="CI6">
        <v>3</v>
      </c>
      <c r="CJ6">
        <v>3</v>
      </c>
      <c r="CK6">
        <v>41</v>
      </c>
      <c r="CL6" t="s">
        <v>89</v>
      </c>
    </row>
    <row r="7" spans="1:92" x14ac:dyDescent="0.3">
      <c r="A7" t="s">
        <v>72</v>
      </c>
      <c r="B7" t="s">
        <v>73</v>
      </c>
      <c r="C7" t="s">
        <v>74</v>
      </c>
      <c r="E7" t="str">
        <f>"GAB2030269"</f>
        <v>GAB2030269</v>
      </c>
      <c r="F7" s="3">
        <v>45992</v>
      </c>
      <c r="G7">
        <v>202609</v>
      </c>
      <c r="H7" t="s">
        <v>75</v>
      </c>
      <c r="I7" t="s">
        <v>76</v>
      </c>
      <c r="J7" t="s">
        <v>77</v>
      </c>
      <c r="K7" t="s">
        <v>78</v>
      </c>
      <c r="L7" t="s">
        <v>114</v>
      </c>
      <c r="M7" t="s">
        <v>115</v>
      </c>
      <c r="N7" t="s">
        <v>116</v>
      </c>
      <c r="O7" t="s">
        <v>82</v>
      </c>
      <c r="P7" t="str">
        <f>"INVOICE00123281 CT098595      "</f>
        <v xml:space="preserve">INVOICE00123281 CT098595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6.1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43.01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3</v>
      </c>
      <c r="BJ7">
        <v>6.1</v>
      </c>
      <c r="BK7">
        <v>7</v>
      </c>
      <c r="BL7">
        <v>146.85</v>
      </c>
      <c r="BM7">
        <v>22.03</v>
      </c>
      <c r="BN7">
        <v>168.88</v>
      </c>
      <c r="BO7">
        <v>168.88</v>
      </c>
      <c r="BR7" t="s">
        <v>84</v>
      </c>
      <c r="BS7" s="3">
        <v>45994</v>
      </c>
      <c r="BT7" s="4">
        <v>0.71944444444444444</v>
      </c>
      <c r="BU7" t="s">
        <v>117</v>
      </c>
      <c r="BV7" t="s">
        <v>86</v>
      </c>
      <c r="BY7">
        <v>30720</v>
      </c>
      <c r="CA7" t="s">
        <v>118</v>
      </c>
      <c r="CC7" t="s">
        <v>115</v>
      </c>
      <c r="CD7">
        <v>4001</v>
      </c>
      <c r="CE7" t="s">
        <v>102</v>
      </c>
      <c r="CF7" s="3">
        <v>45994</v>
      </c>
      <c r="CI7">
        <v>3</v>
      </c>
      <c r="CJ7">
        <v>2</v>
      </c>
      <c r="CK7">
        <v>41</v>
      </c>
      <c r="CL7" t="s">
        <v>89</v>
      </c>
    </row>
    <row r="8" spans="1:92" x14ac:dyDescent="0.3">
      <c r="A8" t="s">
        <v>72</v>
      </c>
      <c r="B8" t="s">
        <v>73</v>
      </c>
      <c r="C8" t="s">
        <v>74</v>
      </c>
      <c r="E8" t="str">
        <f>"GAB2030272"</f>
        <v>GAB2030272</v>
      </c>
      <c r="F8" s="3">
        <v>45992</v>
      </c>
      <c r="G8">
        <v>202609</v>
      </c>
      <c r="H8" t="s">
        <v>75</v>
      </c>
      <c r="I8" t="s">
        <v>76</v>
      </c>
      <c r="J8" t="s">
        <v>77</v>
      </c>
      <c r="K8" t="s">
        <v>78</v>
      </c>
      <c r="L8" t="s">
        <v>119</v>
      </c>
      <c r="M8" t="s">
        <v>120</v>
      </c>
      <c r="N8" t="s">
        <v>121</v>
      </c>
      <c r="O8" t="s">
        <v>82</v>
      </c>
      <c r="P8" t="str">
        <f>"INVOICE00123288 CT098474      "</f>
        <v xml:space="preserve">INVOICE00123288 CT098474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6.1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43.01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1</v>
      </c>
      <c r="BJ8">
        <v>0.8</v>
      </c>
      <c r="BK8">
        <v>1</v>
      </c>
      <c r="BL8">
        <v>146.85</v>
      </c>
      <c r="BM8">
        <v>22.03</v>
      </c>
      <c r="BN8">
        <v>168.88</v>
      </c>
      <c r="BO8">
        <v>168.88</v>
      </c>
      <c r="BQ8" t="s">
        <v>122</v>
      </c>
      <c r="BR8" t="s">
        <v>84</v>
      </c>
      <c r="BS8" s="3">
        <v>45994</v>
      </c>
      <c r="BT8" s="4">
        <v>0.4</v>
      </c>
      <c r="BU8" t="s">
        <v>122</v>
      </c>
      <c r="BV8" t="s">
        <v>86</v>
      </c>
      <c r="BY8">
        <v>4160</v>
      </c>
      <c r="CA8">
        <v>8909235965088</v>
      </c>
      <c r="CC8" t="s">
        <v>120</v>
      </c>
      <c r="CD8" s="5" t="s">
        <v>123</v>
      </c>
      <c r="CE8" t="s">
        <v>88</v>
      </c>
      <c r="CF8" s="3">
        <v>45994</v>
      </c>
      <c r="CI8">
        <v>3</v>
      </c>
      <c r="CJ8">
        <v>2</v>
      </c>
      <c r="CK8">
        <v>41</v>
      </c>
      <c r="CL8" t="s">
        <v>89</v>
      </c>
    </row>
    <row r="9" spans="1:92" x14ac:dyDescent="0.3">
      <c r="A9" t="s">
        <v>72</v>
      </c>
      <c r="B9" t="s">
        <v>73</v>
      </c>
      <c r="C9" t="s">
        <v>74</v>
      </c>
      <c r="E9" t="str">
        <f>"GAB2030275"</f>
        <v>GAB2030275</v>
      </c>
      <c r="F9" s="3">
        <v>45992</v>
      </c>
      <c r="G9">
        <v>202609</v>
      </c>
      <c r="H9" t="s">
        <v>75</v>
      </c>
      <c r="I9" t="s">
        <v>76</v>
      </c>
      <c r="J9" t="s">
        <v>77</v>
      </c>
      <c r="K9" t="s">
        <v>78</v>
      </c>
      <c r="L9" t="s">
        <v>124</v>
      </c>
      <c r="M9" t="s">
        <v>125</v>
      </c>
      <c r="N9" t="s">
        <v>126</v>
      </c>
      <c r="O9" t="s">
        <v>82</v>
      </c>
      <c r="P9" t="str">
        <f>"INVOICE00123303 CT098600      "</f>
        <v xml:space="preserve">INVOICE00123303 CT098600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6.1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94.73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2</v>
      </c>
      <c r="BI9">
        <v>10</v>
      </c>
      <c r="BJ9">
        <v>25.8</v>
      </c>
      <c r="BK9">
        <v>26</v>
      </c>
      <c r="BL9">
        <v>316.12</v>
      </c>
      <c r="BM9">
        <v>47.42</v>
      </c>
      <c r="BN9">
        <v>363.54</v>
      </c>
      <c r="BO9">
        <v>363.54</v>
      </c>
      <c r="BR9" t="s">
        <v>84</v>
      </c>
      <c r="BS9" s="3">
        <v>45995</v>
      </c>
      <c r="BT9" s="4">
        <v>0.54305555555555551</v>
      </c>
      <c r="BU9" t="s">
        <v>127</v>
      </c>
      <c r="BV9" t="s">
        <v>86</v>
      </c>
      <c r="BY9">
        <v>64380</v>
      </c>
      <c r="CA9" t="s">
        <v>128</v>
      </c>
      <c r="CC9" t="s">
        <v>125</v>
      </c>
      <c r="CD9">
        <v>1380</v>
      </c>
      <c r="CE9" t="s">
        <v>95</v>
      </c>
      <c r="CF9" s="3">
        <v>45995</v>
      </c>
      <c r="CI9">
        <v>2</v>
      </c>
      <c r="CJ9">
        <v>3</v>
      </c>
      <c r="CK9">
        <v>43</v>
      </c>
      <c r="CL9" t="s">
        <v>89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"009945202371"</f>
        <v>009945202371</v>
      </c>
      <c r="F10" s="3">
        <v>45992</v>
      </c>
      <c r="G10">
        <v>202609</v>
      </c>
      <c r="H10" t="s">
        <v>114</v>
      </c>
      <c r="I10" t="s">
        <v>115</v>
      </c>
      <c r="J10" t="s">
        <v>129</v>
      </c>
      <c r="K10" t="s">
        <v>78</v>
      </c>
      <c r="L10" t="s">
        <v>119</v>
      </c>
      <c r="M10" t="s">
        <v>120</v>
      </c>
      <c r="N10" t="s">
        <v>130</v>
      </c>
      <c r="O10" t="s">
        <v>131</v>
      </c>
      <c r="P10" t="str">
        <f>"LEVENE                        "</f>
        <v xml:space="preserve">LEVENE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22.24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1</v>
      </c>
      <c r="BJ10">
        <v>0.2</v>
      </c>
      <c r="BK10">
        <v>1</v>
      </c>
      <c r="BL10">
        <v>72.78</v>
      </c>
      <c r="BM10">
        <v>10.92</v>
      </c>
      <c r="BN10">
        <v>83.7</v>
      </c>
      <c r="BO10">
        <v>83.7</v>
      </c>
      <c r="BQ10" t="s">
        <v>122</v>
      </c>
      <c r="BR10" t="s">
        <v>132</v>
      </c>
      <c r="BS10" s="3">
        <v>45994</v>
      </c>
      <c r="BT10" s="4">
        <v>0.40069444444444446</v>
      </c>
      <c r="BU10" t="s">
        <v>122</v>
      </c>
      <c r="BV10" t="s">
        <v>89</v>
      </c>
      <c r="BW10" t="s">
        <v>108</v>
      </c>
      <c r="BX10" t="s">
        <v>133</v>
      </c>
      <c r="BY10">
        <v>1200</v>
      </c>
      <c r="BZ10" t="s">
        <v>134</v>
      </c>
      <c r="CA10">
        <v>8909235965088</v>
      </c>
      <c r="CC10" t="s">
        <v>120</v>
      </c>
      <c r="CD10" s="5" t="s">
        <v>123</v>
      </c>
      <c r="CE10" t="s">
        <v>135</v>
      </c>
      <c r="CF10" s="3">
        <v>45994</v>
      </c>
      <c r="CI10">
        <v>1</v>
      </c>
      <c r="CJ10">
        <v>2</v>
      </c>
      <c r="CK10">
        <v>21</v>
      </c>
      <c r="CL10" t="s">
        <v>89</v>
      </c>
    </row>
    <row r="11" spans="1:92" x14ac:dyDescent="0.3">
      <c r="A11" t="s">
        <v>72</v>
      </c>
      <c r="B11" t="s">
        <v>73</v>
      </c>
      <c r="C11" t="s">
        <v>74</v>
      </c>
      <c r="E11" t="str">
        <f>"GAB2030237"</f>
        <v>GAB2030237</v>
      </c>
      <c r="F11" s="3">
        <v>45992</v>
      </c>
      <c r="G11">
        <v>202609</v>
      </c>
      <c r="H11" t="s">
        <v>75</v>
      </c>
      <c r="I11" t="s">
        <v>76</v>
      </c>
      <c r="J11" t="s">
        <v>77</v>
      </c>
      <c r="K11" t="s">
        <v>78</v>
      </c>
      <c r="L11" t="s">
        <v>136</v>
      </c>
      <c r="M11" t="s">
        <v>137</v>
      </c>
      <c r="N11" t="s">
        <v>138</v>
      </c>
      <c r="O11" t="s">
        <v>131</v>
      </c>
      <c r="P11" t="str">
        <f>"INVOICE00123241 CT098563      "</f>
        <v xml:space="preserve">INVOICE00123241 CT098563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27.79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17.41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0.2</v>
      </c>
      <c r="BJ11">
        <v>2.2999999999999998</v>
      </c>
      <c r="BK11">
        <v>2.5</v>
      </c>
      <c r="BL11">
        <v>108.37</v>
      </c>
      <c r="BM11">
        <v>16.260000000000002</v>
      </c>
      <c r="BN11">
        <v>124.63</v>
      </c>
      <c r="BO11">
        <v>124.63</v>
      </c>
      <c r="BQ11" t="s">
        <v>139</v>
      </c>
      <c r="BR11" t="s">
        <v>84</v>
      </c>
      <c r="BS11" s="3">
        <v>45994</v>
      </c>
      <c r="BT11" s="4">
        <v>0.53402777777777777</v>
      </c>
      <c r="BU11" t="s">
        <v>140</v>
      </c>
      <c r="BV11" t="s">
        <v>89</v>
      </c>
      <c r="BY11">
        <v>11646.18</v>
      </c>
      <c r="BZ11" t="s">
        <v>141</v>
      </c>
      <c r="CA11">
        <v>9008085304081</v>
      </c>
      <c r="CC11" t="s">
        <v>137</v>
      </c>
      <c r="CD11">
        <v>1803</v>
      </c>
      <c r="CE11" t="s">
        <v>142</v>
      </c>
      <c r="CF11" s="3">
        <v>45995</v>
      </c>
      <c r="CI11">
        <v>0</v>
      </c>
      <c r="CJ11">
        <v>0</v>
      </c>
      <c r="CK11">
        <v>21</v>
      </c>
      <c r="CL11" t="s">
        <v>89</v>
      </c>
    </row>
    <row r="12" spans="1:92" x14ac:dyDescent="0.3">
      <c r="A12" t="s">
        <v>72</v>
      </c>
      <c r="B12" t="s">
        <v>73</v>
      </c>
      <c r="C12" t="s">
        <v>74</v>
      </c>
      <c r="E12" t="str">
        <f>"GAB2030238"</f>
        <v>GAB2030238</v>
      </c>
      <c r="F12" s="3">
        <v>45992</v>
      </c>
      <c r="G12">
        <v>202609</v>
      </c>
      <c r="H12" t="s">
        <v>75</v>
      </c>
      <c r="I12" t="s">
        <v>76</v>
      </c>
      <c r="J12" t="s">
        <v>77</v>
      </c>
      <c r="K12" t="s">
        <v>78</v>
      </c>
      <c r="L12" t="s">
        <v>103</v>
      </c>
      <c r="M12" t="s">
        <v>104</v>
      </c>
      <c r="N12" t="s">
        <v>143</v>
      </c>
      <c r="O12" t="s">
        <v>131</v>
      </c>
      <c r="P12" t="str">
        <f>"INVOICE00123243 CT098562      "</f>
        <v xml:space="preserve">INVOICE00123243 CT098562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22.24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17.41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0.2</v>
      </c>
      <c r="BJ12">
        <v>1.7</v>
      </c>
      <c r="BK12">
        <v>2</v>
      </c>
      <c r="BL12">
        <v>90.19</v>
      </c>
      <c r="BM12">
        <v>13.53</v>
      </c>
      <c r="BN12">
        <v>103.72</v>
      </c>
      <c r="BO12">
        <v>103.72</v>
      </c>
      <c r="BQ12" t="s">
        <v>144</v>
      </c>
      <c r="BR12" t="s">
        <v>84</v>
      </c>
      <c r="BS12" s="3">
        <v>45994</v>
      </c>
      <c r="BT12" s="4">
        <v>0.40972222222222221</v>
      </c>
      <c r="BU12" t="s">
        <v>145</v>
      </c>
      <c r="BV12" t="s">
        <v>89</v>
      </c>
      <c r="BW12" t="s">
        <v>108</v>
      </c>
      <c r="BX12" t="s">
        <v>146</v>
      </c>
      <c r="BY12">
        <v>8746.5</v>
      </c>
      <c r="BZ12" t="s">
        <v>141</v>
      </c>
      <c r="CA12" t="s">
        <v>147</v>
      </c>
      <c r="CC12" t="s">
        <v>104</v>
      </c>
      <c r="CD12">
        <v>1475</v>
      </c>
      <c r="CE12" t="s">
        <v>148</v>
      </c>
      <c r="CF12" s="3">
        <v>45994</v>
      </c>
      <c r="CI12">
        <v>1</v>
      </c>
      <c r="CJ12">
        <v>2</v>
      </c>
      <c r="CK12">
        <v>21</v>
      </c>
      <c r="CL12" t="s">
        <v>89</v>
      </c>
    </row>
    <row r="13" spans="1:92" x14ac:dyDescent="0.3">
      <c r="A13" t="s">
        <v>72</v>
      </c>
      <c r="B13" t="s">
        <v>73</v>
      </c>
      <c r="C13" t="s">
        <v>74</v>
      </c>
      <c r="E13" t="str">
        <f>"GAB2030239"</f>
        <v>GAB2030239</v>
      </c>
      <c r="F13" s="3">
        <v>45992</v>
      </c>
      <c r="G13">
        <v>202609</v>
      </c>
      <c r="H13" t="s">
        <v>75</v>
      </c>
      <c r="I13" t="s">
        <v>76</v>
      </c>
      <c r="J13" t="s">
        <v>77</v>
      </c>
      <c r="K13" t="s">
        <v>78</v>
      </c>
      <c r="L13" t="s">
        <v>136</v>
      </c>
      <c r="M13" t="s">
        <v>137</v>
      </c>
      <c r="N13" t="s">
        <v>149</v>
      </c>
      <c r="O13" t="s">
        <v>131</v>
      </c>
      <c r="P13" t="str">
        <f>"INVOICE00123240 CT098564      "</f>
        <v xml:space="preserve">INVOICE00123240 CT098564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22.24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0.2</v>
      </c>
      <c r="BJ13">
        <v>2</v>
      </c>
      <c r="BK13">
        <v>2</v>
      </c>
      <c r="BL13">
        <v>72.78</v>
      </c>
      <c r="BM13">
        <v>10.92</v>
      </c>
      <c r="BN13">
        <v>83.7</v>
      </c>
      <c r="BO13">
        <v>83.7</v>
      </c>
      <c r="BQ13" t="s">
        <v>150</v>
      </c>
      <c r="BR13" t="s">
        <v>84</v>
      </c>
      <c r="BS13" s="3">
        <v>45994</v>
      </c>
      <c r="BT13" s="4">
        <v>0.41666666666666669</v>
      </c>
      <c r="BU13" t="s">
        <v>151</v>
      </c>
      <c r="BV13" t="s">
        <v>89</v>
      </c>
      <c r="BW13" t="s">
        <v>108</v>
      </c>
      <c r="BX13" t="s">
        <v>152</v>
      </c>
      <c r="BY13">
        <v>10169.280000000001</v>
      </c>
      <c r="BZ13" t="s">
        <v>134</v>
      </c>
      <c r="CA13" t="s">
        <v>153</v>
      </c>
      <c r="CC13" t="s">
        <v>137</v>
      </c>
      <c r="CD13">
        <v>2196</v>
      </c>
      <c r="CE13" t="s">
        <v>154</v>
      </c>
      <c r="CF13" s="3">
        <v>45995</v>
      </c>
      <c r="CI13">
        <v>1</v>
      </c>
      <c r="CJ13">
        <v>2</v>
      </c>
      <c r="CK13">
        <v>21</v>
      </c>
      <c r="CL13" t="s">
        <v>89</v>
      </c>
    </row>
    <row r="14" spans="1:92" x14ac:dyDescent="0.3">
      <c r="A14" t="s">
        <v>72</v>
      </c>
      <c r="B14" t="s">
        <v>73</v>
      </c>
      <c r="C14" t="s">
        <v>74</v>
      </c>
      <c r="E14" t="str">
        <f>"GAB2030241"</f>
        <v>GAB2030241</v>
      </c>
      <c r="F14" s="3">
        <v>45992</v>
      </c>
      <c r="G14">
        <v>202609</v>
      </c>
      <c r="H14" t="s">
        <v>75</v>
      </c>
      <c r="I14" t="s">
        <v>76</v>
      </c>
      <c r="J14" t="s">
        <v>77</v>
      </c>
      <c r="K14" t="s">
        <v>78</v>
      </c>
      <c r="L14" t="s">
        <v>155</v>
      </c>
      <c r="M14" t="s">
        <v>156</v>
      </c>
      <c r="N14" t="s">
        <v>157</v>
      </c>
      <c r="O14" t="s">
        <v>131</v>
      </c>
      <c r="P14" t="str">
        <f>"INVOICE00123247 CT098568      "</f>
        <v xml:space="preserve">INVOICE00123247 CT098568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22.24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0.9</v>
      </c>
      <c r="BJ14">
        <v>1.8</v>
      </c>
      <c r="BK14">
        <v>2</v>
      </c>
      <c r="BL14">
        <v>72.78</v>
      </c>
      <c r="BM14">
        <v>10.92</v>
      </c>
      <c r="BN14">
        <v>83.7</v>
      </c>
      <c r="BO14">
        <v>83.7</v>
      </c>
      <c r="BQ14" t="s">
        <v>158</v>
      </c>
      <c r="BR14" t="s">
        <v>84</v>
      </c>
      <c r="BS14" s="3">
        <v>45994</v>
      </c>
      <c r="BT14" s="4">
        <v>0.40486111111111112</v>
      </c>
      <c r="BU14" t="s">
        <v>159</v>
      </c>
      <c r="BV14" t="s">
        <v>86</v>
      </c>
      <c r="BY14">
        <v>8917.26</v>
      </c>
      <c r="BZ14" t="s">
        <v>134</v>
      </c>
      <c r="CA14" t="s">
        <v>160</v>
      </c>
      <c r="CC14" t="s">
        <v>156</v>
      </c>
      <c r="CD14" s="5" t="s">
        <v>161</v>
      </c>
      <c r="CE14" t="s">
        <v>162</v>
      </c>
      <c r="CF14" s="3">
        <v>45994</v>
      </c>
      <c r="CI14">
        <v>2</v>
      </c>
      <c r="CJ14">
        <v>2</v>
      </c>
      <c r="CK14">
        <v>21</v>
      </c>
      <c r="CL14" t="s">
        <v>89</v>
      </c>
    </row>
    <row r="15" spans="1:92" x14ac:dyDescent="0.3">
      <c r="A15" t="s">
        <v>72</v>
      </c>
      <c r="B15" t="s">
        <v>73</v>
      </c>
      <c r="C15" t="s">
        <v>74</v>
      </c>
      <c r="E15" t="str">
        <f>"GAB2030242"</f>
        <v>GAB2030242</v>
      </c>
      <c r="F15" s="3">
        <v>45992</v>
      </c>
      <c r="G15">
        <v>202609</v>
      </c>
      <c r="H15" t="s">
        <v>75</v>
      </c>
      <c r="I15" t="s">
        <v>76</v>
      </c>
      <c r="J15" t="s">
        <v>77</v>
      </c>
      <c r="K15" t="s">
        <v>78</v>
      </c>
      <c r="L15" t="s">
        <v>163</v>
      </c>
      <c r="M15" t="s">
        <v>164</v>
      </c>
      <c r="N15" t="s">
        <v>165</v>
      </c>
      <c r="O15" t="s">
        <v>131</v>
      </c>
      <c r="P15" t="str">
        <f>"INVOICE00123249 CT098581      "</f>
        <v xml:space="preserve">INVOICE00123249 CT098581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22.24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0.2</v>
      </c>
      <c r="BJ15">
        <v>1.7</v>
      </c>
      <c r="BK15">
        <v>2</v>
      </c>
      <c r="BL15">
        <v>72.78</v>
      </c>
      <c r="BM15">
        <v>10.92</v>
      </c>
      <c r="BN15">
        <v>83.7</v>
      </c>
      <c r="BO15">
        <v>83.7</v>
      </c>
      <c r="BR15" t="s">
        <v>84</v>
      </c>
      <c r="BS15" s="3">
        <v>45994</v>
      </c>
      <c r="BT15" s="4">
        <v>0.40694444444444444</v>
      </c>
      <c r="BU15" t="s">
        <v>166</v>
      </c>
      <c r="BV15" t="s">
        <v>89</v>
      </c>
      <c r="BY15">
        <v>8625.51</v>
      </c>
      <c r="BZ15" t="s">
        <v>134</v>
      </c>
      <c r="CA15" t="s">
        <v>167</v>
      </c>
      <c r="CC15" t="s">
        <v>164</v>
      </c>
      <c r="CD15">
        <v>1682</v>
      </c>
      <c r="CE15" t="s">
        <v>148</v>
      </c>
      <c r="CF15" s="3">
        <v>45995</v>
      </c>
      <c r="CI15">
        <v>1</v>
      </c>
      <c r="CJ15">
        <v>2</v>
      </c>
      <c r="CK15">
        <v>21</v>
      </c>
      <c r="CL15" t="s">
        <v>89</v>
      </c>
    </row>
    <row r="16" spans="1:92" x14ac:dyDescent="0.3">
      <c r="A16" t="s">
        <v>72</v>
      </c>
      <c r="B16" t="s">
        <v>73</v>
      </c>
      <c r="C16" t="s">
        <v>74</v>
      </c>
      <c r="E16" t="str">
        <f>"GAB2030245"</f>
        <v>GAB2030245</v>
      </c>
      <c r="F16" s="3">
        <v>45992</v>
      </c>
      <c r="G16">
        <v>202609</v>
      </c>
      <c r="H16" t="s">
        <v>75</v>
      </c>
      <c r="I16" t="s">
        <v>76</v>
      </c>
      <c r="J16" t="s">
        <v>77</v>
      </c>
      <c r="K16" t="s">
        <v>78</v>
      </c>
      <c r="L16" t="s">
        <v>168</v>
      </c>
      <c r="M16" t="s">
        <v>169</v>
      </c>
      <c r="N16" t="s">
        <v>170</v>
      </c>
      <c r="O16" t="s">
        <v>131</v>
      </c>
      <c r="P16" t="str">
        <f>"INVOICE00123252 CT098574      "</f>
        <v xml:space="preserve">INVOICE00123252 CT098574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43.09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0.2</v>
      </c>
      <c r="BJ16">
        <v>2</v>
      </c>
      <c r="BK16">
        <v>2</v>
      </c>
      <c r="BL16">
        <v>141.02000000000001</v>
      </c>
      <c r="BM16">
        <v>21.15</v>
      </c>
      <c r="BN16">
        <v>162.16999999999999</v>
      </c>
      <c r="BO16">
        <v>162.16999999999999</v>
      </c>
      <c r="BQ16" t="s">
        <v>171</v>
      </c>
      <c r="BR16" t="s">
        <v>84</v>
      </c>
      <c r="BS16" s="3">
        <v>45994</v>
      </c>
      <c r="BT16" s="4">
        <v>0.36944444444444446</v>
      </c>
      <c r="BU16" t="s">
        <v>172</v>
      </c>
      <c r="BV16" t="s">
        <v>89</v>
      </c>
      <c r="BW16" t="s">
        <v>173</v>
      </c>
      <c r="BX16" t="s">
        <v>174</v>
      </c>
      <c r="BY16">
        <v>9849.8700000000008</v>
      </c>
      <c r="BZ16" t="s">
        <v>134</v>
      </c>
      <c r="CA16">
        <v>9608125162082</v>
      </c>
      <c r="CC16" t="s">
        <v>169</v>
      </c>
      <c r="CD16">
        <v>1900</v>
      </c>
      <c r="CE16" t="s">
        <v>175</v>
      </c>
      <c r="CF16" s="3">
        <v>45994</v>
      </c>
      <c r="CI16">
        <v>1</v>
      </c>
      <c r="CJ16">
        <v>2</v>
      </c>
      <c r="CK16">
        <v>23</v>
      </c>
      <c r="CL16" t="s">
        <v>89</v>
      </c>
    </row>
    <row r="17" spans="1:90" x14ac:dyDescent="0.3">
      <c r="A17" t="s">
        <v>72</v>
      </c>
      <c r="B17" t="s">
        <v>73</v>
      </c>
      <c r="C17" t="s">
        <v>74</v>
      </c>
      <c r="E17" t="str">
        <f>"GAB2030247"</f>
        <v>GAB2030247</v>
      </c>
      <c r="F17" s="3">
        <v>45992</v>
      </c>
      <c r="G17">
        <v>202609</v>
      </c>
      <c r="H17" t="s">
        <v>75</v>
      </c>
      <c r="I17" t="s">
        <v>76</v>
      </c>
      <c r="J17" t="s">
        <v>77</v>
      </c>
      <c r="K17" t="s">
        <v>78</v>
      </c>
      <c r="L17" t="s">
        <v>75</v>
      </c>
      <c r="M17" t="s">
        <v>76</v>
      </c>
      <c r="N17" t="s">
        <v>176</v>
      </c>
      <c r="O17" t="s">
        <v>131</v>
      </c>
      <c r="P17" t="str">
        <f>"invoice00123257 CT098579      "</f>
        <v xml:space="preserve">invoice00123257 CT098579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17.37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2.4</v>
      </c>
      <c r="BK17">
        <v>3</v>
      </c>
      <c r="BL17">
        <v>56.85</v>
      </c>
      <c r="BM17">
        <v>8.5299999999999994</v>
      </c>
      <c r="BN17">
        <v>65.38</v>
      </c>
      <c r="BO17">
        <v>65.38</v>
      </c>
      <c r="BQ17" t="s">
        <v>177</v>
      </c>
      <c r="BR17" t="s">
        <v>84</v>
      </c>
      <c r="BS17" s="3">
        <v>45993</v>
      </c>
      <c r="BT17" s="4">
        <v>0.65625</v>
      </c>
      <c r="BU17" t="s">
        <v>178</v>
      </c>
      <c r="BV17" t="s">
        <v>89</v>
      </c>
      <c r="BW17" t="s">
        <v>179</v>
      </c>
      <c r="BX17" t="s">
        <v>180</v>
      </c>
      <c r="BY17">
        <v>12000</v>
      </c>
      <c r="BZ17" t="s">
        <v>134</v>
      </c>
      <c r="CA17" t="s">
        <v>181</v>
      </c>
      <c r="CC17" t="s">
        <v>76</v>
      </c>
      <c r="CD17">
        <v>7550</v>
      </c>
      <c r="CE17" t="s">
        <v>182</v>
      </c>
      <c r="CF17" s="3">
        <v>45994</v>
      </c>
      <c r="CI17">
        <v>1</v>
      </c>
      <c r="CJ17">
        <v>1</v>
      </c>
      <c r="CK17">
        <v>22</v>
      </c>
      <c r="CL17" t="s">
        <v>89</v>
      </c>
    </row>
    <row r="18" spans="1:90" x14ac:dyDescent="0.3">
      <c r="A18" t="s">
        <v>72</v>
      </c>
      <c r="B18" t="s">
        <v>73</v>
      </c>
      <c r="C18" t="s">
        <v>74</v>
      </c>
      <c r="E18" t="str">
        <f>"GAB2030248"</f>
        <v>GAB2030248</v>
      </c>
      <c r="F18" s="3">
        <v>45992</v>
      </c>
      <c r="G18">
        <v>202609</v>
      </c>
      <c r="H18" t="s">
        <v>75</v>
      </c>
      <c r="I18" t="s">
        <v>76</v>
      </c>
      <c r="J18" t="s">
        <v>77</v>
      </c>
      <c r="K18" t="s">
        <v>78</v>
      </c>
      <c r="L18" t="s">
        <v>183</v>
      </c>
      <c r="M18" t="s">
        <v>184</v>
      </c>
      <c r="N18" t="s">
        <v>185</v>
      </c>
      <c r="O18" t="s">
        <v>131</v>
      </c>
      <c r="P18" t="str">
        <f>"INVOICE00123255 CT098582      "</f>
        <v xml:space="preserve">INVOICE00123255 CT098582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17.37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</v>
      </c>
      <c r="BJ18">
        <v>2.4</v>
      </c>
      <c r="BK18">
        <v>3</v>
      </c>
      <c r="BL18">
        <v>56.85</v>
      </c>
      <c r="BM18">
        <v>8.5299999999999994</v>
      </c>
      <c r="BN18">
        <v>65.38</v>
      </c>
      <c r="BO18">
        <v>65.38</v>
      </c>
      <c r="BQ18" t="s">
        <v>186</v>
      </c>
      <c r="BR18" t="s">
        <v>84</v>
      </c>
      <c r="BS18" s="3">
        <v>45993</v>
      </c>
      <c r="BT18" s="4">
        <v>0.67986111111111114</v>
      </c>
      <c r="BU18" t="s">
        <v>187</v>
      </c>
      <c r="BV18" t="s">
        <v>89</v>
      </c>
      <c r="BW18" t="s">
        <v>179</v>
      </c>
      <c r="BX18" t="s">
        <v>188</v>
      </c>
      <c r="BY18">
        <v>12000</v>
      </c>
      <c r="BZ18" t="s">
        <v>134</v>
      </c>
      <c r="CA18" t="s">
        <v>189</v>
      </c>
      <c r="CC18" t="s">
        <v>184</v>
      </c>
      <c r="CD18">
        <v>7600</v>
      </c>
      <c r="CE18" t="s">
        <v>148</v>
      </c>
      <c r="CF18" s="3">
        <v>45994</v>
      </c>
      <c r="CI18">
        <v>1</v>
      </c>
      <c r="CJ18">
        <v>1</v>
      </c>
      <c r="CK18">
        <v>22</v>
      </c>
      <c r="CL18" t="s">
        <v>89</v>
      </c>
    </row>
    <row r="19" spans="1:90" x14ac:dyDescent="0.3">
      <c r="A19" t="s">
        <v>72</v>
      </c>
      <c r="B19" t="s">
        <v>73</v>
      </c>
      <c r="C19" t="s">
        <v>74</v>
      </c>
      <c r="E19" t="str">
        <f>"GAB2030249"</f>
        <v>GAB2030249</v>
      </c>
      <c r="F19" s="3">
        <v>45992</v>
      </c>
      <c r="G19">
        <v>202609</v>
      </c>
      <c r="H19" t="s">
        <v>75</v>
      </c>
      <c r="I19" t="s">
        <v>76</v>
      </c>
      <c r="J19" t="s">
        <v>77</v>
      </c>
      <c r="K19" t="s">
        <v>78</v>
      </c>
      <c r="L19" t="s">
        <v>75</v>
      </c>
      <c r="M19" t="s">
        <v>76</v>
      </c>
      <c r="N19" t="s">
        <v>190</v>
      </c>
      <c r="O19" t="s">
        <v>131</v>
      </c>
      <c r="P19" t="str">
        <f>"INVOICE00123256 CT098580      "</f>
        <v xml:space="preserve">INVOICE00123256 CT098580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17.37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1.7</v>
      </c>
      <c r="BK19">
        <v>2</v>
      </c>
      <c r="BL19">
        <v>56.85</v>
      </c>
      <c r="BM19">
        <v>8.5299999999999994</v>
      </c>
      <c r="BN19">
        <v>65.38</v>
      </c>
      <c r="BO19">
        <v>65.38</v>
      </c>
      <c r="BQ19" t="s">
        <v>191</v>
      </c>
      <c r="BR19" t="s">
        <v>84</v>
      </c>
      <c r="BS19" s="3">
        <v>45993</v>
      </c>
      <c r="BT19" s="4">
        <v>0.48680555555555555</v>
      </c>
      <c r="BU19" t="s">
        <v>192</v>
      </c>
      <c r="BV19" t="s">
        <v>89</v>
      </c>
      <c r="BW19" t="s">
        <v>179</v>
      </c>
      <c r="BX19" t="s">
        <v>193</v>
      </c>
      <c r="BY19">
        <v>8448</v>
      </c>
      <c r="BZ19" t="s">
        <v>134</v>
      </c>
      <c r="CA19" t="s">
        <v>194</v>
      </c>
      <c r="CC19" t="s">
        <v>76</v>
      </c>
      <c r="CD19">
        <v>7460</v>
      </c>
      <c r="CE19" t="s">
        <v>195</v>
      </c>
      <c r="CF19" s="3">
        <v>45994</v>
      </c>
      <c r="CI19">
        <v>1</v>
      </c>
      <c r="CJ19">
        <v>1</v>
      </c>
      <c r="CK19">
        <v>22</v>
      </c>
      <c r="CL19" t="s">
        <v>89</v>
      </c>
    </row>
    <row r="20" spans="1:90" x14ac:dyDescent="0.3">
      <c r="A20" t="s">
        <v>72</v>
      </c>
      <c r="B20" t="s">
        <v>73</v>
      </c>
      <c r="C20" t="s">
        <v>74</v>
      </c>
      <c r="E20" t="str">
        <f>"GAB2030251"</f>
        <v>GAB2030251</v>
      </c>
      <c r="F20" s="3">
        <v>45992</v>
      </c>
      <c r="G20">
        <v>202609</v>
      </c>
      <c r="H20" t="s">
        <v>75</v>
      </c>
      <c r="I20" t="s">
        <v>76</v>
      </c>
      <c r="J20" t="s">
        <v>77</v>
      </c>
      <c r="K20" t="s">
        <v>78</v>
      </c>
      <c r="L20" t="s">
        <v>75</v>
      </c>
      <c r="M20" t="s">
        <v>76</v>
      </c>
      <c r="N20" t="s">
        <v>196</v>
      </c>
      <c r="O20" t="s">
        <v>131</v>
      </c>
      <c r="P20" t="str">
        <f>"INVOICE00123259 CT098572      "</f>
        <v xml:space="preserve">INVOICE00123259 CT098572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17.37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</v>
      </c>
      <c r="BJ20">
        <v>2.4</v>
      </c>
      <c r="BK20">
        <v>3</v>
      </c>
      <c r="BL20">
        <v>56.85</v>
      </c>
      <c r="BM20">
        <v>8.5299999999999994</v>
      </c>
      <c r="BN20">
        <v>65.38</v>
      </c>
      <c r="BO20">
        <v>65.38</v>
      </c>
      <c r="BR20" t="s">
        <v>84</v>
      </c>
      <c r="BS20" s="3">
        <v>45993</v>
      </c>
      <c r="BT20" s="4">
        <v>0.45277777777777778</v>
      </c>
      <c r="BU20" t="s">
        <v>197</v>
      </c>
      <c r="BV20" t="s">
        <v>89</v>
      </c>
      <c r="BW20" t="s">
        <v>179</v>
      </c>
      <c r="BX20" t="s">
        <v>193</v>
      </c>
      <c r="BY20">
        <v>12000</v>
      </c>
      <c r="BZ20" t="s">
        <v>134</v>
      </c>
      <c r="CA20" t="s">
        <v>198</v>
      </c>
      <c r="CC20" t="s">
        <v>76</v>
      </c>
      <c r="CD20">
        <v>7700</v>
      </c>
      <c r="CE20" t="s">
        <v>142</v>
      </c>
      <c r="CF20" s="3">
        <v>45994</v>
      </c>
      <c r="CI20">
        <v>1</v>
      </c>
      <c r="CJ20">
        <v>1</v>
      </c>
      <c r="CK20">
        <v>22</v>
      </c>
      <c r="CL20" t="s">
        <v>89</v>
      </c>
    </row>
    <row r="21" spans="1:90" x14ac:dyDescent="0.3">
      <c r="A21" t="s">
        <v>72</v>
      </c>
      <c r="B21" t="s">
        <v>73</v>
      </c>
      <c r="C21" t="s">
        <v>74</v>
      </c>
      <c r="E21" t="str">
        <f>"GAB2030253"</f>
        <v>GAB2030253</v>
      </c>
      <c r="F21" s="3">
        <v>45992</v>
      </c>
      <c r="G21">
        <v>202609</v>
      </c>
      <c r="H21" t="s">
        <v>75</v>
      </c>
      <c r="I21" t="s">
        <v>76</v>
      </c>
      <c r="J21" t="s">
        <v>77</v>
      </c>
      <c r="K21" t="s">
        <v>78</v>
      </c>
      <c r="L21" t="s">
        <v>199</v>
      </c>
      <c r="M21" t="s">
        <v>200</v>
      </c>
      <c r="N21" t="s">
        <v>201</v>
      </c>
      <c r="O21" t="s">
        <v>131</v>
      </c>
      <c r="P21" t="str">
        <f>"INVOICE00123265 CT098584      "</f>
        <v xml:space="preserve">INVOICE00123265 CT098584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52.82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0.2</v>
      </c>
      <c r="BJ21">
        <v>2.4</v>
      </c>
      <c r="BK21">
        <v>2.5</v>
      </c>
      <c r="BL21">
        <v>172.86</v>
      </c>
      <c r="BM21">
        <v>25.93</v>
      </c>
      <c r="BN21">
        <v>198.79</v>
      </c>
      <c r="BO21">
        <v>198.79</v>
      </c>
      <c r="BQ21" t="s">
        <v>202</v>
      </c>
      <c r="BR21" t="s">
        <v>84</v>
      </c>
      <c r="BS21" s="3">
        <v>45994</v>
      </c>
      <c r="BT21" s="4">
        <v>0.40555555555555556</v>
      </c>
      <c r="BU21" t="s">
        <v>203</v>
      </c>
      <c r="BV21" t="s">
        <v>89</v>
      </c>
      <c r="BY21">
        <v>11870.15</v>
      </c>
      <c r="BZ21" t="s">
        <v>134</v>
      </c>
      <c r="CC21" t="s">
        <v>200</v>
      </c>
      <c r="CD21">
        <v>1039</v>
      </c>
      <c r="CE21" t="s">
        <v>175</v>
      </c>
      <c r="CF21" s="3">
        <v>45995</v>
      </c>
      <c r="CI21">
        <v>1</v>
      </c>
      <c r="CJ21">
        <v>2</v>
      </c>
      <c r="CK21">
        <v>23</v>
      </c>
      <c r="CL21" t="s">
        <v>89</v>
      </c>
    </row>
    <row r="22" spans="1:90" x14ac:dyDescent="0.3">
      <c r="A22" t="s">
        <v>72</v>
      </c>
      <c r="B22" t="s">
        <v>73</v>
      </c>
      <c r="C22" t="s">
        <v>74</v>
      </c>
      <c r="E22" t="str">
        <f>"GAB2030254"</f>
        <v>GAB2030254</v>
      </c>
      <c r="F22" s="3">
        <v>45992</v>
      </c>
      <c r="G22">
        <v>202609</v>
      </c>
      <c r="H22" t="s">
        <v>75</v>
      </c>
      <c r="I22" t="s">
        <v>76</v>
      </c>
      <c r="J22" t="s">
        <v>77</v>
      </c>
      <c r="K22" t="s">
        <v>78</v>
      </c>
      <c r="L22" t="s">
        <v>204</v>
      </c>
      <c r="M22" t="s">
        <v>205</v>
      </c>
      <c r="N22" t="s">
        <v>206</v>
      </c>
      <c r="O22" t="s">
        <v>131</v>
      </c>
      <c r="P22" t="str">
        <f>"INVOICE00042038 00042035 ORDGS"</f>
        <v>INVOICE00042038 00042035 ORDGS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27.79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0.2</v>
      </c>
      <c r="BJ22">
        <v>2.4</v>
      </c>
      <c r="BK22">
        <v>2.5</v>
      </c>
      <c r="BL22">
        <v>90.96</v>
      </c>
      <c r="BM22">
        <v>13.64</v>
      </c>
      <c r="BN22">
        <v>104.6</v>
      </c>
      <c r="BO22">
        <v>104.6</v>
      </c>
      <c r="BQ22" t="s">
        <v>207</v>
      </c>
      <c r="BR22" t="s">
        <v>84</v>
      </c>
      <c r="BS22" s="3">
        <v>45994</v>
      </c>
      <c r="BT22" s="4">
        <v>0.29444444444444445</v>
      </c>
      <c r="BU22" t="s">
        <v>208</v>
      </c>
      <c r="BV22" t="s">
        <v>89</v>
      </c>
      <c r="BY22">
        <v>12155.85</v>
      </c>
      <c r="BZ22" t="s">
        <v>134</v>
      </c>
      <c r="CA22" t="s">
        <v>209</v>
      </c>
      <c r="CC22" t="s">
        <v>205</v>
      </c>
      <c r="CD22">
        <v>1416</v>
      </c>
      <c r="CE22" t="s">
        <v>142</v>
      </c>
      <c r="CF22" s="3">
        <v>45994</v>
      </c>
      <c r="CI22">
        <v>1</v>
      </c>
      <c r="CJ22">
        <v>2</v>
      </c>
      <c r="CK22">
        <v>21</v>
      </c>
      <c r="CL22" t="s">
        <v>89</v>
      </c>
    </row>
    <row r="23" spans="1:90" x14ac:dyDescent="0.3">
      <c r="A23" t="s">
        <v>72</v>
      </c>
      <c r="B23" t="s">
        <v>73</v>
      </c>
      <c r="C23" t="s">
        <v>74</v>
      </c>
      <c r="E23" t="str">
        <f>"GAB2030255"</f>
        <v>GAB2030255</v>
      </c>
      <c r="F23" s="3">
        <v>45992</v>
      </c>
      <c r="G23">
        <v>202609</v>
      </c>
      <c r="H23" t="s">
        <v>75</v>
      </c>
      <c r="I23" t="s">
        <v>76</v>
      </c>
      <c r="J23" t="s">
        <v>77</v>
      </c>
      <c r="K23" t="s">
        <v>78</v>
      </c>
      <c r="L23" t="s">
        <v>136</v>
      </c>
      <c r="M23" t="s">
        <v>137</v>
      </c>
      <c r="N23" t="s">
        <v>210</v>
      </c>
      <c r="O23" t="s">
        <v>131</v>
      </c>
      <c r="P23" t="str">
        <f>"INVOICE00042036 ORDGS038648   "</f>
        <v xml:space="preserve">INVOICE00042036 ORDGS038648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27.79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0.2</v>
      </c>
      <c r="BJ23">
        <v>2.5</v>
      </c>
      <c r="BK23">
        <v>2.5</v>
      </c>
      <c r="BL23">
        <v>90.96</v>
      </c>
      <c r="BM23">
        <v>13.64</v>
      </c>
      <c r="BN23">
        <v>104.6</v>
      </c>
      <c r="BO23">
        <v>104.6</v>
      </c>
      <c r="BQ23" t="s">
        <v>211</v>
      </c>
      <c r="BR23" t="s">
        <v>84</v>
      </c>
      <c r="BS23" s="3">
        <v>45994</v>
      </c>
      <c r="BT23" s="4">
        <v>0.39583333333333331</v>
      </c>
      <c r="BU23" t="s">
        <v>212</v>
      </c>
      <c r="BV23" t="s">
        <v>89</v>
      </c>
      <c r="BW23" t="s">
        <v>108</v>
      </c>
      <c r="BX23" t="s">
        <v>146</v>
      </c>
      <c r="BY23">
        <v>12605.53</v>
      </c>
      <c r="BZ23" t="s">
        <v>134</v>
      </c>
      <c r="CA23" t="s">
        <v>213</v>
      </c>
      <c r="CC23" t="s">
        <v>137</v>
      </c>
      <c r="CD23">
        <v>2192</v>
      </c>
      <c r="CE23" t="s">
        <v>175</v>
      </c>
      <c r="CF23" s="3">
        <v>45994</v>
      </c>
      <c r="CI23">
        <v>1</v>
      </c>
      <c r="CJ23">
        <v>2</v>
      </c>
      <c r="CK23">
        <v>21</v>
      </c>
      <c r="CL23" t="s">
        <v>89</v>
      </c>
    </row>
    <row r="24" spans="1:90" x14ac:dyDescent="0.3">
      <c r="A24" t="s">
        <v>72</v>
      </c>
      <c r="B24" t="s">
        <v>73</v>
      </c>
      <c r="C24" t="s">
        <v>74</v>
      </c>
      <c r="E24" t="str">
        <f>"GAB2030256"</f>
        <v>GAB2030256</v>
      </c>
      <c r="F24" s="3">
        <v>45992</v>
      </c>
      <c r="G24">
        <v>202609</v>
      </c>
      <c r="H24" t="s">
        <v>75</v>
      </c>
      <c r="I24" t="s">
        <v>76</v>
      </c>
      <c r="J24" t="s">
        <v>77</v>
      </c>
      <c r="K24" t="s">
        <v>78</v>
      </c>
      <c r="L24" t="s">
        <v>75</v>
      </c>
      <c r="M24" t="s">
        <v>76</v>
      </c>
      <c r="N24" t="s">
        <v>214</v>
      </c>
      <c r="O24" t="s">
        <v>131</v>
      </c>
      <c r="P24" t="str">
        <f>"INVOICE00123253 CT098583      "</f>
        <v xml:space="preserve">INVOICE00123253 CT098583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17.37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</v>
      </c>
      <c r="BJ24">
        <v>2.4</v>
      </c>
      <c r="BK24">
        <v>3</v>
      </c>
      <c r="BL24">
        <v>56.85</v>
      </c>
      <c r="BM24">
        <v>8.5299999999999994</v>
      </c>
      <c r="BN24">
        <v>65.38</v>
      </c>
      <c r="BO24">
        <v>65.38</v>
      </c>
      <c r="BQ24" t="s">
        <v>215</v>
      </c>
      <c r="BR24" t="s">
        <v>84</v>
      </c>
      <c r="BS24" s="3">
        <v>45993</v>
      </c>
      <c r="BT24" s="4">
        <v>0.51944444444444449</v>
      </c>
      <c r="BU24" t="s">
        <v>216</v>
      </c>
      <c r="BV24" t="s">
        <v>89</v>
      </c>
      <c r="BW24" t="s">
        <v>179</v>
      </c>
      <c r="BX24" t="s">
        <v>188</v>
      </c>
      <c r="BY24">
        <v>12000</v>
      </c>
      <c r="BZ24" t="s">
        <v>134</v>
      </c>
      <c r="CA24" t="s">
        <v>217</v>
      </c>
      <c r="CC24" t="s">
        <v>76</v>
      </c>
      <c r="CD24">
        <v>7506</v>
      </c>
      <c r="CE24" t="s">
        <v>148</v>
      </c>
      <c r="CF24" s="3">
        <v>45994</v>
      </c>
      <c r="CI24">
        <v>1</v>
      </c>
      <c r="CJ24">
        <v>1</v>
      </c>
      <c r="CK24">
        <v>22</v>
      </c>
      <c r="CL24" t="s">
        <v>89</v>
      </c>
    </row>
    <row r="25" spans="1:90" x14ac:dyDescent="0.3">
      <c r="A25" t="s">
        <v>72</v>
      </c>
      <c r="B25" t="s">
        <v>73</v>
      </c>
      <c r="C25" t="s">
        <v>74</v>
      </c>
      <c r="E25" t="str">
        <f>"GAB2030258"</f>
        <v>GAB2030258</v>
      </c>
      <c r="F25" s="3">
        <v>45992</v>
      </c>
      <c r="G25">
        <v>202609</v>
      </c>
      <c r="H25" t="s">
        <v>75</v>
      </c>
      <c r="I25" t="s">
        <v>76</v>
      </c>
      <c r="J25" t="s">
        <v>77</v>
      </c>
      <c r="K25" t="s">
        <v>78</v>
      </c>
      <c r="L25" t="s">
        <v>79</v>
      </c>
      <c r="M25" t="s">
        <v>80</v>
      </c>
      <c r="N25" t="s">
        <v>218</v>
      </c>
      <c r="O25" t="s">
        <v>131</v>
      </c>
      <c r="P25" t="str">
        <f>"INVOICE00042040 ORDGS038615   "</f>
        <v xml:space="preserve">INVOICE00042040 ORDGS038615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27.79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0.5</v>
      </c>
      <c r="BJ25">
        <v>2.2000000000000002</v>
      </c>
      <c r="BK25">
        <v>2.5</v>
      </c>
      <c r="BL25">
        <v>90.96</v>
      </c>
      <c r="BM25">
        <v>13.64</v>
      </c>
      <c r="BN25">
        <v>104.6</v>
      </c>
      <c r="BO25">
        <v>104.6</v>
      </c>
      <c r="BQ25" t="s">
        <v>219</v>
      </c>
      <c r="BR25" t="s">
        <v>84</v>
      </c>
      <c r="BS25" s="3">
        <v>45994</v>
      </c>
      <c r="BT25" s="4">
        <v>0.41597222222222224</v>
      </c>
      <c r="BU25" t="s">
        <v>220</v>
      </c>
      <c r="BV25" t="s">
        <v>89</v>
      </c>
      <c r="BW25" t="s">
        <v>108</v>
      </c>
      <c r="BX25" t="s">
        <v>221</v>
      </c>
      <c r="BY25">
        <v>10900.4</v>
      </c>
      <c r="BZ25" t="s">
        <v>134</v>
      </c>
      <c r="CA25">
        <v>9801105950085</v>
      </c>
      <c r="CC25" t="s">
        <v>80</v>
      </c>
      <c r="CD25" s="5" t="s">
        <v>87</v>
      </c>
      <c r="CE25" t="s">
        <v>222</v>
      </c>
      <c r="CF25" s="3">
        <v>45994</v>
      </c>
      <c r="CI25">
        <v>1</v>
      </c>
      <c r="CJ25">
        <v>2</v>
      </c>
      <c r="CK25">
        <v>21</v>
      </c>
      <c r="CL25" t="s">
        <v>89</v>
      </c>
    </row>
    <row r="26" spans="1:90" x14ac:dyDescent="0.3">
      <c r="A26" t="s">
        <v>72</v>
      </c>
      <c r="B26" t="s">
        <v>73</v>
      </c>
      <c r="C26" t="s">
        <v>74</v>
      </c>
      <c r="E26" t="str">
        <f>"GAB2030260"</f>
        <v>GAB2030260</v>
      </c>
      <c r="F26" s="3">
        <v>45992</v>
      </c>
      <c r="G26">
        <v>202609</v>
      </c>
      <c r="H26" t="s">
        <v>75</v>
      </c>
      <c r="I26" t="s">
        <v>76</v>
      </c>
      <c r="J26" t="s">
        <v>77</v>
      </c>
      <c r="K26" t="s">
        <v>78</v>
      </c>
      <c r="L26" t="s">
        <v>223</v>
      </c>
      <c r="M26" t="s">
        <v>223</v>
      </c>
      <c r="N26" t="s">
        <v>224</v>
      </c>
      <c r="O26" t="s">
        <v>131</v>
      </c>
      <c r="P26" t="str">
        <f>"INVOICE00042056 ORDGS038650   "</f>
        <v xml:space="preserve">INVOICE00042056 ORDGS038650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46.51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2</v>
      </c>
      <c r="BJ26">
        <v>2.7</v>
      </c>
      <c r="BK26">
        <v>3</v>
      </c>
      <c r="BL26">
        <v>152.21</v>
      </c>
      <c r="BM26">
        <v>22.83</v>
      </c>
      <c r="BN26">
        <v>175.04</v>
      </c>
      <c r="BO26">
        <v>175.04</v>
      </c>
      <c r="BQ26" t="s">
        <v>225</v>
      </c>
      <c r="BR26" t="s">
        <v>84</v>
      </c>
      <c r="BS26" s="3">
        <v>45993</v>
      </c>
      <c r="BT26" s="4">
        <v>0.56805555555555554</v>
      </c>
      <c r="BU26" t="s">
        <v>226</v>
      </c>
      <c r="BV26" t="s">
        <v>89</v>
      </c>
      <c r="BW26" t="s">
        <v>179</v>
      </c>
      <c r="BX26" t="s">
        <v>180</v>
      </c>
      <c r="BY26">
        <v>13392</v>
      </c>
      <c r="BZ26" t="s">
        <v>134</v>
      </c>
      <c r="CA26" t="s">
        <v>227</v>
      </c>
      <c r="CC26" t="s">
        <v>223</v>
      </c>
      <c r="CD26">
        <v>7646</v>
      </c>
      <c r="CE26" t="s">
        <v>228</v>
      </c>
      <c r="CF26" s="3">
        <v>45994</v>
      </c>
      <c r="CI26">
        <v>1</v>
      </c>
      <c r="CJ26">
        <v>1</v>
      </c>
      <c r="CK26">
        <v>24</v>
      </c>
      <c r="CL26" t="s">
        <v>89</v>
      </c>
    </row>
    <row r="27" spans="1:90" x14ac:dyDescent="0.3">
      <c r="A27" t="s">
        <v>72</v>
      </c>
      <c r="B27" t="s">
        <v>73</v>
      </c>
      <c r="C27" t="s">
        <v>74</v>
      </c>
      <c r="E27" t="str">
        <f>"GAB2030262"</f>
        <v>GAB2030262</v>
      </c>
      <c r="F27" s="3">
        <v>45992</v>
      </c>
      <c r="G27">
        <v>202609</v>
      </c>
      <c r="H27" t="s">
        <v>75</v>
      </c>
      <c r="I27" t="s">
        <v>76</v>
      </c>
      <c r="J27" t="s">
        <v>77</v>
      </c>
      <c r="K27" t="s">
        <v>78</v>
      </c>
      <c r="L27" t="s">
        <v>229</v>
      </c>
      <c r="M27" t="s">
        <v>230</v>
      </c>
      <c r="N27" t="s">
        <v>231</v>
      </c>
      <c r="O27" t="s">
        <v>131</v>
      </c>
      <c r="P27" t="str">
        <f>"INVOICE00123275 CT098591      "</f>
        <v xml:space="preserve">INVOICE00123275 CT098591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43.09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0.7</v>
      </c>
      <c r="BJ27">
        <v>1.6</v>
      </c>
      <c r="BK27">
        <v>2</v>
      </c>
      <c r="BL27">
        <v>141.02000000000001</v>
      </c>
      <c r="BM27">
        <v>21.15</v>
      </c>
      <c r="BN27">
        <v>162.16999999999999</v>
      </c>
      <c r="BO27">
        <v>162.16999999999999</v>
      </c>
      <c r="BQ27" t="s">
        <v>232</v>
      </c>
      <c r="BR27" t="s">
        <v>84</v>
      </c>
      <c r="BS27" s="3">
        <v>45995</v>
      </c>
      <c r="BT27" s="4">
        <v>0.625</v>
      </c>
      <c r="BU27" t="s">
        <v>233</v>
      </c>
      <c r="BV27" t="s">
        <v>86</v>
      </c>
      <c r="BY27">
        <v>8013.6</v>
      </c>
      <c r="BZ27" t="s">
        <v>134</v>
      </c>
      <c r="CA27">
        <v>8402075059089</v>
      </c>
      <c r="CC27" t="s">
        <v>230</v>
      </c>
      <c r="CD27">
        <v>8800</v>
      </c>
      <c r="CE27" t="s">
        <v>234</v>
      </c>
      <c r="CF27" s="3">
        <v>45996</v>
      </c>
      <c r="CI27">
        <v>3</v>
      </c>
      <c r="CJ27">
        <v>3</v>
      </c>
      <c r="CK27">
        <v>23</v>
      </c>
      <c r="CL27" t="s">
        <v>89</v>
      </c>
    </row>
    <row r="28" spans="1:90" x14ac:dyDescent="0.3">
      <c r="A28" t="s">
        <v>72</v>
      </c>
      <c r="B28" t="s">
        <v>73</v>
      </c>
      <c r="C28" t="s">
        <v>74</v>
      </c>
      <c r="E28" t="str">
        <f>"GAB2030263"</f>
        <v>GAB2030263</v>
      </c>
      <c r="F28" s="3">
        <v>45992</v>
      </c>
      <c r="G28">
        <v>202609</v>
      </c>
      <c r="H28" t="s">
        <v>75</v>
      </c>
      <c r="I28" t="s">
        <v>76</v>
      </c>
      <c r="J28" t="s">
        <v>77</v>
      </c>
      <c r="K28" t="s">
        <v>78</v>
      </c>
      <c r="L28" t="s">
        <v>235</v>
      </c>
      <c r="M28" t="s">
        <v>236</v>
      </c>
      <c r="N28" t="s">
        <v>237</v>
      </c>
      <c r="O28" t="s">
        <v>131</v>
      </c>
      <c r="P28" t="str">
        <f>"INVOICE00042042 ORDGS038622   "</f>
        <v xml:space="preserve">INVOICE00042042 ORDGS038622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52.82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2.4</v>
      </c>
      <c r="BK28">
        <v>2.5</v>
      </c>
      <c r="BL28">
        <v>172.86</v>
      </c>
      <c r="BM28">
        <v>25.93</v>
      </c>
      <c r="BN28">
        <v>198.79</v>
      </c>
      <c r="BO28">
        <v>198.79</v>
      </c>
      <c r="BQ28" t="s">
        <v>238</v>
      </c>
      <c r="BR28" t="s">
        <v>84</v>
      </c>
      <c r="BS28" s="3">
        <v>45993</v>
      </c>
      <c r="BT28" s="4">
        <v>0.51388888888888884</v>
      </c>
      <c r="BU28" t="s">
        <v>239</v>
      </c>
      <c r="BV28" t="s">
        <v>86</v>
      </c>
      <c r="BY28">
        <v>12000</v>
      </c>
      <c r="BZ28" t="s">
        <v>134</v>
      </c>
      <c r="CA28">
        <v>9112255145082</v>
      </c>
      <c r="CC28" t="s">
        <v>236</v>
      </c>
      <c r="CD28">
        <v>6570</v>
      </c>
      <c r="CE28" t="s">
        <v>148</v>
      </c>
      <c r="CF28" s="3">
        <v>45993</v>
      </c>
      <c r="CI28">
        <v>2</v>
      </c>
      <c r="CJ28">
        <v>1</v>
      </c>
      <c r="CK28">
        <v>23</v>
      </c>
      <c r="CL28" t="s">
        <v>89</v>
      </c>
    </row>
    <row r="29" spans="1:90" x14ac:dyDescent="0.3">
      <c r="A29" t="s">
        <v>72</v>
      </c>
      <c r="B29" t="s">
        <v>73</v>
      </c>
      <c r="C29" t="s">
        <v>74</v>
      </c>
      <c r="E29" t="str">
        <f>"GAB2030264"</f>
        <v>GAB2030264</v>
      </c>
      <c r="F29" s="3">
        <v>45992</v>
      </c>
      <c r="G29">
        <v>202609</v>
      </c>
      <c r="H29" t="s">
        <v>75</v>
      </c>
      <c r="I29" t="s">
        <v>76</v>
      </c>
      <c r="J29" t="s">
        <v>77</v>
      </c>
      <c r="K29" t="s">
        <v>78</v>
      </c>
      <c r="L29" t="s">
        <v>240</v>
      </c>
      <c r="M29" t="s">
        <v>241</v>
      </c>
      <c r="N29" t="s">
        <v>242</v>
      </c>
      <c r="O29" t="s">
        <v>131</v>
      </c>
      <c r="P29" t="str">
        <f>"INVOICE00042076 ORDGS038616   "</f>
        <v xml:space="preserve">INVOICE00042076 ORDGS038616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22.24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1</v>
      </c>
      <c r="BJ29">
        <v>1.7</v>
      </c>
      <c r="BK29">
        <v>2</v>
      </c>
      <c r="BL29">
        <v>72.78</v>
      </c>
      <c r="BM29">
        <v>10.92</v>
      </c>
      <c r="BN29">
        <v>83.7</v>
      </c>
      <c r="BO29">
        <v>83.7</v>
      </c>
      <c r="BQ29" t="s">
        <v>243</v>
      </c>
      <c r="BR29" t="s">
        <v>84</v>
      </c>
      <c r="BS29" s="3">
        <v>45994</v>
      </c>
      <c r="BT29" s="4">
        <v>0.44444444444444442</v>
      </c>
      <c r="BU29" t="s">
        <v>244</v>
      </c>
      <c r="BV29" t="s">
        <v>89</v>
      </c>
      <c r="BW29" t="s">
        <v>108</v>
      </c>
      <c r="BX29" t="s">
        <v>245</v>
      </c>
      <c r="BY29">
        <v>8448</v>
      </c>
      <c r="BZ29" t="s">
        <v>134</v>
      </c>
      <c r="CC29" t="s">
        <v>241</v>
      </c>
      <c r="CD29">
        <v>9301</v>
      </c>
      <c r="CE29" t="s">
        <v>246</v>
      </c>
      <c r="CF29" s="3">
        <v>45995</v>
      </c>
      <c r="CI29">
        <v>2</v>
      </c>
      <c r="CJ29">
        <v>2</v>
      </c>
      <c r="CK29">
        <v>21</v>
      </c>
      <c r="CL29" t="s">
        <v>89</v>
      </c>
    </row>
    <row r="30" spans="1:90" x14ac:dyDescent="0.3">
      <c r="A30" t="s">
        <v>72</v>
      </c>
      <c r="B30" t="s">
        <v>73</v>
      </c>
      <c r="C30" t="s">
        <v>74</v>
      </c>
      <c r="E30" t="str">
        <f>"GAB2030265"</f>
        <v>GAB2030265</v>
      </c>
      <c r="F30" s="3">
        <v>45992</v>
      </c>
      <c r="G30">
        <v>202609</v>
      </c>
      <c r="H30" t="s">
        <v>75</v>
      </c>
      <c r="I30" t="s">
        <v>76</v>
      </c>
      <c r="J30" t="s">
        <v>77</v>
      </c>
      <c r="K30" t="s">
        <v>78</v>
      </c>
      <c r="L30" t="s">
        <v>75</v>
      </c>
      <c r="M30" t="s">
        <v>76</v>
      </c>
      <c r="N30" t="s">
        <v>247</v>
      </c>
      <c r="O30" t="s">
        <v>131</v>
      </c>
      <c r="P30" t="str">
        <f>"INVOICE00123278 CT098594      "</f>
        <v xml:space="preserve">INVOICE00123278 CT098594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17.37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2</v>
      </c>
      <c r="BJ30">
        <v>2.7</v>
      </c>
      <c r="BK30">
        <v>3</v>
      </c>
      <c r="BL30">
        <v>56.85</v>
      </c>
      <c r="BM30">
        <v>8.5299999999999994</v>
      </c>
      <c r="BN30">
        <v>65.38</v>
      </c>
      <c r="BO30">
        <v>65.38</v>
      </c>
      <c r="BQ30" t="s">
        <v>248</v>
      </c>
      <c r="BR30" t="s">
        <v>84</v>
      </c>
      <c r="BS30" s="3">
        <v>45993</v>
      </c>
      <c r="BT30" s="4">
        <v>0.65555555555555556</v>
      </c>
      <c r="BU30" t="s">
        <v>249</v>
      </c>
      <c r="BV30" t="s">
        <v>89</v>
      </c>
      <c r="BW30" t="s">
        <v>179</v>
      </c>
      <c r="BX30" t="s">
        <v>180</v>
      </c>
      <c r="BY30">
        <v>13392</v>
      </c>
      <c r="BZ30" t="s">
        <v>134</v>
      </c>
      <c r="CA30" t="s">
        <v>181</v>
      </c>
      <c r="CC30" t="s">
        <v>76</v>
      </c>
      <c r="CD30">
        <v>7550</v>
      </c>
      <c r="CE30" t="s">
        <v>250</v>
      </c>
      <c r="CF30" s="3">
        <v>45994</v>
      </c>
      <c r="CI30">
        <v>1</v>
      </c>
      <c r="CJ30">
        <v>1</v>
      </c>
      <c r="CK30">
        <v>22</v>
      </c>
      <c r="CL30" t="s">
        <v>89</v>
      </c>
    </row>
    <row r="31" spans="1:90" x14ac:dyDescent="0.3">
      <c r="A31" t="s">
        <v>72</v>
      </c>
      <c r="B31" t="s">
        <v>73</v>
      </c>
      <c r="C31" t="s">
        <v>74</v>
      </c>
      <c r="E31" t="str">
        <f>"GAB2030268"</f>
        <v>GAB2030268</v>
      </c>
      <c r="F31" s="3">
        <v>45992</v>
      </c>
      <c r="G31">
        <v>202609</v>
      </c>
      <c r="H31" t="s">
        <v>75</v>
      </c>
      <c r="I31" t="s">
        <v>76</v>
      </c>
      <c r="J31" t="s">
        <v>77</v>
      </c>
      <c r="K31" t="s">
        <v>78</v>
      </c>
      <c r="L31" t="s">
        <v>183</v>
      </c>
      <c r="M31" t="s">
        <v>184</v>
      </c>
      <c r="N31" t="s">
        <v>251</v>
      </c>
      <c r="O31" t="s">
        <v>131</v>
      </c>
      <c r="P31" t="str">
        <f>"INVOICE00123250 00123280 CT098"</f>
        <v>INVOICE00123250 00123280 CT098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17.37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1</v>
      </c>
      <c r="BJ31">
        <v>2.4</v>
      </c>
      <c r="BK31">
        <v>3</v>
      </c>
      <c r="BL31">
        <v>56.85</v>
      </c>
      <c r="BM31">
        <v>8.5299999999999994</v>
      </c>
      <c r="BN31">
        <v>65.38</v>
      </c>
      <c r="BO31">
        <v>65.38</v>
      </c>
      <c r="BQ31" t="s">
        <v>252</v>
      </c>
      <c r="BR31" t="s">
        <v>84</v>
      </c>
      <c r="BS31" s="3">
        <v>45993</v>
      </c>
      <c r="BT31" s="4">
        <v>0.67222222222222228</v>
      </c>
      <c r="BU31" t="s">
        <v>253</v>
      </c>
      <c r="BV31" t="s">
        <v>89</v>
      </c>
      <c r="BW31" t="s">
        <v>179</v>
      </c>
      <c r="BX31" t="s">
        <v>188</v>
      </c>
      <c r="BY31">
        <v>12000</v>
      </c>
      <c r="BZ31" t="s">
        <v>134</v>
      </c>
      <c r="CA31" t="s">
        <v>189</v>
      </c>
      <c r="CC31" t="s">
        <v>184</v>
      </c>
      <c r="CD31">
        <v>7600</v>
      </c>
      <c r="CE31" t="s">
        <v>142</v>
      </c>
      <c r="CF31" s="3">
        <v>45995</v>
      </c>
      <c r="CI31">
        <v>1</v>
      </c>
      <c r="CJ31">
        <v>1</v>
      </c>
      <c r="CK31">
        <v>22</v>
      </c>
      <c r="CL31" t="s">
        <v>89</v>
      </c>
    </row>
    <row r="32" spans="1:90" x14ac:dyDescent="0.3">
      <c r="A32" t="s">
        <v>72</v>
      </c>
      <c r="B32" t="s">
        <v>73</v>
      </c>
      <c r="C32" t="s">
        <v>74</v>
      </c>
      <c r="E32" t="str">
        <f>"GAB2030270"</f>
        <v>GAB2030270</v>
      </c>
      <c r="F32" s="3">
        <v>45992</v>
      </c>
      <c r="G32">
        <v>202609</v>
      </c>
      <c r="H32" t="s">
        <v>75</v>
      </c>
      <c r="I32" t="s">
        <v>76</v>
      </c>
      <c r="J32" t="s">
        <v>77</v>
      </c>
      <c r="K32" t="s">
        <v>78</v>
      </c>
      <c r="L32" t="s">
        <v>254</v>
      </c>
      <c r="M32" t="s">
        <v>255</v>
      </c>
      <c r="N32" t="s">
        <v>256</v>
      </c>
      <c r="O32" t="s">
        <v>131</v>
      </c>
      <c r="P32" t="str">
        <f>"INVOICE00123282 CT098597      "</f>
        <v xml:space="preserve">INVOICE00123282 CT098597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52.82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0.2</v>
      </c>
      <c r="BJ32">
        <v>2.4</v>
      </c>
      <c r="BK32">
        <v>2.5</v>
      </c>
      <c r="BL32">
        <v>172.86</v>
      </c>
      <c r="BM32">
        <v>25.93</v>
      </c>
      <c r="BN32">
        <v>198.79</v>
      </c>
      <c r="BO32">
        <v>198.79</v>
      </c>
      <c r="BQ32" t="s">
        <v>257</v>
      </c>
      <c r="BR32" t="s">
        <v>84</v>
      </c>
      <c r="BS32" s="3">
        <v>45994</v>
      </c>
      <c r="BT32" s="4">
        <v>0.58680555555555558</v>
      </c>
      <c r="BU32" t="s">
        <v>258</v>
      </c>
      <c r="BV32" t="s">
        <v>89</v>
      </c>
      <c r="BY32">
        <v>12111.99</v>
      </c>
      <c r="BZ32" t="s">
        <v>134</v>
      </c>
      <c r="CA32">
        <v>9703035538081</v>
      </c>
      <c r="CC32" t="s">
        <v>255</v>
      </c>
      <c r="CD32">
        <v>2300</v>
      </c>
      <c r="CE32" t="s">
        <v>154</v>
      </c>
      <c r="CF32" s="3">
        <v>45995</v>
      </c>
      <c r="CI32">
        <v>1</v>
      </c>
      <c r="CJ32">
        <v>2</v>
      </c>
      <c r="CK32">
        <v>23</v>
      </c>
      <c r="CL32" t="s">
        <v>89</v>
      </c>
    </row>
    <row r="33" spans="1:90" x14ac:dyDescent="0.3">
      <c r="A33" t="s">
        <v>72</v>
      </c>
      <c r="B33" t="s">
        <v>73</v>
      </c>
      <c r="C33" t="s">
        <v>74</v>
      </c>
      <c r="E33" t="str">
        <f>"GAB2030273"</f>
        <v>GAB2030273</v>
      </c>
      <c r="F33" s="3">
        <v>45992</v>
      </c>
      <c r="G33">
        <v>202609</v>
      </c>
      <c r="H33" t="s">
        <v>75</v>
      </c>
      <c r="I33" t="s">
        <v>76</v>
      </c>
      <c r="J33" t="s">
        <v>77</v>
      </c>
      <c r="K33" t="s">
        <v>78</v>
      </c>
      <c r="L33" t="s">
        <v>79</v>
      </c>
      <c r="M33" t="s">
        <v>80</v>
      </c>
      <c r="N33" t="s">
        <v>259</v>
      </c>
      <c r="O33" t="s">
        <v>131</v>
      </c>
      <c r="P33" t="str">
        <f>"INVOICE00042073 ORDGS038662   "</f>
        <v xml:space="preserve">INVOICE00042073 ORDGS038662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22.24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0.2</v>
      </c>
      <c r="BJ33">
        <v>1.4</v>
      </c>
      <c r="BK33">
        <v>1.5</v>
      </c>
      <c r="BL33">
        <v>72.78</v>
      </c>
      <c r="BM33">
        <v>10.92</v>
      </c>
      <c r="BN33">
        <v>83.7</v>
      </c>
      <c r="BO33">
        <v>83.7</v>
      </c>
      <c r="BQ33" t="s">
        <v>260</v>
      </c>
      <c r="BR33" t="s">
        <v>84</v>
      </c>
      <c r="BS33" s="3">
        <v>45994</v>
      </c>
      <c r="BT33" s="4">
        <v>0.33194444444444443</v>
      </c>
      <c r="BU33" t="s">
        <v>261</v>
      </c>
      <c r="BV33" t="s">
        <v>89</v>
      </c>
      <c r="BW33" t="s">
        <v>108</v>
      </c>
      <c r="BX33" t="s">
        <v>133</v>
      </c>
      <c r="BY33">
        <v>7070.51</v>
      </c>
      <c r="BZ33" t="s">
        <v>134</v>
      </c>
      <c r="CA33">
        <v>8612186129080</v>
      </c>
      <c r="CC33" t="s">
        <v>80</v>
      </c>
      <c r="CD33" s="5" t="s">
        <v>87</v>
      </c>
      <c r="CE33" t="s">
        <v>154</v>
      </c>
      <c r="CF33" s="3">
        <v>45994</v>
      </c>
      <c r="CI33">
        <v>1</v>
      </c>
      <c r="CJ33">
        <v>2</v>
      </c>
      <c r="CK33">
        <v>21</v>
      </c>
      <c r="CL33" t="s">
        <v>89</v>
      </c>
    </row>
    <row r="34" spans="1:90" x14ac:dyDescent="0.3">
      <c r="A34" t="s">
        <v>72</v>
      </c>
      <c r="B34" t="s">
        <v>73</v>
      </c>
      <c r="C34" t="s">
        <v>74</v>
      </c>
      <c r="E34" t="str">
        <f>"GAB2030274"</f>
        <v>GAB2030274</v>
      </c>
      <c r="F34" s="3">
        <v>45992</v>
      </c>
      <c r="G34">
        <v>202609</v>
      </c>
      <c r="H34" t="s">
        <v>75</v>
      </c>
      <c r="I34" t="s">
        <v>76</v>
      </c>
      <c r="J34" t="s">
        <v>77</v>
      </c>
      <c r="K34" t="s">
        <v>78</v>
      </c>
      <c r="L34" t="s">
        <v>262</v>
      </c>
      <c r="M34" t="s">
        <v>263</v>
      </c>
      <c r="N34" t="s">
        <v>264</v>
      </c>
      <c r="O34" t="s">
        <v>131</v>
      </c>
      <c r="P34" t="str">
        <f>"INVOICE00123283 CT098596      "</f>
        <v xml:space="preserve">INVOICE00123283 CT098596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43.09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0.5</v>
      </c>
      <c r="BJ34">
        <v>1.7</v>
      </c>
      <c r="BK34">
        <v>2</v>
      </c>
      <c r="BL34">
        <v>141.02000000000001</v>
      </c>
      <c r="BM34">
        <v>21.15</v>
      </c>
      <c r="BN34">
        <v>162.16999999999999</v>
      </c>
      <c r="BO34">
        <v>162.16999999999999</v>
      </c>
      <c r="BQ34" t="s">
        <v>265</v>
      </c>
      <c r="BR34" t="s">
        <v>84</v>
      </c>
      <c r="BS34" s="3">
        <v>45994</v>
      </c>
      <c r="BT34" s="4">
        <v>0.41666666666666669</v>
      </c>
      <c r="BU34" t="s">
        <v>266</v>
      </c>
      <c r="BV34" t="s">
        <v>86</v>
      </c>
      <c r="BY34">
        <v>8370</v>
      </c>
      <c r="BZ34" t="s">
        <v>134</v>
      </c>
      <c r="CA34" t="s">
        <v>267</v>
      </c>
      <c r="CC34" t="s">
        <v>263</v>
      </c>
      <c r="CD34">
        <v>9459</v>
      </c>
      <c r="CE34" t="s">
        <v>268</v>
      </c>
      <c r="CF34" s="3">
        <v>45994</v>
      </c>
      <c r="CI34">
        <v>2</v>
      </c>
      <c r="CJ34">
        <v>2</v>
      </c>
      <c r="CK34">
        <v>23</v>
      </c>
      <c r="CL34" t="s">
        <v>89</v>
      </c>
    </row>
    <row r="35" spans="1:90" x14ac:dyDescent="0.3">
      <c r="A35" t="s">
        <v>72</v>
      </c>
      <c r="B35" t="s">
        <v>73</v>
      </c>
      <c r="C35" t="s">
        <v>74</v>
      </c>
      <c r="E35" t="str">
        <f>"GAB2030276"</f>
        <v>GAB2030276</v>
      </c>
      <c r="F35" s="3">
        <v>45992</v>
      </c>
      <c r="G35">
        <v>202609</v>
      </c>
      <c r="H35" t="s">
        <v>75</v>
      </c>
      <c r="I35" t="s">
        <v>76</v>
      </c>
      <c r="J35" t="s">
        <v>77</v>
      </c>
      <c r="K35" t="s">
        <v>78</v>
      </c>
      <c r="L35" t="s">
        <v>79</v>
      </c>
      <c r="M35" t="s">
        <v>80</v>
      </c>
      <c r="N35" t="s">
        <v>269</v>
      </c>
      <c r="O35" t="s">
        <v>131</v>
      </c>
      <c r="P35" t="str">
        <f>"INVOICE00042097 ORDGS038659   "</f>
        <v xml:space="preserve">INVOICE00042097 ORDGS038659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22.24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1.7</v>
      </c>
      <c r="BK35">
        <v>2</v>
      </c>
      <c r="BL35">
        <v>72.78</v>
      </c>
      <c r="BM35">
        <v>10.92</v>
      </c>
      <c r="BN35">
        <v>83.7</v>
      </c>
      <c r="BO35">
        <v>83.7</v>
      </c>
      <c r="BQ35" t="s">
        <v>270</v>
      </c>
      <c r="BR35" t="s">
        <v>84</v>
      </c>
      <c r="BS35" s="3">
        <v>45994</v>
      </c>
      <c r="BT35" s="4">
        <v>0.30763888888888891</v>
      </c>
      <c r="BU35" t="s">
        <v>271</v>
      </c>
      <c r="BV35" t="s">
        <v>89</v>
      </c>
      <c r="BW35" t="s">
        <v>108</v>
      </c>
      <c r="BX35" t="s">
        <v>221</v>
      </c>
      <c r="BY35">
        <v>8448</v>
      </c>
      <c r="BZ35" t="s">
        <v>134</v>
      </c>
      <c r="CA35">
        <v>9107126013089</v>
      </c>
      <c r="CC35" t="s">
        <v>80</v>
      </c>
      <c r="CD35" s="5" t="s">
        <v>272</v>
      </c>
      <c r="CE35" t="s">
        <v>273</v>
      </c>
      <c r="CF35" s="3">
        <v>45994</v>
      </c>
      <c r="CI35">
        <v>1</v>
      </c>
      <c r="CJ35">
        <v>2</v>
      </c>
      <c r="CK35">
        <v>21</v>
      </c>
      <c r="CL35" t="s">
        <v>89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"009945158469"</f>
        <v>009945158469</v>
      </c>
      <c r="F36" s="3">
        <v>45992</v>
      </c>
      <c r="G36">
        <v>202609</v>
      </c>
      <c r="H36" t="s">
        <v>79</v>
      </c>
      <c r="I36" t="s">
        <v>80</v>
      </c>
      <c r="J36" t="s">
        <v>274</v>
      </c>
      <c r="K36" t="s">
        <v>78</v>
      </c>
      <c r="L36" t="s">
        <v>275</v>
      </c>
      <c r="M36" t="s">
        <v>276</v>
      </c>
      <c r="N36" t="s">
        <v>277</v>
      </c>
      <c r="O36" t="s">
        <v>131</v>
      </c>
      <c r="P36" t="str">
        <f>"NO REF                        "</f>
        <v xml:space="preserve">NO REF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22.24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72.78</v>
      </c>
      <c r="BM36">
        <v>10.92</v>
      </c>
      <c r="BN36">
        <v>83.7</v>
      </c>
      <c r="BO36">
        <v>83.7</v>
      </c>
      <c r="BQ36" t="s">
        <v>278</v>
      </c>
      <c r="BR36" t="s">
        <v>279</v>
      </c>
      <c r="BS36" s="3">
        <v>45994</v>
      </c>
      <c r="BT36" s="4">
        <v>0.4236111111111111</v>
      </c>
      <c r="BU36" t="s">
        <v>280</v>
      </c>
      <c r="BV36" t="s">
        <v>89</v>
      </c>
      <c r="BY36">
        <v>1200</v>
      </c>
      <c r="BZ36" t="s">
        <v>134</v>
      </c>
      <c r="CA36" t="s">
        <v>281</v>
      </c>
      <c r="CC36" t="s">
        <v>276</v>
      </c>
      <c r="CD36">
        <v>6229</v>
      </c>
      <c r="CE36" t="s">
        <v>135</v>
      </c>
      <c r="CF36" s="3">
        <v>45995</v>
      </c>
      <c r="CI36">
        <v>1</v>
      </c>
      <c r="CJ36">
        <v>2</v>
      </c>
      <c r="CK36">
        <v>21</v>
      </c>
      <c r="CL36" t="s">
        <v>89</v>
      </c>
    </row>
    <row r="37" spans="1:90" x14ac:dyDescent="0.3">
      <c r="A37" t="s">
        <v>72</v>
      </c>
      <c r="B37" t="s">
        <v>73</v>
      </c>
      <c r="C37" t="s">
        <v>74</v>
      </c>
      <c r="E37" t="str">
        <f>"GAB2030283"</f>
        <v>GAB2030283</v>
      </c>
      <c r="F37" s="3">
        <v>45993</v>
      </c>
      <c r="G37">
        <v>202609</v>
      </c>
      <c r="H37" t="s">
        <v>75</v>
      </c>
      <c r="I37" t="s">
        <v>76</v>
      </c>
      <c r="J37" t="s">
        <v>77</v>
      </c>
      <c r="K37" t="s">
        <v>78</v>
      </c>
      <c r="L37" t="s">
        <v>119</v>
      </c>
      <c r="M37" t="s">
        <v>120</v>
      </c>
      <c r="N37" t="s">
        <v>282</v>
      </c>
      <c r="O37" t="s">
        <v>82</v>
      </c>
      <c r="P37" t="str">
        <f>"INVOICE00123293 CT098576      "</f>
        <v xml:space="preserve">INVOICE00123293 CT098576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6.1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44.78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2</v>
      </c>
      <c r="BI37">
        <v>8</v>
      </c>
      <c r="BJ37">
        <v>15.5</v>
      </c>
      <c r="BK37">
        <v>16</v>
      </c>
      <c r="BL37">
        <v>152.66</v>
      </c>
      <c r="BM37">
        <v>22.9</v>
      </c>
      <c r="BN37">
        <v>175.56</v>
      </c>
      <c r="BO37">
        <v>175.56</v>
      </c>
      <c r="BQ37" t="s">
        <v>283</v>
      </c>
      <c r="BR37" t="s">
        <v>84</v>
      </c>
      <c r="BS37" s="3">
        <v>45996</v>
      </c>
      <c r="BT37" s="4">
        <v>0.35416666666666669</v>
      </c>
      <c r="BU37" t="s">
        <v>284</v>
      </c>
      <c r="BV37" t="s">
        <v>86</v>
      </c>
      <c r="BY37">
        <v>77511</v>
      </c>
      <c r="CA37">
        <v>8601266266086</v>
      </c>
      <c r="CC37" t="s">
        <v>120</v>
      </c>
      <c r="CD37" s="5" t="s">
        <v>123</v>
      </c>
      <c r="CE37" t="s">
        <v>102</v>
      </c>
      <c r="CI37">
        <v>3</v>
      </c>
      <c r="CJ37">
        <v>3</v>
      </c>
      <c r="CK37">
        <v>41</v>
      </c>
      <c r="CL37" t="s">
        <v>89</v>
      </c>
    </row>
    <row r="38" spans="1:90" x14ac:dyDescent="0.3">
      <c r="A38" t="s">
        <v>72</v>
      </c>
      <c r="B38" t="s">
        <v>73</v>
      </c>
      <c r="C38" t="s">
        <v>74</v>
      </c>
      <c r="E38" t="str">
        <f>"GAB2030290"</f>
        <v>GAB2030290</v>
      </c>
      <c r="F38" s="3">
        <v>45993</v>
      </c>
      <c r="G38">
        <v>202609</v>
      </c>
      <c r="H38" t="s">
        <v>75</v>
      </c>
      <c r="I38" t="s">
        <v>76</v>
      </c>
      <c r="J38" t="s">
        <v>77</v>
      </c>
      <c r="K38" t="s">
        <v>78</v>
      </c>
      <c r="L38" t="s">
        <v>199</v>
      </c>
      <c r="M38" t="s">
        <v>200</v>
      </c>
      <c r="N38" t="s">
        <v>285</v>
      </c>
      <c r="O38" t="s">
        <v>82</v>
      </c>
      <c r="P38" t="str">
        <f>"INVOICE00042114 ORDGS038692   "</f>
        <v xml:space="preserve">INVOICE00042114 ORDGS038692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6.1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60.65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7</v>
      </c>
      <c r="BJ38">
        <v>11.7</v>
      </c>
      <c r="BK38">
        <v>12</v>
      </c>
      <c r="BL38">
        <v>204.6</v>
      </c>
      <c r="BM38">
        <v>30.69</v>
      </c>
      <c r="BN38">
        <v>235.29</v>
      </c>
      <c r="BO38">
        <v>235.29</v>
      </c>
      <c r="BQ38" t="s">
        <v>286</v>
      </c>
      <c r="BR38" t="s">
        <v>84</v>
      </c>
      <c r="BS38" t="s">
        <v>287</v>
      </c>
      <c r="BY38">
        <v>58311</v>
      </c>
      <c r="CC38" t="s">
        <v>200</v>
      </c>
      <c r="CD38">
        <v>1050</v>
      </c>
      <c r="CE38" t="s">
        <v>102</v>
      </c>
      <c r="CI38">
        <v>2</v>
      </c>
      <c r="CJ38" t="s">
        <v>287</v>
      </c>
      <c r="CK38">
        <v>43</v>
      </c>
      <c r="CL38" t="s">
        <v>89</v>
      </c>
    </row>
    <row r="39" spans="1:90" x14ac:dyDescent="0.3">
      <c r="A39" t="s">
        <v>72</v>
      </c>
      <c r="B39" t="s">
        <v>73</v>
      </c>
      <c r="C39" t="s">
        <v>74</v>
      </c>
      <c r="E39" t="str">
        <f>"GAB2030292"</f>
        <v>GAB2030292</v>
      </c>
      <c r="F39" s="3">
        <v>45993</v>
      </c>
      <c r="G39">
        <v>202609</v>
      </c>
      <c r="H39" t="s">
        <v>75</v>
      </c>
      <c r="I39" t="s">
        <v>76</v>
      </c>
      <c r="J39" t="s">
        <v>77</v>
      </c>
      <c r="K39" t="s">
        <v>78</v>
      </c>
      <c r="L39" t="s">
        <v>288</v>
      </c>
      <c r="M39" t="s">
        <v>289</v>
      </c>
      <c r="N39" t="s">
        <v>290</v>
      </c>
      <c r="O39" t="s">
        <v>82</v>
      </c>
      <c r="P39" t="str">
        <f>"INVOICE00123306 CT098604      "</f>
        <v xml:space="preserve">INVOICE00123306 CT098604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6.1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85.67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3</v>
      </c>
      <c r="BI39">
        <v>15</v>
      </c>
      <c r="BJ39">
        <v>38.6</v>
      </c>
      <c r="BK39">
        <v>39</v>
      </c>
      <c r="BL39">
        <v>286.47000000000003</v>
      </c>
      <c r="BM39">
        <v>42.97</v>
      </c>
      <c r="BN39">
        <v>329.44</v>
      </c>
      <c r="BO39">
        <v>329.44</v>
      </c>
      <c r="BR39" t="s">
        <v>84</v>
      </c>
      <c r="BS39" s="3">
        <v>45996</v>
      </c>
      <c r="BT39" s="4">
        <v>0.39652777777777776</v>
      </c>
      <c r="BU39" t="s">
        <v>291</v>
      </c>
      <c r="BV39" t="s">
        <v>86</v>
      </c>
      <c r="BY39">
        <v>64380</v>
      </c>
      <c r="CA39" t="s">
        <v>292</v>
      </c>
      <c r="CC39" t="s">
        <v>289</v>
      </c>
      <c r="CD39">
        <v>4133</v>
      </c>
      <c r="CE39" t="s">
        <v>95</v>
      </c>
      <c r="CF39" s="3">
        <v>45997</v>
      </c>
      <c r="CI39">
        <v>3</v>
      </c>
      <c r="CJ39">
        <v>3</v>
      </c>
      <c r="CK39">
        <v>41</v>
      </c>
      <c r="CL39" t="s">
        <v>89</v>
      </c>
    </row>
    <row r="40" spans="1:90" x14ac:dyDescent="0.3">
      <c r="A40" t="s">
        <v>72</v>
      </c>
      <c r="B40" t="s">
        <v>73</v>
      </c>
      <c r="C40" t="s">
        <v>74</v>
      </c>
      <c r="E40" t="str">
        <f>"GAB2030294"</f>
        <v>GAB2030294</v>
      </c>
      <c r="F40" s="3">
        <v>45993</v>
      </c>
      <c r="G40">
        <v>202609</v>
      </c>
      <c r="H40" t="s">
        <v>75</v>
      </c>
      <c r="I40" t="s">
        <v>76</v>
      </c>
      <c r="J40" t="s">
        <v>77</v>
      </c>
      <c r="K40" t="s">
        <v>78</v>
      </c>
      <c r="L40" t="s">
        <v>240</v>
      </c>
      <c r="M40" t="s">
        <v>241</v>
      </c>
      <c r="N40" t="s">
        <v>293</v>
      </c>
      <c r="O40" t="s">
        <v>82</v>
      </c>
      <c r="P40" t="str">
        <f>"INVOICE00123310 CT098419      "</f>
        <v xml:space="preserve">INVOICE00123310 CT098419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6.1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43.01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5</v>
      </c>
      <c r="BJ40">
        <v>7.9</v>
      </c>
      <c r="BK40">
        <v>8</v>
      </c>
      <c r="BL40">
        <v>146.85</v>
      </c>
      <c r="BM40">
        <v>22.03</v>
      </c>
      <c r="BN40">
        <v>168.88</v>
      </c>
      <c r="BO40">
        <v>168.88</v>
      </c>
      <c r="BQ40" t="s">
        <v>294</v>
      </c>
      <c r="BR40" t="s">
        <v>84</v>
      </c>
      <c r="BS40" s="3">
        <v>45996</v>
      </c>
      <c r="BT40" s="4">
        <v>0.38055555555555554</v>
      </c>
      <c r="BU40" t="s">
        <v>295</v>
      </c>
      <c r="BV40" t="s">
        <v>86</v>
      </c>
      <c r="BY40">
        <v>39585</v>
      </c>
      <c r="CA40" t="s">
        <v>296</v>
      </c>
      <c r="CC40" t="s">
        <v>241</v>
      </c>
      <c r="CD40">
        <v>9301</v>
      </c>
      <c r="CE40" t="s">
        <v>88</v>
      </c>
      <c r="CI40">
        <v>4</v>
      </c>
      <c r="CJ40">
        <v>3</v>
      </c>
      <c r="CK40">
        <v>41</v>
      </c>
      <c r="CL40" t="s">
        <v>89</v>
      </c>
    </row>
    <row r="41" spans="1:90" x14ac:dyDescent="0.3">
      <c r="A41" t="s">
        <v>72</v>
      </c>
      <c r="B41" t="s">
        <v>73</v>
      </c>
      <c r="C41" t="s">
        <v>74</v>
      </c>
      <c r="E41" t="str">
        <f>"GAB2030298"</f>
        <v>GAB2030298</v>
      </c>
      <c r="F41" s="3">
        <v>45993</v>
      </c>
      <c r="G41">
        <v>202609</v>
      </c>
      <c r="H41" t="s">
        <v>75</v>
      </c>
      <c r="I41" t="s">
        <v>76</v>
      </c>
      <c r="J41" t="s">
        <v>77</v>
      </c>
      <c r="K41" t="s">
        <v>78</v>
      </c>
      <c r="L41" t="s">
        <v>114</v>
      </c>
      <c r="M41" t="s">
        <v>115</v>
      </c>
      <c r="N41" t="s">
        <v>297</v>
      </c>
      <c r="O41" t="s">
        <v>82</v>
      </c>
      <c r="P41" t="str">
        <f>"INVOICE00042136 ORDGS038693   "</f>
        <v xml:space="preserve">INVOICE00042136 ORDGS038693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6.1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57.23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14</v>
      </c>
      <c r="BJ41">
        <v>22.5</v>
      </c>
      <c r="BK41">
        <v>23</v>
      </c>
      <c r="BL41">
        <v>193.39</v>
      </c>
      <c r="BM41">
        <v>29.01</v>
      </c>
      <c r="BN41">
        <v>222.4</v>
      </c>
      <c r="BO41">
        <v>222.4</v>
      </c>
      <c r="BQ41" t="s">
        <v>298</v>
      </c>
      <c r="BR41" t="s">
        <v>84</v>
      </c>
      <c r="BS41" s="3">
        <v>45996</v>
      </c>
      <c r="BT41" s="4">
        <v>0.73750000000000004</v>
      </c>
      <c r="BU41" t="s">
        <v>299</v>
      </c>
      <c r="BV41" t="s">
        <v>86</v>
      </c>
      <c r="BY41">
        <v>112746</v>
      </c>
      <c r="CA41" t="s">
        <v>300</v>
      </c>
      <c r="CC41" t="s">
        <v>115</v>
      </c>
      <c r="CD41">
        <v>4001</v>
      </c>
      <c r="CE41" t="s">
        <v>102</v>
      </c>
      <c r="CF41" s="3">
        <v>45996</v>
      </c>
      <c r="CI41">
        <v>3</v>
      </c>
      <c r="CJ41">
        <v>3</v>
      </c>
      <c r="CK41">
        <v>41</v>
      </c>
      <c r="CL41" t="s">
        <v>89</v>
      </c>
    </row>
    <row r="42" spans="1:90" x14ac:dyDescent="0.3">
      <c r="A42" t="s">
        <v>72</v>
      </c>
      <c r="B42" t="s">
        <v>73</v>
      </c>
      <c r="C42" t="s">
        <v>74</v>
      </c>
      <c r="E42" t="str">
        <f>"GAB2030300"</f>
        <v>GAB2030300</v>
      </c>
      <c r="F42" s="3">
        <v>45993</v>
      </c>
      <c r="G42">
        <v>202609</v>
      </c>
      <c r="H42" t="s">
        <v>75</v>
      </c>
      <c r="I42" t="s">
        <v>76</v>
      </c>
      <c r="J42" t="s">
        <v>77</v>
      </c>
      <c r="K42" t="s">
        <v>78</v>
      </c>
      <c r="L42" t="s">
        <v>301</v>
      </c>
      <c r="M42" t="s">
        <v>302</v>
      </c>
      <c r="N42" t="s">
        <v>303</v>
      </c>
      <c r="O42" t="s">
        <v>82</v>
      </c>
      <c r="P42" t="str">
        <f>"INVOICE 00123318 CT098612     "</f>
        <v xml:space="preserve">INVOICE 00123318 CT098612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6.1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43.01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7</v>
      </c>
      <c r="BJ42">
        <v>11.7</v>
      </c>
      <c r="BK42">
        <v>12</v>
      </c>
      <c r="BL42">
        <v>146.85</v>
      </c>
      <c r="BM42">
        <v>22.03</v>
      </c>
      <c r="BN42">
        <v>168.88</v>
      </c>
      <c r="BO42">
        <v>168.88</v>
      </c>
      <c r="BQ42" t="s">
        <v>304</v>
      </c>
      <c r="BR42" t="s">
        <v>84</v>
      </c>
      <c r="BS42" s="3">
        <v>45996</v>
      </c>
      <c r="BT42" s="4">
        <v>0.40138888888888891</v>
      </c>
      <c r="BU42" t="s">
        <v>305</v>
      </c>
      <c r="BV42" t="s">
        <v>86</v>
      </c>
      <c r="BY42">
        <v>58311</v>
      </c>
      <c r="CA42" t="s">
        <v>306</v>
      </c>
      <c r="CC42" t="s">
        <v>302</v>
      </c>
      <c r="CD42">
        <v>3610</v>
      </c>
      <c r="CE42" t="s">
        <v>102</v>
      </c>
      <c r="CF42" s="3">
        <v>45996</v>
      </c>
      <c r="CI42">
        <v>3</v>
      </c>
      <c r="CJ42">
        <v>3</v>
      </c>
      <c r="CK42">
        <v>41</v>
      </c>
      <c r="CL42" t="s">
        <v>89</v>
      </c>
    </row>
    <row r="43" spans="1:90" x14ac:dyDescent="0.3">
      <c r="A43" t="s">
        <v>72</v>
      </c>
      <c r="B43" t="s">
        <v>73</v>
      </c>
      <c r="C43" t="s">
        <v>74</v>
      </c>
      <c r="E43" t="str">
        <f>"GAB2030301"</f>
        <v>GAB2030301</v>
      </c>
      <c r="F43" s="3">
        <v>45993</v>
      </c>
      <c r="G43">
        <v>202609</v>
      </c>
      <c r="H43" t="s">
        <v>75</v>
      </c>
      <c r="I43" t="s">
        <v>76</v>
      </c>
      <c r="J43" t="s">
        <v>77</v>
      </c>
      <c r="K43" t="s">
        <v>78</v>
      </c>
      <c r="L43" t="s">
        <v>119</v>
      </c>
      <c r="M43" t="s">
        <v>120</v>
      </c>
      <c r="N43" t="s">
        <v>121</v>
      </c>
      <c r="O43" t="s">
        <v>82</v>
      </c>
      <c r="P43" t="str">
        <f>"KIM GRAUSO                    "</f>
        <v xml:space="preserve">KIM GRAUSO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6.1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44.78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2</v>
      </c>
      <c r="BI43">
        <v>13</v>
      </c>
      <c r="BJ43">
        <v>16</v>
      </c>
      <c r="BK43">
        <v>16</v>
      </c>
      <c r="BL43">
        <v>152.66</v>
      </c>
      <c r="BM43">
        <v>22.9</v>
      </c>
      <c r="BN43">
        <v>175.56</v>
      </c>
      <c r="BO43">
        <v>175.56</v>
      </c>
      <c r="BQ43" t="s">
        <v>122</v>
      </c>
      <c r="BR43" t="s">
        <v>84</v>
      </c>
      <c r="BS43" s="3">
        <v>45996</v>
      </c>
      <c r="BT43" s="4">
        <v>0.40486111111111112</v>
      </c>
      <c r="BU43" t="s">
        <v>307</v>
      </c>
      <c r="BV43" t="s">
        <v>86</v>
      </c>
      <c r="BY43">
        <v>79756</v>
      </c>
      <c r="CA43">
        <v>8909235965088</v>
      </c>
      <c r="CC43" t="s">
        <v>120</v>
      </c>
      <c r="CD43" s="5" t="s">
        <v>123</v>
      </c>
      <c r="CE43" t="s">
        <v>308</v>
      </c>
      <c r="CF43" s="3">
        <v>45996</v>
      </c>
      <c r="CI43">
        <v>3</v>
      </c>
      <c r="CJ43">
        <v>3</v>
      </c>
      <c r="CK43">
        <v>41</v>
      </c>
      <c r="CL43" t="s">
        <v>89</v>
      </c>
    </row>
    <row r="44" spans="1:90" x14ac:dyDescent="0.3">
      <c r="A44" t="s">
        <v>72</v>
      </c>
      <c r="B44" t="s">
        <v>73</v>
      </c>
      <c r="C44" t="s">
        <v>74</v>
      </c>
      <c r="E44" t="str">
        <f>"GAB2030312"</f>
        <v>GAB2030312</v>
      </c>
      <c r="F44" s="3">
        <v>45993</v>
      </c>
      <c r="G44">
        <v>202609</v>
      </c>
      <c r="H44" t="s">
        <v>75</v>
      </c>
      <c r="I44" t="s">
        <v>76</v>
      </c>
      <c r="J44" t="s">
        <v>77</v>
      </c>
      <c r="K44" t="s">
        <v>78</v>
      </c>
      <c r="L44" t="s">
        <v>79</v>
      </c>
      <c r="M44" t="s">
        <v>80</v>
      </c>
      <c r="N44" t="s">
        <v>309</v>
      </c>
      <c r="O44" t="s">
        <v>82</v>
      </c>
      <c r="P44" t="str">
        <f>"INVOICE00042139 ORDGS038259   "</f>
        <v xml:space="preserve">INVOICE00042139 ORDGS038259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6.1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64.34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2</v>
      </c>
      <c r="BI44">
        <v>15</v>
      </c>
      <c r="BJ44">
        <v>26.4</v>
      </c>
      <c r="BK44">
        <v>27</v>
      </c>
      <c r="BL44">
        <v>216.66</v>
      </c>
      <c r="BM44">
        <v>32.5</v>
      </c>
      <c r="BN44">
        <v>249.16</v>
      </c>
      <c r="BO44">
        <v>249.16</v>
      </c>
      <c r="BR44" t="s">
        <v>84</v>
      </c>
      <c r="BS44" s="3">
        <v>45995</v>
      </c>
      <c r="BT44" s="4">
        <v>0.58402777777777781</v>
      </c>
      <c r="BU44" t="s">
        <v>310</v>
      </c>
      <c r="BV44" t="s">
        <v>86</v>
      </c>
      <c r="BY44">
        <v>131946</v>
      </c>
      <c r="CA44" t="s">
        <v>311</v>
      </c>
      <c r="CC44" t="s">
        <v>80</v>
      </c>
      <c r="CD44" s="5" t="s">
        <v>87</v>
      </c>
      <c r="CE44" t="s">
        <v>312</v>
      </c>
      <c r="CI44">
        <v>3</v>
      </c>
      <c r="CJ44">
        <v>2</v>
      </c>
      <c r="CK44">
        <v>41</v>
      </c>
      <c r="CL44" t="s">
        <v>89</v>
      </c>
    </row>
    <row r="45" spans="1:90" x14ac:dyDescent="0.3">
      <c r="A45" t="s">
        <v>72</v>
      </c>
      <c r="B45" t="s">
        <v>73</v>
      </c>
      <c r="C45" t="s">
        <v>74</v>
      </c>
      <c r="E45" t="str">
        <f>"GAB2030277"</f>
        <v>GAB2030277</v>
      </c>
      <c r="F45" s="3">
        <v>45993</v>
      </c>
      <c r="G45">
        <v>202609</v>
      </c>
      <c r="H45" t="s">
        <v>75</v>
      </c>
      <c r="I45" t="s">
        <v>76</v>
      </c>
      <c r="J45" t="s">
        <v>77</v>
      </c>
      <c r="K45" t="s">
        <v>78</v>
      </c>
      <c r="L45" t="s">
        <v>90</v>
      </c>
      <c r="M45" t="s">
        <v>91</v>
      </c>
      <c r="N45" t="s">
        <v>313</v>
      </c>
      <c r="O45" t="s">
        <v>131</v>
      </c>
      <c r="P45" t="str">
        <f>"invoice00042091 ORDGS038640   "</f>
        <v xml:space="preserve">invoice00042091 ORDGS038640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27.79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1</v>
      </c>
      <c r="BJ45">
        <v>2.4</v>
      </c>
      <c r="BK45">
        <v>2.5</v>
      </c>
      <c r="BL45">
        <v>90.96</v>
      </c>
      <c r="BM45">
        <v>13.64</v>
      </c>
      <c r="BN45">
        <v>104.6</v>
      </c>
      <c r="BO45">
        <v>104.6</v>
      </c>
      <c r="BQ45" t="s">
        <v>314</v>
      </c>
      <c r="BR45" t="s">
        <v>84</v>
      </c>
      <c r="BS45" s="3">
        <v>45994</v>
      </c>
      <c r="BT45" s="4">
        <v>0.43194444444444446</v>
      </c>
      <c r="BU45" t="s">
        <v>315</v>
      </c>
      <c r="BV45" t="s">
        <v>86</v>
      </c>
      <c r="BY45">
        <v>12000</v>
      </c>
      <c r="BZ45" t="s">
        <v>134</v>
      </c>
      <c r="CA45" t="s">
        <v>316</v>
      </c>
      <c r="CC45" t="s">
        <v>91</v>
      </c>
      <c r="CD45">
        <v>6001</v>
      </c>
      <c r="CE45" t="s">
        <v>182</v>
      </c>
      <c r="CF45" s="3">
        <v>45994</v>
      </c>
      <c r="CI45">
        <v>2</v>
      </c>
      <c r="CJ45">
        <v>1</v>
      </c>
      <c r="CK45">
        <v>21</v>
      </c>
      <c r="CL45" t="s">
        <v>89</v>
      </c>
    </row>
    <row r="46" spans="1:90" x14ac:dyDescent="0.3">
      <c r="A46" t="s">
        <v>72</v>
      </c>
      <c r="B46" t="s">
        <v>73</v>
      </c>
      <c r="C46" t="s">
        <v>74</v>
      </c>
      <c r="E46" t="str">
        <f>"GAB2030278"</f>
        <v>GAB2030278</v>
      </c>
      <c r="F46" s="3">
        <v>45993</v>
      </c>
      <c r="G46">
        <v>202609</v>
      </c>
      <c r="H46" t="s">
        <v>75</v>
      </c>
      <c r="I46" t="s">
        <v>76</v>
      </c>
      <c r="J46" t="s">
        <v>77</v>
      </c>
      <c r="K46" t="s">
        <v>78</v>
      </c>
      <c r="L46" t="s">
        <v>136</v>
      </c>
      <c r="M46" t="s">
        <v>137</v>
      </c>
      <c r="N46" t="s">
        <v>317</v>
      </c>
      <c r="O46" t="s">
        <v>131</v>
      </c>
      <c r="P46" t="str">
        <f>"INVOICE00042093 ORDGS038645   "</f>
        <v xml:space="preserve">INVOICE00042093 ORDGS038645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27.79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2.4</v>
      </c>
      <c r="BK46">
        <v>2.5</v>
      </c>
      <c r="BL46">
        <v>90.96</v>
      </c>
      <c r="BM46">
        <v>13.64</v>
      </c>
      <c r="BN46">
        <v>104.6</v>
      </c>
      <c r="BO46">
        <v>104.6</v>
      </c>
      <c r="BQ46" t="s">
        <v>318</v>
      </c>
      <c r="BR46" t="s">
        <v>84</v>
      </c>
      <c r="BS46" s="3">
        <v>45994</v>
      </c>
      <c r="BT46" s="4">
        <v>0.34027777777777779</v>
      </c>
      <c r="BU46" t="s">
        <v>319</v>
      </c>
      <c r="BV46" t="s">
        <v>86</v>
      </c>
      <c r="BY46">
        <v>12000</v>
      </c>
      <c r="BZ46" t="s">
        <v>134</v>
      </c>
      <c r="CA46" t="s">
        <v>320</v>
      </c>
      <c r="CC46" t="s">
        <v>137</v>
      </c>
      <c r="CD46">
        <v>2000</v>
      </c>
      <c r="CE46" t="s">
        <v>154</v>
      </c>
      <c r="CF46" s="3">
        <v>45994</v>
      </c>
      <c r="CI46">
        <v>1</v>
      </c>
      <c r="CJ46">
        <v>1</v>
      </c>
      <c r="CK46">
        <v>21</v>
      </c>
      <c r="CL46" t="s">
        <v>89</v>
      </c>
    </row>
    <row r="47" spans="1:90" x14ac:dyDescent="0.3">
      <c r="A47" t="s">
        <v>72</v>
      </c>
      <c r="B47" t="s">
        <v>73</v>
      </c>
      <c r="C47" t="s">
        <v>74</v>
      </c>
      <c r="E47" t="str">
        <f>"GAB2030279"</f>
        <v>GAB2030279</v>
      </c>
      <c r="F47" s="3">
        <v>45993</v>
      </c>
      <c r="G47">
        <v>202609</v>
      </c>
      <c r="H47" t="s">
        <v>75</v>
      </c>
      <c r="I47" t="s">
        <v>76</v>
      </c>
      <c r="J47" t="s">
        <v>77</v>
      </c>
      <c r="K47" t="s">
        <v>78</v>
      </c>
      <c r="L47" t="s">
        <v>79</v>
      </c>
      <c r="M47" t="s">
        <v>80</v>
      </c>
      <c r="N47" t="s">
        <v>321</v>
      </c>
      <c r="O47" t="s">
        <v>131</v>
      </c>
      <c r="P47" t="str">
        <f>"INVOICE00042095 ORDGS038671   "</f>
        <v xml:space="preserve">INVOICE00042095 ORDGS038671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44.47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3.8</v>
      </c>
      <c r="BK47">
        <v>4</v>
      </c>
      <c r="BL47">
        <v>145.53</v>
      </c>
      <c r="BM47">
        <v>21.83</v>
      </c>
      <c r="BN47">
        <v>167.36</v>
      </c>
      <c r="BO47">
        <v>167.36</v>
      </c>
      <c r="BQ47" t="s">
        <v>219</v>
      </c>
      <c r="BR47" t="s">
        <v>84</v>
      </c>
      <c r="BS47" s="3">
        <v>45994</v>
      </c>
      <c r="BT47" s="4">
        <v>0.40138888888888891</v>
      </c>
      <c r="BU47" t="s">
        <v>322</v>
      </c>
      <c r="BV47" t="s">
        <v>86</v>
      </c>
      <c r="BY47">
        <v>19200</v>
      </c>
      <c r="BZ47" t="s">
        <v>134</v>
      </c>
      <c r="CA47">
        <v>8502185928089</v>
      </c>
      <c r="CC47" t="s">
        <v>80</v>
      </c>
      <c r="CD47" s="5" t="s">
        <v>323</v>
      </c>
      <c r="CE47" t="s">
        <v>142</v>
      </c>
      <c r="CF47" s="3">
        <v>45995</v>
      </c>
      <c r="CI47">
        <v>1</v>
      </c>
      <c r="CJ47">
        <v>1</v>
      </c>
      <c r="CK47">
        <v>21</v>
      </c>
      <c r="CL47" t="s">
        <v>89</v>
      </c>
    </row>
    <row r="48" spans="1:90" x14ac:dyDescent="0.3">
      <c r="A48" t="s">
        <v>72</v>
      </c>
      <c r="B48" t="s">
        <v>73</v>
      </c>
      <c r="C48" t="s">
        <v>74</v>
      </c>
      <c r="E48" t="str">
        <f>"GAB2030280"</f>
        <v>GAB2030280</v>
      </c>
      <c r="F48" s="3">
        <v>45993</v>
      </c>
      <c r="G48">
        <v>202609</v>
      </c>
      <c r="H48" t="s">
        <v>75</v>
      </c>
      <c r="I48" t="s">
        <v>76</v>
      </c>
      <c r="J48" t="s">
        <v>77</v>
      </c>
      <c r="K48" t="s">
        <v>78</v>
      </c>
      <c r="L48" t="s">
        <v>114</v>
      </c>
      <c r="M48" t="s">
        <v>115</v>
      </c>
      <c r="N48" t="s">
        <v>324</v>
      </c>
      <c r="O48" t="s">
        <v>131</v>
      </c>
      <c r="P48" t="str">
        <f>"INVOICE00042096 ORDGS038672   "</f>
        <v xml:space="preserve">INVOICE00042096 ORDGS038672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27.79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1</v>
      </c>
      <c r="BI48">
        <v>1</v>
      </c>
      <c r="BJ48">
        <v>2.4</v>
      </c>
      <c r="BK48">
        <v>2.5</v>
      </c>
      <c r="BL48">
        <v>90.96</v>
      </c>
      <c r="BM48">
        <v>13.64</v>
      </c>
      <c r="BN48">
        <v>104.6</v>
      </c>
      <c r="BO48">
        <v>104.6</v>
      </c>
      <c r="BQ48" t="s">
        <v>325</v>
      </c>
      <c r="BR48" t="s">
        <v>84</v>
      </c>
      <c r="BS48" s="3">
        <v>45995</v>
      </c>
      <c r="BT48" s="4">
        <v>0.375</v>
      </c>
      <c r="BU48" t="s">
        <v>326</v>
      </c>
      <c r="BV48" t="s">
        <v>86</v>
      </c>
      <c r="BY48">
        <v>12000</v>
      </c>
      <c r="BZ48" t="s">
        <v>134</v>
      </c>
      <c r="CA48" t="s">
        <v>327</v>
      </c>
      <c r="CC48" t="s">
        <v>115</v>
      </c>
      <c r="CD48">
        <v>4068</v>
      </c>
      <c r="CE48" t="s">
        <v>148</v>
      </c>
      <c r="CF48" s="3">
        <v>45996</v>
      </c>
      <c r="CI48">
        <v>2</v>
      </c>
      <c r="CJ48">
        <v>2</v>
      </c>
      <c r="CK48">
        <v>21</v>
      </c>
      <c r="CL48" t="s">
        <v>89</v>
      </c>
    </row>
    <row r="49" spans="1:90" x14ac:dyDescent="0.3">
      <c r="A49" t="s">
        <v>72</v>
      </c>
      <c r="B49" t="s">
        <v>73</v>
      </c>
      <c r="C49" t="s">
        <v>74</v>
      </c>
      <c r="E49" t="str">
        <f>"GAB2030281"</f>
        <v>GAB2030281</v>
      </c>
      <c r="F49" s="3">
        <v>45993</v>
      </c>
      <c r="G49">
        <v>202609</v>
      </c>
      <c r="H49" t="s">
        <v>75</v>
      </c>
      <c r="I49" t="s">
        <v>76</v>
      </c>
      <c r="J49" t="s">
        <v>77</v>
      </c>
      <c r="K49" t="s">
        <v>78</v>
      </c>
      <c r="L49" t="s">
        <v>275</v>
      </c>
      <c r="M49" t="s">
        <v>276</v>
      </c>
      <c r="N49" t="s">
        <v>328</v>
      </c>
      <c r="O49" t="s">
        <v>131</v>
      </c>
      <c r="P49" t="str">
        <f>"INVOICE00042098 ORDGS038684   "</f>
        <v xml:space="preserve">INVOICE00042098 ORDGS038684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44.47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3.8</v>
      </c>
      <c r="BK49">
        <v>4</v>
      </c>
      <c r="BL49">
        <v>145.53</v>
      </c>
      <c r="BM49">
        <v>21.83</v>
      </c>
      <c r="BN49">
        <v>167.36</v>
      </c>
      <c r="BO49">
        <v>167.36</v>
      </c>
      <c r="BQ49" t="s">
        <v>219</v>
      </c>
      <c r="BR49" t="s">
        <v>84</v>
      </c>
      <c r="BS49" s="3">
        <v>45994</v>
      </c>
      <c r="BT49" s="4">
        <v>0.59097222222222223</v>
      </c>
      <c r="BU49" t="s">
        <v>329</v>
      </c>
      <c r="BV49" t="s">
        <v>86</v>
      </c>
      <c r="BY49">
        <v>19200</v>
      </c>
      <c r="BZ49" t="s">
        <v>134</v>
      </c>
      <c r="CA49" t="s">
        <v>281</v>
      </c>
      <c r="CC49" t="s">
        <v>276</v>
      </c>
      <c r="CD49">
        <v>6230</v>
      </c>
      <c r="CE49" t="s">
        <v>142</v>
      </c>
      <c r="CF49" s="3">
        <v>45995</v>
      </c>
      <c r="CI49">
        <v>2</v>
      </c>
      <c r="CJ49">
        <v>1</v>
      </c>
      <c r="CK49">
        <v>21</v>
      </c>
      <c r="CL49" t="s">
        <v>89</v>
      </c>
    </row>
    <row r="50" spans="1:90" x14ac:dyDescent="0.3">
      <c r="A50" t="s">
        <v>72</v>
      </c>
      <c r="B50" t="s">
        <v>73</v>
      </c>
      <c r="C50" t="s">
        <v>74</v>
      </c>
      <c r="E50" t="str">
        <f>"GAB2030284"</f>
        <v>GAB2030284</v>
      </c>
      <c r="F50" s="3">
        <v>45993</v>
      </c>
      <c r="G50">
        <v>202609</v>
      </c>
      <c r="H50" t="s">
        <v>75</v>
      </c>
      <c r="I50" t="s">
        <v>76</v>
      </c>
      <c r="J50" t="s">
        <v>77</v>
      </c>
      <c r="K50" t="s">
        <v>78</v>
      </c>
      <c r="L50" t="s">
        <v>79</v>
      </c>
      <c r="M50" t="s">
        <v>80</v>
      </c>
      <c r="N50" t="s">
        <v>330</v>
      </c>
      <c r="O50" t="s">
        <v>131</v>
      </c>
      <c r="P50" t="str">
        <f>"INVOICE00123292 CT098374      "</f>
        <v xml:space="preserve">INVOICE00123292 CT098374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27.79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2.4</v>
      </c>
      <c r="BK50">
        <v>2.5</v>
      </c>
      <c r="BL50">
        <v>90.96</v>
      </c>
      <c r="BM50">
        <v>13.64</v>
      </c>
      <c r="BN50">
        <v>104.6</v>
      </c>
      <c r="BO50">
        <v>104.6</v>
      </c>
      <c r="BR50" t="s">
        <v>84</v>
      </c>
      <c r="BS50" s="3">
        <v>45994</v>
      </c>
      <c r="BT50" s="4">
        <v>0.40416666666666667</v>
      </c>
      <c r="BU50" t="s">
        <v>331</v>
      </c>
      <c r="BV50" t="s">
        <v>86</v>
      </c>
      <c r="BY50">
        <v>12000</v>
      </c>
      <c r="BZ50" t="s">
        <v>134</v>
      </c>
      <c r="CA50" s="5" t="s">
        <v>332</v>
      </c>
      <c r="CC50" t="s">
        <v>80</v>
      </c>
      <c r="CD50" s="5" t="s">
        <v>333</v>
      </c>
      <c r="CE50" t="s">
        <v>154</v>
      </c>
      <c r="CF50" s="3">
        <v>45994</v>
      </c>
      <c r="CI50">
        <v>1</v>
      </c>
      <c r="CJ50">
        <v>1</v>
      </c>
      <c r="CK50">
        <v>21</v>
      </c>
      <c r="CL50" t="s">
        <v>89</v>
      </c>
    </row>
    <row r="51" spans="1:90" x14ac:dyDescent="0.3">
      <c r="A51" t="s">
        <v>72</v>
      </c>
      <c r="B51" t="s">
        <v>73</v>
      </c>
      <c r="C51" t="s">
        <v>74</v>
      </c>
      <c r="E51" t="str">
        <f>"GAB2030285"</f>
        <v>GAB2030285</v>
      </c>
      <c r="F51" s="3">
        <v>45993</v>
      </c>
      <c r="G51">
        <v>202609</v>
      </c>
      <c r="H51" t="s">
        <v>75</v>
      </c>
      <c r="I51" t="s">
        <v>76</v>
      </c>
      <c r="J51" t="s">
        <v>77</v>
      </c>
      <c r="K51" t="s">
        <v>78</v>
      </c>
      <c r="L51" t="s">
        <v>223</v>
      </c>
      <c r="M51" t="s">
        <v>223</v>
      </c>
      <c r="N51" t="s">
        <v>334</v>
      </c>
      <c r="O51" t="s">
        <v>131</v>
      </c>
      <c r="P51" t="str">
        <f>"INVOICE00123291 CT098590      "</f>
        <v xml:space="preserve">INVOICE00123291 CT098590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38.89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2.4</v>
      </c>
      <c r="BK51">
        <v>2.5</v>
      </c>
      <c r="BL51">
        <v>127.28</v>
      </c>
      <c r="BM51">
        <v>19.09</v>
      </c>
      <c r="BN51">
        <v>146.37</v>
      </c>
      <c r="BO51">
        <v>146.37</v>
      </c>
      <c r="BQ51" t="s">
        <v>335</v>
      </c>
      <c r="BR51" t="s">
        <v>84</v>
      </c>
      <c r="BS51" s="3">
        <v>45994</v>
      </c>
      <c r="BT51" s="4">
        <v>0.86458333333333337</v>
      </c>
      <c r="BU51" t="s">
        <v>336</v>
      </c>
      <c r="BV51" t="s">
        <v>89</v>
      </c>
      <c r="BW51" t="s">
        <v>179</v>
      </c>
      <c r="BX51" t="s">
        <v>337</v>
      </c>
      <c r="BY51">
        <v>12000</v>
      </c>
      <c r="BZ51" t="s">
        <v>134</v>
      </c>
      <c r="CA51" t="s">
        <v>227</v>
      </c>
      <c r="CC51" t="s">
        <v>223</v>
      </c>
      <c r="CD51">
        <v>7646</v>
      </c>
      <c r="CE51" t="s">
        <v>154</v>
      </c>
      <c r="CF51" s="3">
        <v>45995</v>
      </c>
      <c r="CI51">
        <v>1</v>
      </c>
      <c r="CJ51">
        <v>1</v>
      </c>
      <c r="CK51">
        <v>24</v>
      </c>
      <c r="CL51" t="s">
        <v>89</v>
      </c>
    </row>
    <row r="52" spans="1:90" x14ac:dyDescent="0.3">
      <c r="A52" t="s">
        <v>72</v>
      </c>
      <c r="B52" t="s">
        <v>73</v>
      </c>
      <c r="C52" t="s">
        <v>74</v>
      </c>
      <c r="E52" t="str">
        <f>"GAB2030286"</f>
        <v>GAB2030286</v>
      </c>
      <c r="F52" s="3">
        <v>45993</v>
      </c>
      <c r="G52">
        <v>202609</v>
      </c>
      <c r="H52" t="s">
        <v>75</v>
      </c>
      <c r="I52" t="s">
        <v>76</v>
      </c>
      <c r="J52" t="s">
        <v>77</v>
      </c>
      <c r="K52" t="s">
        <v>78</v>
      </c>
      <c r="L52" t="s">
        <v>338</v>
      </c>
      <c r="M52" t="s">
        <v>339</v>
      </c>
      <c r="N52" t="s">
        <v>340</v>
      </c>
      <c r="O52" t="s">
        <v>131</v>
      </c>
      <c r="P52" t="str">
        <f>"INVOICE00123290 CT098588      "</f>
        <v xml:space="preserve">INVOICE00123290 CT098588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43.09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1.7</v>
      </c>
      <c r="BK52">
        <v>2</v>
      </c>
      <c r="BL52">
        <v>141.02000000000001</v>
      </c>
      <c r="BM52">
        <v>21.15</v>
      </c>
      <c r="BN52">
        <v>162.16999999999999</v>
      </c>
      <c r="BO52">
        <v>162.16999999999999</v>
      </c>
      <c r="BQ52" t="s">
        <v>341</v>
      </c>
      <c r="BR52" t="s">
        <v>84</v>
      </c>
      <c r="BS52" s="3">
        <v>45995</v>
      </c>
      <c r="BT52" s="4">
        <v>0.41666666666666669</v>
      </c>
      <c r="BU52" t="s">
        <v>342</v>
      </c>
      <c r="BV52" t="s">
        <v>86</v>
      </c>
      <c r="BY52">
        <v>8448</v>
      </c>
      <c r="BZ52" t="s">
        <v>343</v>
      </c>
      <c r="CA52" t="s">
        <v>344</v>
      </c>
      <c r="CC52" t="s">
        <v>339</v>
      </c>
      <c r="CD52">
        <v>9700</v>
      </c>
      <c r="CE52" t="s">
        <v>246</v>
      </c>
      <c r="CF52" s="3">
        <v>45996</v>
      </c>
      <c r="CI52">
        <v>2</v>
      </c>
      <c r="CJ52">
        <v>2</v>
      </c>
      <c r="CK52">
        <v>23</v>
      </c>
      <c r="CL52" t="s">
        <v>89</v>
      </c>
    </row>
    <row r="53" spans="1:90" x14ac:dyDescent="0.3">
      <c r="A53" t="s">
        <v>72</v>
      </c>
      <c r="B53" t="s">
        <v>73</v>
      </c>
      <c r="C53" t="s">
        <v>74</v>
      </c>
      <c r="E53" t="str">
        <f>"GAB2030287"</f>
        <v>GAB2030287</v>
      </c>
      <c r="F53" s="3">
        <v>45993</v>
      </c>
      <c r="G53">
        <v>202609</v>
      </c>
      <c r="H53" t="s">
        <v>75</v>
      </c>
      <c r="I53" t="s">
        <v>76</v>
      </c>
      <c r="J53" t="s">
        <v>77</v>
      </c>
      <c r="K53" t="s">
        <v>78</v>
      </c>
      <c r="L53" t="s">
        <v>75</v>
      </c>
      <c r="M53" t="s">
        <v>76</v>
      </c>
      <c r="N53" t="s">
        <v>345</v>
      </c>
      <c r="O53" t="s">
        <v>131</v>
      </c>
      <c r="P53" t="str">
        <f>"INVOICE00123289 CT098599      "</f>
        <v xml:space="preserve">INVOICE00123289 CT098599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17.37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</v>
      </c>
      <c r="BJ53">
        <v>1.7</v>
      </c>
      <c r="BK53">
        <v>2</v>
      </c>
      <c r="BL53">
        <v>56.85</v>
      </c>
      <c r="BM53">
        <v>8.5299999999999994</v>
      </c>
      <c r="BN53">
        <v>65.38</v>
      </c>
      <c r="BO53">
        <v>65.38</v>
      </c>
      <c r="BQ53" t="s">
        <v>346</v>
      </c>
      <c r="BR53" t="s">
        <v>84</v>
      </c>
      <c r="BS53" s="3">
        <v>45994</v>
      </c>
      <c r="BT53" s="4">
        <v>0.42777777777777776</v>
      </c>
      <c r="BU53" t="s">
        <v>347</v>
      </c>
      <c r="BV53" t="s">
        <v>86</v>
      </c>
      <c r="BY53">
        <v>8448</v>
      </c>
      <c r="BZ53" t="s">
        <v>343</v>
      </c>
      <c r="CA53" t="s">
        <v>348</v>
      </c>
      <c r="CC53" t="s">
        <v>76</v>
      </c>
      <c r="CD53">
        <v>7800</v>
      </c>
      <c r="CE53" t="s">
        <v>246</v>
      </c>
      <c r="CF53" s="3">
        <v>45995</v>
      </c>
      <c r="CI53">
        <v>1</v>
      </c>
      <c r="CJ53">
        <v>1</v>
      </c>
      <c r="CK53">
        <v>22</v>
      </c>
      <c r="CL53" t="s">
        <v>89</v>
      </c>
    </row>
    <row r="54" spans="1:90" x14ac:dyDescent="0.3">
      <c r="A54" t="s">
        <v>72</v>
      </c>
      <c r="B54" t="s">
        <v>73</v>
      </c>
      <c r="C54" t="s">
        <v>74</v>
      </c>
      <c r="E54" t="str">
        <f>"GAB2030288"</f>
        <v>GAB2030288</v>
      </c>
      <c r="F54" s="3">
        <v>45993</v>
      </c>
      <c r="G54">
        <v>202609</v>
      </c>
      <c r="H54" t="s">
        <v>75</v>
      </c>
      <c r="I54" t="s">
        <v>76</v>
      </c>
      <c r="J54" t="s">
        <v>77</v>
      </c>
      <c r="K54" t="s">
        <v>78</v>
      </c>
      <c r="L54" t="s">
        <v>183</v>
      </c>
      <c r="M54" t="s">
        <v>184</v>
      </c>
      <c r="N54" t="s">
        <v>251</v>
      </c>
      <c r="O54" t="s">
        <v>131</v>
      </c>
      <c r="P54" t="str">
        <f>"INVOICE00123305 CT098605      "</f>
        <v xml:space="preserve">INVOICE00123305 CT098605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17.37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1</v>
      </c>
      <c r="BJ54">
        <v>2.4</v>
      </c>
      <c r="BK54">
        <v>3</v>
      </c>
      <c r="BL54">
        <v>56.85</v>
      </c>
      <c r="BM54">
        <v>8.5299999999999994</v>
      </c>
      <c r="BN54">
        <v>65.38</v>
      </c>
      <c r="BO54">
        <v>65.38</v>
      </c>
      <c r="BQ54" t="s">
        <v>252</v>
      </c>
      <c r="BR54" t="s">
        <v>84</v>
      </c>
      <c r="BS54" s="3">
        <v>45994</v>
      </c>
      <c r="BT54" s="4">
        <v>0.41666666666666669</v>
      </c>
      <c r="BU54" t="s">
        <v>349</v>
      </c>
      <c r="BV54" t="s">
        <v>86</v>
      </c>
      <c r="BY54">
        <v>12000</v>
      </c>
      <c r="BZ54" t="s">
        <v>134</v>
      </c>
      <c r="CA54" t="s">
        <v>350</v>
      </c>
      <c r="CC54" t="s">
        <v>184</v>
      </c>
      <c r="CD54">
        <v>7600</v>
      </c>
      <c r="CE54" t="s">
        <v>154</v>
      </c>
      <c r="CF54" s="3">
        <v>45995</v>
      </c>
      <c r="CI54">
        <v>1</v>
      </c>
      <c r="CJ54">
        <v>1</v>
      </c>
      <c r="CK54">
        <v>22</v>
      </c>
      <c r="CL54" t="s">
        <v>89</v>
      </c>
    </row>
    <row r="55" spans="1:90" x14ac:dyDescent="0.3">
      <c r="A55" t="s">
        <v>72</v>
      </c>
      <c r="B55" t="s">
        <v>73</v>
      </c>
      <c r="C55" t="s">
        <v>74</v>
      </c>
      <c r="E55" t="str">
        <f>"GAB2030289"</f>
        <v>GAB2030289</v>
      </c>
      <c r="F55" s="3">
        <v>45993</v>
      </c>
      <c r="G55">
        <v>202609</v>
      </c>
      <c r="H55" t="s">
        <v>75</v>
      </c>
      <c r="I55" t="s">
        <v>76</v>
      </c>
      <c r="J55" t="s">
        <v>77</v>
      </c>
      <c r="K55" t="s">
        <v>78</v>
      </c>
      <c r="L55" t="s">
        <v>136</v>
      </c>
      <c r="M55" t="s">
        <v>137</v>
      </c>
      <c r="N55" t="s">
        <v>351</v>
      </c>
      <c r="O55" t="s">
        <v>131</v>
      </c>
      <c r="P55" t="str">
        <f>"INVOICE00123307 CT098603      "</f>
        <v xml:space="preserve">INVOICE00123307 CT098603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27.79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17.41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1</v>
      </c>
      <c r="BJ55">
        <v>2.4</v>
      </c>
      <c r="BK55">
        <v>2.5</v>
      </c>
      <c r="BL55">
        <v>108.37</v>
      </c>
      <c r="BM55">
        <v>16.260000000000002</v>
      </c>
      <c r="BN55">
        <v>124.63</v>
      </c>
      <c r="BO55">
        <v>124.63</v>
      </c>
      <c r="BQ55" t="s">
        <v>352</v>
      </c>
      <c r="BR55" t="s">
        <v>84</v>
      </c>
      <c r="BS55" s="3">
        <v>45995</v>
      </c>
      <c r="BT55" s="4">
        <v>0.38263888888888886</v>
      </c>
      <c r="BU55" t="s">
        <v>353</v>
      </c>
      <c r="BV55" t="s">
        <v>89</v>
      </c>
      <c r="BY55">
        <v>12000</v>
      </c>
      <c r="BZ55" t="s">
        <v>354</v>
      </c>
      <c r="CA55">
        <v>8309250898084</v>
      </c>
      <c r="CC55" t="s">
        <v>137</v>
      </c>
      <c r="CD55">
        <v>1864</v>
      </c>
      <c r="CE55" t="s">
        <v>148</v>
      </c>
      <c r="CF55" s="3">
        <v>45996</v>
      </c>
      <c r="CI55">
        <v>0</v>
      </c>
      <c r="CJ55">
        <v>0</v>
      </c>
      <c r="CK55">
        <v>21</v>
      </c>
      <c r="CL55" t="s">
        <v>89</v>
      </c>
    </row>
    <row r="56" spans="1:90" x14ac:dyDescent="0.3">
      <c r="A56" t="s">
        <v>72</v>
      </c>
      <c r="B56" t="s">
        <v>73</v>
      </c>
      <c r="C56" t="s">
        <v>74</v>
      </c>
      <c r="E56" t="str">
        <f>"GAB2030291"</f>
        <v>GAB2030291</v>
      </c>
      <c r="F56" s="3">
        <v>45993</v>
      </c>
      <c r="G56">
        <v>202609</v>
      </c>
      <c r="H56" t="s">
        <v>75</v>
      </c>
      <c r="I56" t="s">
        <v>76</v>
      </c>
      <c r="J56" t="s">
        <v>77</v>
      </c>
      <c r="K56" t="s">
        <v>78</v>
      </c>
      <c r="L56" t="s">
        <v>355</v>
      </c>
      <c r="M56" t="s">
        <v>356</v>
      </c>
      <c r="N56" t="s">
        <v>357</v>
      </c>
      <c r="O56" t="s">
        <v>131</v>
      </c>
      <c r="P56" t="str">
        <f>"INVOICE00042115 ORDGS038691   "</f>
        <v xml:space="preserve">INVOICE00042115 ORDGS038691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52.82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2.4</v>
      </c>
      <c r="BK56">
        <v>2.5</v>
      </c>
      <c r="BL56">
        <v>172.86</v>
      </c>
      <c r="BM56">
        <v>25.93</v>
      </c>
      <c r="BN56">
        <v>198.79</v>
      </c>
      <c r="BO56">
        <v>198.79</v>
      </c>
      <c r="BQ56" t="s">
        <v>358</v>
      </c>
      <c r="BR56" t="s">
        <v>84</v>
      </c>
      <c r="BS56" s="3">
        <v>45995</v>
      </c>
      <c r="BT56" s="4">
        <v>0.44374999999999998</v>
      </c>
      <c r="BU56" t="s">
        <v>359</v>
      </c>
      <c r="BV56" t="s">
        <v>86</v>
      </c>
      <c r="BY56">
        <v>12000</v>
      </c>
      <c r="BZ56" t="s">
        <v>134</v>
      </c>
      <c r="CA56">
        <v>7611055191081</v>
      </c>
      <c r="CC56" t="s">
        <v>356</v>
      </c>
      <c r="CD56">
        <v>7380</v>
      </c>
      <c r="CE56" t="s">
        <v>154</v>
      </c>
      <c r="CF56" s="3">
        <v>45996</v>
      </c>
      <c r="CI56">
        <v>5</v>
      </c>
      <c r="CJ56">
        <v>2</v>
      </c>
      <c r="CK56">
        <v>23</v>
      </c>
      <c r="CL56" t="s">
        <v>89</v>
      </c>
    </row>
    <row r="57" spans="1:90" x14ac:dyDescent="0.3">
      <c r="A57" t="s">
        <v>72</v>
      </c>
      <c r="B57" t="s">
        <v>73</v>
      </c>
      <c r="C57" t="s">
        <v>74</v>
      </c>
      <c r="E57" t="str">
        <f>"GAB2030293"</f>
        <v>GAB2030293</v>
      </c>
      <c r="F57" s="3">
        <v>45993</v>
      </c>
      <c r="G57">
        <v>202609</v>
      </c>
      <c r="H57" t="s">
        <v>75</v>
      </c>
      <c r="I57" t="s">
        <v>76</v>
      </c>
      <c r="J57" t="s">
        <v>77</v>
      </c>
      <c r="K57" t="s">
        <v>78</v>
      </c>
      <c r="L57" t="s">
        <v>75</v>
      </c>
      <c r="M57" t="s">
        <v>76</v>
      </c>
      <c r="N57" t="s">
        <v>360</v>
      </c>
      <c r="O57" t="s">
        <v>131</v>
      </c>
      <c r="P57" t="str">
        <f>"INVOICE00123311 CT098609      "</f>
        <v xml:space="preserve">INVOICE00123311 CT098609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17.37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</v>
      </c>
      <c r="BJ57">
        <v>2.4</v>
      </c>
      <c r="BK57">
        <v>3</v>
      </c>
      <c r="BL57">
        <v>56.85</v>
      </c>
      <c r="BM57">
        <v>8.5299999999999994</v>
      </c>
      <c r="BN57">
        <v>65.38</v>
      </c>
      <c r="BO57">
        <v>65.38</v>
      </c>
      <c r="BR57" t="s">
        <v>84</v>
      </c>
      <c r="BS57" s="3">
        <v>45994</v>
      </c>
      <c r="BT57" s="4">
        <v>0.58333333333333337</v>
      </c>
      <c r="BU57" t="s">
        <v>361</v>
      </c>
      <c r="BV57" t="s">
        <v>89</v>
      </c>
      <c r="BW57" t="s">
        <v>179</v>
      </c>
      <c r="BX57" t="s">
        <v>362</v>
      </c>
      <c r="BY57">
        <v>12000</v>
      </c>
      <c r="BZ57" t="s">
        <v>134</v>
      </c>
      <c r="CA57" t="s">
        <v>217</v>
      </c>
      <c r="CC57" t="s">
        <v>76</v>
      </c>
      <c r="CD57">
        <v>7500</v>
      </c>
      <c r="CE57" t="s">
        <v>148</v>
      </c>
      <c r="CF57" s="3">
        <v>45995</v>
      </c>
      <c r="CI57">
        <v>1</v>
      </c>
      <c r="CJ57">
        <v>1</v>
      </c>
      <c r="CK57">
        <v>22</v>
      </c>
      <c r="CL57" t="s">
        <v>89</v>
      </c>
    </row>
    <row r="58" spans="1:90" x14ac:dyDescent="0.3">
      <c r="A58" t="s">
        <v>72</v>
      </c>
      <c r="B58" t="s">
        <v>73</v>
      </c>
      <c r="C58" t="s">
        <v>74</v>
      </c>
      <c r="E58" t="str">
        <f>"GAB2030295"</f>
        <v>GAB2030295</v>
      </c>
      <c r="F58" s="3">
        <v>45993</v>
      </c>
      <c r="G58">
        <v>202609</v>
      </c>
      <c r="H58" t="s">
        <v>75</v>
      </c>
      <c r="I58" t="s">
        <v>76</v>
      </c>
      <c r="J58" t="s">
        <v>77</v>
      </c>
      <c r="K58" t="s">
        <v>78</v>
      </c>
      <c r="L58" t="s">
        <v>363</v>
      </c>
      <c r="M58" t="s">
        <v>364</v>
      </c>
      <c r="N58" t="s">
        <v>365</v>
      </c>
      <c r="O58" t="s">
        <v>131</v>
      </c>
      <c r="P58" t="str">
        <f>"INVOICE00123314 CT098613      "</f>
        <v xml:space="preserve">INVOICE00123314 CT098613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52.82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1</v>
      </c>
      <c r="BJ58">
        <v>2.4</v>
      </c>
      <c r="BK58">
        <v>2.5</v>
      </c>
      <c r="BL58">
        <v>172.86</v>
      </c>
      <c r="BM58">
        <v>25.93</v>
      </c>
      <c r="BN58">
        <v>198.79</v>
      </c>
      <c r="BO58">
        <v>198.79</v>
      </c>
      <c r="BQ58" t="s">
        <v>366</v>
      </c>
      <c r="BR58" t="s">
        <v>84</v>
      </c>
      <c r="BS58" s="3">
        <v>45995</v>
      </c>
      <c r="BT58" s="4">
        <v>0.5229166666666667</v>
      </c>
      <c r="BU58" t="s">
        <v>367</v>
      </c>
      <c r="BV58" t="s">
        <v>86</v>
      </c>
      <c r="BY58">
        <v>12000</v>
      </c>
      <c r="BZ58" t="s">
        <v>134</v>
      </c>
      <c r="CA58" t="s">
        <v>368</v>
      </c>
      <c r="CC58" t="s">
        <v>364</v>
      </c>
      <c r="CD58" s="5" t="s">
        <v>369</v>
      </c>
      <c r="CE58" t="s">
        <v>154</v>
      </c>
      <c r="CF58" s="3">
        <v>45996</v>
      </c>
      <c r="CI58">
        <v>3</v>
      </c>
      <c r="CJ58">
        <v>2</v>
      </c>
      <c r="CK58">
        <v>23</v>
      </c>
      <c r="CL58" t="s">
        <v>89</v>
      </c>
    </row>
    <row r="59" spans="1:90" x14ac:dyDescent="0.3">
      <c r="A59" t="s">
        <v>72</v>
      </c>
      <c r="B59" t="s">
        <v>73</v>
      </c>
      <c r="C59" t="s">
        <v>74</v>
      </c>
      <c r="E59" t="str">
        <f>"GAB2030296"</f>
        <v>GAB2030296</v>
      </c>
      <c r="F59" s="3">
        <v>45993</v>
      </c>
      <c r="G59">
        <v>202609</v>
      </c>
      <c r="H59" t="s">
        <v>75</v>
      </c>
      <c r="I59" t="s">
        <v>76</v>
      </c>
      <c r="J59" t="s">
        <v>77</v>
      </c>
      <c r="K59" t="s">
        <v>78</v>
      </c>
      <c r="L59" t="s">
        <v>75</v>
      </c>
      <c r="M59" t="s">
        <v>76</v>
      </c>
      <c r="N59" t="s">
        <v>190</v>
      </c>
      <c r="O59" t="s">
        <v>131</v>
      </c>
      <c r="P59" t="str">
        <f>"INVOICE00123317 CT098580      "</f>
        <v xml:space="preserve">INVOICE00123317 CT098580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17.37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</v>
      </c>
      <c r="BJ59">
        <v>2.4</v>
      </c>
      <c r="BK59">
        <v>3</v>
      </c>
      <c r="BL59">
        <v>56.85</v>
      </c>
      <c r="BM59">
        <v>8.5299999999999994</v>
      </c>
      <c r="BN59">
        <v>65.38</v>
      </c>
      <c r="BO59">
        <v>65.38</v>
      </c>
      <c r="BQ59" t="s">
        <v>191</v>
      </c>
      <c r="BR59" t="s">
        <v>84</v>
      </c>
      <c r="BS59" s="3">
        <v>45994</v>
      </c>
      <c r="BT59" s="4">
        <v>0.43680555555555556</v>
      </c>
      <c r="BU59" t="s">
        <v>370</v>
      </c>
      <c r="BV59" t="s">
        <v>86</v>
      </c>
      <c r="BY59">
        <v>12000</v>
      </c>
      <c r="BZ59" t="s">
        <v>134</v>
      </c>
      <c r="CA59" t="s">
        <v>194</v>
      </c>
      <c r="CC59" t="s">
        <v>76</v>
      </c>
      <c r="CD59">
        <v>7460</v>
      </c>
      <c r="CE59" t="s">
        <v>148</v>
      </c>
      <c r="CF59" s="3">
        <v>45995</v>
      </c>
      <c r="CI59">
        <v>1</v>
      </c>
      <c r="CJ59">
        <v>1</v>
      </c>
      <c r="CK59">
        <v>22</v>
      </c>
      <c r="CL59" t="s">
        <v>89</v>
      </c>
    </row>
    <row r="60" spans="1:90" x14ac:dyDescent="0.3">
      <c r="A60" t="s">
        <v>72</v>
      </c>
      <c r="B60" t="s">
        <v>73</v>
      </c>
      <c r="C60" t="s">
        <v>74</v>
      </c>
      <c r="E60" t="str">
        <f>"GAB2030297"</f>
        <v>GAB2030297</v>
      </c>
      <c r="F60" s="3">
        <v>45993</v>
      </c>
      <c r="G60">
        <v>202609</v>
      </c>
      <c r="H60" t="s">
        <v>75</v>
      </c>
      <c r="I60" t="s">
        <v>76</v>
      </c>
      <c r="J60" t="s">
        <v>77</v>
      </c>
      <c r="K60" t="s">
        <v>78</v>
      </c>
      <c r="L60" t="s">
        <v>371</v>
      </c>
      <c r="M60" t="s">
        <v>372</v>
      </c>
      <c r="N60" t="s">
        <v>373</v>
      </c>
      <c r="O60" t="s">
        <v>131</v>
      </c>
      <c r="P60" t="str">
        <f>"INVOICE00123320 CT098611      "</f>
        <v xml:space="preserve">INVOICE00123320 CT098611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82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</v>
      </c>
      <c r="BJ60">
        <v>3.8</v>
      </c>
      <c r="BK60">
        <v>4</v>
      </c>
      <c r="BL60">
        <v>268.37</v>
      </c>
      <c r="BM60">
        <v>40.26</v>
      </c>
      <c r="BN60">
        <v>308.63</v>
      </c>
      <c r="BO60">
        <v>308.63</v>
      </c>
      <c r="BQ60" t="s">
        <v>374</v>
      </c>
      <c r="BR60" t="s">
        <v>84</v>
      </c>
      <c r="BS60" s="3">
        <v>45994</v>
      </c>
      <c r="BT60" s="4">
        <v>0.41805555555555557</v>
      </c>
      <c r="BU60" t="s">
        <v>375</v>
      </c>
      <c r="BV60" t="s">
        <v>86</v>
      </c>
      <c r="BY60">
        <v>19200</v>
      </c>
      <c r="BZ60" t="s">
        <v>134</v>
      </c>
      <c r="CC60" t="s">
        <v>372</v>
      </c>
      <c r="CD60" s="5" t="s">
        <v>376</v>
      </c>
      <c r="CE60" t="s">
        <v>142</v>
      </c>
      <c r="CF60" s="3">
        <v>45995</v>
      </c>
      <c r="CI60">
        <v>2</v>
      </c>
      <c r="CJ60">
        <v>1</v>
      </c>
      <c r="CK60">
        <v>23</v>
      </c>
      <c r="CL60" t="s">
        <v>89</v>
      </c>
    </row>
    <row r="61" spans="1:90" x14ac:dyDescent="0.3">
      <c r="A61" t="s">
        <v>72</v>
      </c>
      <c r="B61" t="s">
        <v>73</v>
      </c>
      <c r="C61" t="s">
        <v>74</v>
      </c>
      <c r="E61" t="str">
        <f>"GAB2030299"</f>
        <v>GAB2030299</v>
      </c>
      <c r="F61" s="3">
        <v>45993</v>
      </c>
      <c r="G61">
        <v>202609</v>
      </c>
      <c r="H61" t="s">
        <v>75</v>
      </c>
      <c r="I61" t="s">
        <v>76</v>
      </c>
      <c r="J61" t="s">
        <v>77</v>
      </c>
      <c r="K61" t="s">
        <v>78</v>
      </c>
      <c r="L61" t="s">
        <v>377</v>
      </c>
      <c r="M61" t="s">
        <v>378</v>
      </c>
      <c r="N61" t="s">
        <v>379</v>
      </c>
      <c r="O61" t="s">
        <v>131</v>
      </c>
      <c r="P61" t="str">
        <f>"INVOICE00042137 ORDGS038676   "</f>
        <v xml:space="preserve">INVOICE00042137 ORDGS038676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44.47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1</v>
      </c>
      <c r="BJ61">
        <v>3.8</v>
      </c>
      <c r="BK61">
        <v>4</v>
      </c>
      <c r="BL61">
        <v>145.53</v>
      </c>
      <c r="BM61">
        <v>21.83</v>
      </c>
      <c r="BN61">
        <v>167.36</v>
      </c>
      <c r="BO61">
        <v>167.36</v>
      </c>
      <c r="BQ61" t="s">
        <v>380</v>
      </c>
      <c r="BR61" t="s">
        <v>84</v>
      </c>
      <c r="BS61" s="3">
        <v>45994</v>
      </c>
      <c r="BT61" s="4">
        <v>0.53749999999999998</v>
      </c>
      <c r="BU61" t="s">
        <v>381</v>
      </c>
      <c r="BV61" t="s">
        <v>86</v>
      </c>
      <c r="BY61">
        <v>19200</v>
      </c>
      <c r="BZ61" t="s">
        <v>134</v>
      </c>
      <c r="CA61" t="s">
        <v>382</v>
      </c>
      <c r="CC61" t="s">
        <v>378</v>
      </c>
      <c r="CD61">
        <v>1709</v>
      </c>
      <c r="CE61" t="s">
        <v>142</v>
      </c>
      <c r="CF61" s="3">
        <v>45994</v>
      </c>
      <c r="CI61">
        <v>1</v>
      </c>
      <c r="CJ61">
        <v>1</v>
      </c>
      <c r="CK61">
        <v>21</v>
      </c>
      <c r="CL61" t="s">
        <v>89</v>
      </c>
    </row>
    <row r="62" spans="1:90" x14ac:dyDescent="0.3">
      <c r="A62" t="s">
        <v>72</v>
      </c>
      <c r="B62" t="s">
        <v>73</v>
      </c>
      <c r="C62" t="s">
        <v>74</v>
      </c>
      <c r="E62" t="str">
        <f>"GAB2030302"</f>
        <v>GAB2030302</v>
      </c>
      <c r="F62" s="3">
        <v>45993</v>
      </c>
      <c r="G62">
        <v>202609</v>
      </c>
      <c r="H62" t="s">
        <v>75</v>
      </c>
      <c r="I62" t="s">
        <v>76</v>
      </c>
      <c r="J62" t="s">
        <v>77</v>
      </c>
      <c r="K62" t="s">
        <v>78</v>
      </c>
      <c r="L62" t="s">
        <v>383</v>
      </c>
      <c r="M62" t="s">
        <v>384</v>
      </c>
      <c r="N62" t="s">
        <v>385</v>
      </c>
      <c r="O62" t="s">
        <v>131</v>
      </c>
      <c r="P62" t="str">
        <f>"INVOICE00123333 CT098607      "</f>
        <v xml:space="preserve">INVOICE00123333 CT098607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44.47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3.8</v>
      </c>
      <c r="BK62">
        <v>4</v>
      </c>
      <c r="BL62">
        <v>145.53</v>
      </c>
      <c r="BM62">
        <v>21.83</v>
      </c>
      <c r="BN62">
        <v>167.36</v>
      </c>
      <c r="BO62">
        <v>167.36</v>
      </c>
      <c r="BR62" t="s">
        <v>84</v>
      </c>
      <c r="BS62" s="3">
        <v>45994</v>
      </c>
      <c r="BT62" s="4">
        <v>0.40347222222222223</v>
      </c>
      <c r="BU62" t="s">
        <v>386</v>
      </c>
      <c r="BV62" t="s">
        <v>86</v>
      </c>
      <c r="BY62">
        <v>19200</v>
      </c>
      <c r="BZ62" t="s">
        <v>134</v>
      </c>
      <c r="CA62" t="s">
        <v>387</v>
      </c>
      <c r="CC62" t="s">
        <v>384</v>
      </c>
      <c r="CD62">
        <v>1501</v>
      </c>
      <c r="CE62" t="s">
        <v>222</v>
      </c>
      <c r="CF62" s="3">
        <v>45994</v>
      </c>
      <c r="CI62">
        <v>1</v>
      </c>
      <c r="CJ62">
        <v>1</v>
      </c>
      <c r="CK62">
        <v>21</v>
      </c>
      <c r="CL62" t="s">
        <v>89</v>
      </c>
    </row>
    <row r="63" spans="1:90" x14ac:dyDescent="0.3">
      <c r="A63" t="s">
        <v>72</v>
      </c>
      <c r="B63" t="s">
        <v>73</v>
      </c>
      <c r="C63" t="s">
        <v>74</v>
      </c>
      <c r="E63" t="str">
        <f>"GAB2030303"</f>
        <v>GAB2030303</v>
      </c>
      <c r="F63" s="3">
        <v>45993</v>
      </c>
      <c r="G63">
        <v>202609</v>
      </c>
      <c r="H63" t="s">
        <v>75</v>
      </c>
      <c r="I63" t="s">
        <v>76</v>
      </c>
      <c r="J63" t="s">
        <v>77</v>
      </c>
      <c r="K63" t="s">
        <v>78</v>
      </c>
      <c r="L63" t="s">
        <v>79</v>
      </c>
      <c r="M63" t="s">
        <v>80</v>
      </c>
      <c r="N63" t="s">
        <v>388</v>
      </c>
      <c r="O63" t="s">
        <v>131</v>
      </c>
      <c r="P63" t="str">
        <f>"INVOICE00123334 CT098615      "</f>
        <v xml:space="preserve">INVOICE00123334 CT098615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44.47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</v>
      </c>
      <c r="BJ63">
        <v>3.8</v>
      </c>
      <c r="BK63">
        <v>4</v>
      </c>
      <c r="BL63">
        <v>145.53</v>
      </c>
      <c r="BM63">
        <v>21.83</v>
      </c>
      <c r="BN63">
        <v>167.36</v>
      </c>
      <c r="BO63">
        <v>167.36</v>
      </c>
      <c r="BQ63" t="s">
        <v>389</v>
      </c>
      <c r="BR63" t="s">
        <v>84</v>
      </c>
      <c r="BS63" s="3">
        <v>45994</v>
      </c>
      <c r="BT63" s="4">
        <v>0.34444444444444444</v>
      </c>
      <c r="BU63" t="s">
        <v>390</v>
      </c>
      <c r="BV63" t="s">
        <v>86</v>
      </c>
      <c r="BY63">
        <v>19200</v>
      </c>
      <c r="BZ63" t="s">
        <v>134</v>
      </c>
      <c r="CA63">
        <v>9107126013089</v>
      </c>
      <c r="CC63" t="s">
        <v>80</v>
      </c>
      <c r="CD63" s="5" t="s">
        <v>272</v>
      </c>
      <c r="CE63" t="s">
        <v>175</v>
      </c>
      <c r="CF63" s="3">
        <v>45994</v>
      </c>
      <c r="CI63">
        <v>1</v>
      </c>
      <c r="CJ63">
        <v>1</v>
      </c>
      <c r="CK63">
        <v>21</v>
      </c>
      <c r="CL63" t="s">
        <v>89</v>
      </c>
    </row>
    <row r="64" spans="1:90" x14ac:dyDescent="0.3">
      <c r="A64" t="s">
        <v>72</v>
      </c>
      <c r="B64" t="s">
        <v>73</v>
      </c>
      <c r="C64" t="s">
        <v>74</v>
      </c>
      <c r="E64" t="str">
        <f>"GAB2030304"</f>
        <v>GAB2030304</v>
      </c>
      <c r="F64" s="3">
        <v>45993</v>
      </c>
      <c r="G64">
        <v>202609</v>
      </c>
      <c r="H64" t="s">
        <v>75</v>
      </c>
      <c r="I64" t="s">
        <v>76</v>
      </c>
      <c r="J64" t="s">
        <v>77</v>
      </c>
      <c r="K64" t="s">
        <v>78</v>
      </c>
      <c r="L64" t="s">
        <v>79</v>
      </c>
      <c r="M64" t="s">
        <v>80</v>
      </c>
      <c r="N64" t="s">
        <v>391</v>
      </c>
      <c r="O64" t="s">
        <v>131</v>
      </c>
      <c r="P64" t="str">
        <f>"INVOICE00042147 ORDGS038695   "</f>
        <v xml:space="preserve">INVOICE00042147 ORDGS038695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44.47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1</v>
      </c>
      <c r="BJ64">
        <v>3.8</v>
      </c>
      <c r="BK64">
        <v>4</v>
      </c>
      <c r="BL64">
        <v>145.53</v>
      </c>
      <c r="BM64">
        <v>21.83</v>
      </c>
      <c r="BN64">
        <v>167.36</v>
      </c>
      <c r="BO64">
        <v>167.36</v>
      </c>
      <c r="BQ64" t="s">
        <v>392</v>
      </c>
      <c r="BR64" t="s">
        <v>84</v>
      </c>
      <c r="BS64" s="3">
        <v>45994</v>
      </c>
      <c r="BT64" s="4">
        <v>0.33194444444444443</v>
      </c>
      <c r="BU64" t="s">
        <v>393</v>
      </c>
      <c r="BV64" t="s">
        <v>86</v>
      </c>
      <c r="BY64">
        <v>19200</v>
      </c>
      <c r="BZ64" t="s">
        <v>134</v>
      </c>
      <c r="CA64">
        <v>8102155384080</v>
      </c>
      <c r="CC64" t="s">
        <v>80</v>
      </c>
      <c r="CD64" s="5" t="s">
        <v>394</v>
      </c>
      <c r="CE64" t="s">
        <v>222</v>
      </c>
      <c r="CF64" s="3">
        <v>45994</v>
      </c>
      <c r="CI64">
        <v>1</v>
      </c>
      <c r="CJ64">
        <v>1</v>
      </c>
      <c r="CK64">
        <v>21</v>
      </c>
      <c r="CL64" t="s">
        <v>89</v>
      </c>
    </row>
    <row r="65" spans="1:90" x14ac:dyDescent="0.3">
      <c r="A65" t="s">
        <v>72</v>
      </c>
      <c r="B65" t="s">
        <v>73</v>
      </c>
      <c r="C65" t="s">
        <v>74</v>
      </c>
      <c r="E65" t="str">
        <f>"GAB2030305"</f>
        <v>GAB2030305</v>
      </c>
      <c r="F65" s="3">
        <v>45993</v>
      </c>
      <c r="G65">
        <v>202609</v>
      </c>
      <c r="H65" t="s">
        <v>75</v>
      </c>
      <c r="I65" t="s">
        <v>76</v>
      </c>
      <c r="J65" t="s">
        <v>77</v>
      </c>
      <c r="K65" t="s">
        <v>78</v>
      </c>
      <c r="L65" t="s">
        <v>395</v>
      </c>
      <c r="M65" t="s">
        <v>396</v>
      </c>
      <c r="N65" t="s">
        <v>397</v>
      </c>
      <c r="O65" t="s">
        <v>131</v>
      </c>
      <c r="P65" t="str">
        <f>"INVOICE00042146 ORDGS038720   "</f>
        <v xml:space="preserve">INVOICE00042146 ORDGS038720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52.82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2.4</v>
      </c>
      <c r="BK65">
        <v>2.5</v>
      </c>
      <c r="BL65">
        <v>172.86</v>
      </c>
      <c r="BM65">
        <v>25.93</v>
      </c>
      <c r="BN65">
        <v>198.79</v>
      </c>
      <c r="BO65">
        <v>198.79</v>
      </c>
      <c r="BQ65" t="s">
        <v>398</v>
      </c>
      <c r="BR65" t="s">
        <v>84</v>
      </c>
      <c r="BS65" s="3">
        <v>45995</v>
      </c>
      <c r="BT65" s="4">
        <v>0.40625</v>
      </c>
      <c r="BU65" t="s">
        <v>386</v>
      </c>
      <c r="BV65" t="s">
        <v>86</v>
      </c>
      <c r="BY65">
        <v>12000</v>
      </c>
      <c r="BZ65" t="s">
        <v>134</v>
      </c>
      <c r="CA65" t="s">
        <v>399</v>
      </c>
      <c r="CC65" t="s">
        <v>396</v>
      </c>
      <c r="CD65">
        <v>2570</v>
      </c>
      <c r="CE65" t="s">
        <v>154</v>
      </c>
      <c r="CF65" s="3">
        <v>45996</v>
      </c>
      <c r="CI65">
        <v>2</v>
      </c>
      <c r="CJ65">
        <v>2</v>
      </c>
      <c r="CK65">
        <v>23</v>
      </c>
      <c r="CL65" t="s">
        <v>89</v>
      </c>
    </row>
    <row r="66" spans="1:90" x14ac:dyDescent="0.3">
      <c r="A66" t="s">
        <v>72</v>
      </c>
      <c r="B66" t="s">
        <v>73</v>
      </c>
      <c r="C66" t="s">
        <v>74</v>
      </c>
      <c r="E66" t="str">
        <f>"GAB2030306"</f>
        <v>GAB2030306</v>
      </c>
      <c r="F66" s="3">
        <v>45993</v>
      </c>
      <c r="G66">
        <v>202609</v>
      </c>
      <c r="H66" t="s">
        <v>75</v>
      </c>
      <c r="I66" t="s">
        <v>76</v>
      </c>
      <c r="J66" t="s">
        <v>77</v>
      </c>
      <c r="K66" t="s">
        <v>78</v>
      </c>
      <c r="L66" t="s">
        <v>96</v>
      </c>
      <c r="M66" t="s">
        <v>97</v>
      </c>
      <c r="N66" t="s">
        <v>400</v>
      </c>
      <c r="O66" t="s">
        <v>131</v>
      </c>
      <c r="P66" t="str">
        <f>"INVOICE00042141 ORDGS038522   "</f>
        <v xml:space="preserve">INVOICE00042141 ORDGS038522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52.82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1</v>
      </c>
      <c r="BJ66">
        <v>2.4</v>
      </c>
      <c r="BK66">
        <v>2.5</v>
      </c>
      <c r="BL66">
        <v>172.86</v>
      </c>
      <c r="BM66">
        <v>25.93</v>
      </c>
      <c r="BN66">
        <v>198.79</v>
      </c>
      <c r="BO66">
        <v>198.79</v>
      </c>
      <c r="BQ66" t="s">
        <v>401</v>
      </c>
      <c r="BR66" t="s">
        <v>84</v>
      </c>
      <c r="BS66" s="3">
        <v>45994</v>
      </c>
      <c r="BT66" s="4">
        <v>0.42708333333333331</v>
      </c>
      <c r="BU66" t="s">
        <v>402</v>
      </c>
      <c r="BV66" t="s">
        <v>86</v>
      </c>
      <c r="BY66">
        <v>12000</v>
      </c>
      <c r="BZ66" t="s">
        <v>134</v>
      </c>
      <c r="CC66" t="s">
        <v>97</v>
      </c>
      <c r="CD66" s="5" t="s">
        <v>101</v>
      </c>
      <c r="CE66" t="s">
        <v>148</v>
      </c>
      <c r="CF66" s="3">
        <v>45995</v>
      </c>
      <c r="CI66">
        <v>2</v>
      </c>
      <c r="CJ66">
        <v>1</v>
      </c>
      <c r="CK66">
        <v>23</v>
      </c>
      <c r="CL66" t="s">
        <v>89</v>
      </c>
    </row>
    <row r="67" spans="1:90" x14ac:dyDescent="0.3">
      <c r="A67" t="s">
        <v>72</v>
      </c>
      <c r="B67" t="s">
        <v>73</v>
      </c>
      <c r="C67" t="s">
        <v>74</v>
      </c>
      <c r="E67" t="str">
        <f>"GAB2030307"</f>
        <v>GAB2030307</v>
      </c>
      <c r="F67" s="3">
        <v>45993</v>
      </c>
      <c r="G67">
        <v>202609</v>
      </c>
      <c r="H67" t="s">
        <v>75</v>
      </c>
      <c r="I67" t="s">
        <v>76</v>
      </c>
      <c r="J67" t="s">
        <v>77</v>
      </c>
      <c r="K67" t="s">
        <v>78</v>
      </c>
      <c r="L67" t="s">
        <v>79</v>
      </c>
      <c r="M67" t="s">
        <v>80</v>
      </c>
      <c r="N67" t="s">
        <v>259</v>
      </c>
      <c r="O67" t="s">
        <v>131</v>
      </c>
      <c r="P67" t="str">
        <f>"INVOICE00042144 ORDGS038704   "</f>
        <v xml:space="preserve">INVOICE00042144 ORDGS038704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27.79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1</v>
      </c>
      <c r="BJ67">
        <v>2.4</v>
      </c>
      <c r="BK67">
        <v>2.5</v>
      </c>
      <c r="BL67">
        <v>90.96</v>
      </c>
      <c r="BM67">
        <v>13.64</v>
      </c>
      <c r="BN67">
        <v>104.6</v>
      </c>
      <c r="BO67">
        <v>104.6</v>
      </c>
      <c r="BQ67" t="s">
        <v>260</v>
      </c>
      <c r="BR67" t="s">
        <v>84</v>
      </c>
      <c r="BS67" s="3">
        <v>45994</v>
      </c>
      <c r="BT67" s="4">
        <v>0.33333333333333331</v>
      </c>
      <c r="BU67" t="s">
        <v>261</v>
      </c>
      <c r="BV67" t="s">
        <v>86</v>
      </c>
      <c r="BY67">
        <v>12000</v>
      </c>
      <c r="BZ67" t="s">
        <v>134</v>
      </c>
      <c r="CA67">
        <v>8612186129080</v>
      </c>
      <c r="CC67" t="s">
        <v>80</v>
      </c>
      <c r="CD67" s="5" t="s">
        <v>87</v>
      </c>
      <c r="CE67" t="s">
        <v>148</v>
      </c>
      <c r="CF67" s="3">
        <v>45994</v>
      </c>
      <c r="CI67">
        <v>1</v>
      </c>
      <c r="CJ67">
        <v>1</v>
      </c>
      <c r="CK67">
        <v>21</v>
      </c>
      <c r="CL67" t="s">
        <v>89</v>
      </c>
    </row>
    <row r="68" spans="1:90" x14ac:dyDescent="0.3">
      <c r="A68" t="s">
        <v>72</v>
      </c>
      <c r="B68" t="s">
        <v>73</v>
      </c>
      <c r="C68" t="s">
        <v>74</v>
      </c>
      <c r="E68" t="str">
        <f>"GAB2030308"</f>
        <v>GAB2030308</v>
      </c>
      <c r="F68" s="3">
        <v>45993</v>
      </c>
      <c r="G68">
        <v>202609</v>
      </c>
      <c r="H68" t="s">
        <v>75</v>
      </c>
      <c r="I68" t="s">
        <v>76</v>
      </c>
      <c r="J68" t="s">
        <v>77</v>
      </c>
      <c r="K68" t="s">
        <v>78</v>
      </c>
      <c r="L68" t="s">
        <v>199</v>
      </c>
      <c r="M68" t="s">
        <v>200</v>
      </c>
      <c r="N68" t="s">
        <v>403</v>
      </c>
      <c r="O68" t="s">
        <v>131</v>
      </c>
      <c r="P68" t="str">
        <f>"INVOICE00042143 ORDGS038703   "</f>
        <v xml:space="preserve">INVOICE00042143 ORDGS038703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82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1</v>
      </c>
      <c r="BJ68">
        <v>3.8</v>
      </c>
      <c r="BK68">
        <v>4</v>
      </c>
      <c r="BL68">
        <v>268.37</v>
      </c>
      <c r="BM68">
        <v>40.26</v>
      </c>
      <c r="BN68">
        <v>308.63</v>
      </c>
      <c r="BO68">
        <v>308.63</v>
      </c>
      <c r="BQ68" t="s">
        <v>404</v>
      </c>
      <c r="BR68" t="s">
        <v>84</v>
      </c>
      <c r="BS68" s="3">
        <v>45995</v>
      </c>
      <c r="BT68" s="4">
        <v>0.40972222222222221</v>
      </c>
      <c r="BU68" t="s">
        <v>405</v>
      </c>
      <c r="BV68" t="s">
        <v>89</v>
      </c>
      <c r="BY68">
        <v>19200</v>
      </c>
      <c r="BZ68" t="s">
        <v>134</v>
      </c>
      <c r="CA68">
        <v>8505026533083</v>
      </c>
      <c r="CC68" t="s">
        <v>200</v>
      </c>
      <c r="CD68">
        <v>1035</v>
      </c>
      <c r="CE68" t="s">
        <v>142</v>
      </c>
      <c r="CF68" s="3">
        <v>45996</v>
      </c>
      <c r="CI68">
        <v>1</v>
      </c>
      <c r="CJ68">
        <v>2</v>
      </c>
      <c r="CK68">
        <v>23</v>
      </c>
      <c r="CL68" t="s">
        <v>89</v>
      </c>
    </row>
    <row r="69" spans="1:90" x14ac:dyDescent="0.3">
      <c r="A69" t="s">
        <v>72</v>
      </c>
      <c r="B69" t="s">
        <v>73</v>
      </c>
      <c r="C69" t="s">
        <v>74</v>
      </c>
      <c r="E69" t="str">
        <f>"GAB2030309"</f>
        <v>GAB2030309</v>
      </c>
      <c r="F69" s="3">
        <v>45993</v>
      </c>
      <c r="G69">
        <v>202609</v>
      </c>
      <c r="H69" t="s">
        <v>75</v>
      </c>
      <c r="I69" t="s">
        <v>76</v>
      </c>
      <c r="J69" t="s">
        <v>77</v>
      </c>
      <c r="K69" t="s">
        <v>78</v>
      </c>
      <c r="L69" t="s">
        <v>406</v>
      </c>
      <c r="M69" t="s">
        <v>407</v>
      </c>
      <c r="N69" t="s">
        <v>408</v>
      </c>
      <c r="O69" t="s">
        <v>131</v>
      </c>
      <c r="P69" t="str">
        <f>"INVOICE00042142 ORDGS038677   "</f>
        <v xml:space="preserve">INVOICE00042142 ORDGS038677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43.09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1</v>
      </c>
      <c r="BJ69">
        <v>1.7</v>
      </c>
      <c r="BK69">
        <v>2</v>
      </c>
      <c r="BL69">
        <v>141.02000000000001</v>
      </c>
      <c r="BM69">
        <v>21.15</v>
      </c>
      <c r="BN69">
        <v>162.16999999999999</v>
      </c>
      <c r="BO69">
        <v>162.16999999999999</v>
      </c>
      <c r="BQ69" t="s">
        <v>409</v>
      </c>
      <c r="BR69" t="s">
        <v>84</v>
      </c>
      <c r="BS69" t="s">
        <v>287</v>
      </c>
      <c r="BY69">
        <v>8448</v>
      </c>
      <c r="BZ69" t="s">
        <v>134</v>
      </c>
      <c r="CC69" t="s">
        <v>407</v>
      </c>
      <c r="CD69">
        <v>6506</v>
      </c>
      <c r="CE69" t="s">
        <v>195</v>
      </c>
      <c r="CI69">
        <v>1</v>
      </c>
      <c r="CJ69" t="s">
        <v>287</v>
      </c>
      <c r="CK69">
        <v>23</v>
      </c>
      <c r="CL69" t="s">
        <v>89</v>
      </c>
    </row>
    <row r="70" spans="1:90" x14ac:dyDescent="0.3">
      <c r="A70" t="s">
        <v>72</v>
      </c>
      <c r="B70" t="s">
        <v>73</v>
      </c>
      <c r="C70" t="s">
        <v>74</v>
      </c>
      <c r="E70" t="str">
        <f>"GAB2030311"</f>
        <v>GAB2030311</v>
      </c>
      <c r="F70" s="3">
        <v>45993</v>
      </c>
      <c r="G70">
        <v>202609</v>
      </c>
      <c r="H70" t="s">
        <v>75</v>
      </c>
      <c r="I70" t="s">
        <v>76</v>
      </c>
      <c r="J70" t="s">
        <v>77</v>
      </c>
      <c r="K70" t="s">
        <v>78</v>
      </c>
      <c r="L70" t="s">
        <v>90</v>
      </c>
      <c r="M70" t="s">
        <v>91</v>
      </c>
      <c r="N70" t="s">
        <v>410</v>
      </c>
      <c r="O70" t="s">
        <v>131</v>
      </c>
      <c r="P70" t="str">
        <f>"INVOICE00042116 ORDGS038694   "</f>
        <v xml:space="preserve">INVOICE00042116 ORDGS038694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22.24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1</v>
      </c>
      <c r="BJ70">
        <v>1.7</v>
      </c>
      <c r="BK70">
        <v>2</v>
      </c>
      <c r="BL70">
        <v>72.78</v>
      </c>
      <c r="BM70">
        <v>10.92</v>
      </c>
      <c r="BN70">
        <v>83.7</v>
      </c>
      <c r="BO70">
        <v>83.7</v>
      </c>
      <c r="BQ70" t="s">
        <v>411</v>
      </c>
      <c r="BR70" t="s">
        <v>84</v>
      </c>
      <c r="BS70" s="3">
        <v>45994</v>
      </c>
      <c r="BT70" s="4">
        <v>0.40416666666666667</v>
      </c>
      <c r="BU70" t="s">
        <v>412</v>
      </c>
      <c r="BV70" t="s">
        <v>86</v>
      </c>
      <c r="BY70">
        <v>8448</v>
      </c>
      <c r="BZ70" t="s">
        <v>134</v>
      </c>
      <c r="CA70" t="s">
        <v>94</v>
      </c>
      <c r="CC70" t="s">
        <v>91</v>
      </c>
      <c r="CD70">
        <v>6001</v>
      </c>
      <c r="CE70" t="s">
        <v>246</v>
      </c>
      <c r="CF70" s="3">
        <v>45994</v>
      </c>
      <c r="CI70">
        <v>2</v>
      </c>
      <c r="CJ70">
        <v>1</v>
      </c>
      <c r="CK70">
        <v>21</v>
      </c>
      <c r="CL70" t="s">
        <v>89</v>
      </c>
    </row>
    <row r="71" spans="1:90" x14ac:dyDescent="0.3">
      <c r="A71" t="s">
        <v>72</v>
      </c>
      <c r="B71" t="s">
        <v>73</v>
      </c>
      <c r="C71" t="s">
        <v>74</v>
      </c>
      <c r="E71" t="str">
        <f>"GAB2030314"</f>
        <v>GAB2030314</v>
      </c>
      <c r="F71" s="3">
        <v>45993</v>
      </c>
      <c r="G71">
        <v>202609</v>
      </c>
      <c r="H71" t="s">
        <v>75</v>
      </c>
      <c r="I71" t="s">
        <v>76</v>
      </c>
      <c r="J71" t="s">
        <v>77</v>
      </c>
      <c r="K71" t="s">
        <v>78</v>
      </c>
      <c r="L71" t="s">
        <v>413</v>
      </c>
      <c r="M71" t="s">
        <v>414</v>
      </c>
      <c r="N71" t="s">
        <v>415</v>
      </c>
      <c r="O71" t="s">
        <v>131</v>
      </c>
      <c r="P71" t="str">
        <f>"INVOICE00123337 CT098621      "</f>
        <v xml:space="preserve">INVOICE00123337 CT098621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44.47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1</v>
      </c>
      <c r="BJ71">
        <v>3.8</v>
      </c>
      <c r="BK71">
        <v>4</v>
      </c>
      <c r="BL71">
        <v>145.53</v>
      </c>
      <c r="BM71">
        <v>21.83</v>
      </c>
      <c r="BN71">
        <v>167.36</v>
      </c>
      <c r="BO71">
        <v>167.36</v>
      </c>
      <c r="BR71" t="s">
        <v>84</v>
      </c>
      <c r="BS71" s="3">
        <v>45994</v>
      </c>
      <c r="BT71" s="4">
        <v>0.6166666666666667</v>
      </c>
      <c r="BU71" t="s">
        <v>416</v>
      </c>
      <c r="BV71" t="s">
        <v>89</v>
      </c>
      <c r="BW71" t="s">
        <v>173</v>
      </c>
      <c r="BX71" t="s">
        <v>417</v>
      </c>
      <c r="BY71">
        <v>19200</v>
      </c>
      <c r="BZ71" t="s">
        <v>134</v>
      </c>
      <c r="CA71" t="s">
        <v>418</v>
      </c>
      <c r="CC71" t="s">
        <v>414</v>
      </c>
      <c r="CD71">
        <v>5201</v>
      </c>
      <c r="CE71" t="s">
        <v>175</v>
      </c>
      <c r="CF71" s="3">
        <v>45995</v>
      </c>
      <c r="CI71">
        <v>1</v>
      </c>
      <c r="CJ71">
        <v>1</v>
      </c>
      <c r="CK71">
        <v>21</v>
      </c>
      <c r="CL71" t="s">
        <v>89</v>
      </c>
    </row>
    <row r="72" spans="1:90" x14ac:dyDescent="0.3">
      <c r="A72" t="s">
        <v>72</v>
      </c>
      <c r="B72" t="s">
        <v>73</v>
      </c>
      <c r="C72" t="s">
        <v>74</v>
      </c>
      <c r="E72" t="str">
        <f>"GAB2030315"</f>
        <v>GAB2030315</v>
      </c>
      <c r="F72" s="3">
        <v>45993</v>
      </c>
      <c r="G72">
        <v>202609</v>
      </c>
      <c r="H72" t="s">
        <v>75</v>
      </c>
      <c r="I72" t="s">
        <v>76</v>
      </c>
      <c r="J72" t="s">
        <v>77</v>
      </c>
      <c r="K72" t="s">
        <v>78</v>
      </c>
      <c r="L72" t="s">
        <v>419</v>
      </c>
      <c r="M72" t="s">
        <v>420</v>
      </c>
      <c r="N72" t="s">
        <v>421</v>
      </c>
      <c r="O72" t="s">
        <v>131</v>
      </c>
      <c r="P72" t="str">
        <f>"INVOICE00123338 CT098622      "</f>
        <v xml:space="preserve">INVOICE00123338 CT098622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82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1</v>
      </c>
      <c r="BJ72">
        <v>3.8</v>
      </c>
      <c r="BK72">
        <v>4</v>
      </c>
      <c r="BL72">
        <v>268.37</v>
      </c>
      <c r="BM72">
        <v>40.26</v>
      </c>
      <c r="BN72">
        <v>308.63</v>
      </c>
      <c r="BO72">
        <v>308.63</v>
      </c>
      <c r="BQ72" t="s">
        <v>422</v>
      </c>
      <c r="BR72" t="s">
        <v>84</v>
      </c>
      <c r="BS72" s="3">
        <v>45994</v>
      </c>
      <c r="BT72" s="4">
        <v>0.5</v>
      </c>
      <c r="BU72" t="s">
        <v>423</v>
      </c>
      <c r="BV72" t="s">
        <v>86</v>
      </c>
      <c r="BY72">
        <v>19200</v>
      </c>
      <c r="BZ72" t="s">
        <v>134</v>
      </c>
      <c r="CA72" t="s">
        <v>424</v>
      </c>
      <c r="CC72" t="s">
        <v>420</v>
      </c>
      <c r="CD72">
        <v>2515</v>
      </c>
      <c r="CE72" t="s">
        <v>425</v>
      </c>
      <c r="CF72" s="3">
        <v>45995</v>
      </c>
      <c r="CI72">
        <v>1</v>
      </c>
      <c r="CJ72">
        <v>1</v>
      </c>
      <c r="CK72">
        <v>23</v>
      </c>
      <c r="CL72" t="s">
        <v>89</v>
      </c>
    </row>
    <row r="73" spans="1:90" x14ac:dyDescent="0.3">
      <c r="A73" t="s">
        <v>72</v>
      </c>
      <c r="B73" t="s">
        <v>73</v>
      </c>
      <c r="C73" t="s">
        <v>74</v>
      </c>
      <c r="E73" t="str">
        <f>"GAB2030316"</f>
        <v>GAB2030316</v>
      </c>
      <c r="F73" s="3">
        <v>45993</v>
      </c>
      <c r="G73">
        <v>202609</v>
      </c>
      <c r="H73" t="s">
        <v>75</v>
      </c>
      <c r="I73" t="s">
        <v>76</v>
      </c>
      <c r="J73" t="s">
        <v>77</v>
      </c>
      <c r="K73" t="s">
        <v>78</v>
      </c>
      <c r="L73" t="s">
        <v>426</v>
      </c>
      <c r="M73" t="s">
        <v>427</v>
      </c>
      <c r="N73" t="s">
        <v>428</v>
      </c>
      <c r="O73" t="s">
        <v>131</v>
      </c>
      <c r="P73" t="str">
        <f>"INVOICE00123339 CT098623      "</f>
        <v xml:space="preserve">INVOICE00123339 CT098623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52.82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2.4</v>
      </c>
      <c r="BK73">
        <v>2.5</v>
      </c>
      <c r="BL73">
        <v>172.86</v>
      </c>
      <c r="BM73">
        <v>25.93</v>
      </c>
      <c r="BN73">
        <v>198.79</v>
      </c>
      <c r="BO73">
        <v>198.79</v>
      </c>
      <c r="BR73" t="s">
        <v>84</v>
      </c>
      <c r="BS73" s="3">
        <v>45995</v>
      </c>
      <c r="BT73" s="4">
        <v>0.51111111111111107</v>
      </c>
      <c r="BU73" t="s">
        <v>429</v>
      </c>
      <c r="BV73" t="s">
        <v>86</v>
      </c>
      <c r="BY73">
        <v>12000</v>
      </c>
      <c r="BZ73" t="s">
        <v>134</v>
      </c>
      <c r="CA73" t="s">
        <v>368</v>
      </c>
      <c r="CC73" t="s">
        <v>427</v>
      </c>
      <c r="CD73" s="5" t="s">
        <v>430</v>
      </c>
      <c r="CE73" t="s">
        <v>154</v>
      </c>
      <c r="CF73" s="3">
        <v>45995</v>
      </c>
      <c r="CI73">
        <v>2</v>
      </c>
      <c r="CJ73">
        <v>2</v>
      </c>
      <c r="CK73">
        <v>23</v>
      </c>
      <c r="CL73" t="s">
        <v>89</v>
      </c>
    </row>
    <row r="74" spans="1:90" x14ac:dyDescent="0.3">
      <c r="A74" t="s">
        <v>72</v>
      </c>
      <c r="B74" t="s">
        <v>73</v>
      </c>
      <c r="C74" t="s">
        <v>74</v>
      </c>
      <c r="E74" t="str">
        <f>"GAB2030317"</f>
        <v>GAB2030317</v>
      </c>
      <c r="F74" s="3">
        <v>45993</v>
      </c>
      <c r="G74">
        <v>202609</v>
      </c>
      <c r="H74" t="s">
        <v>75</v>
      </c>
      <c r="I74" t="s">
        <v>76</v>
      </c>
      <c r="J74" t="s">
        <v>77</v>
      </c>
      <c r="K74" t="s">
        <v>78</v>
      </c>
      <c r="L74" t="s">
        <v>96</v>
      </c>
      <c r="M74" t="s">
        <v>97</v>
      </c>
      <c r="N74" t="s">
        <v>431</v>
      </c>
      <c r="O74" t="s">
        <v>131</v>
      </c>
      <c r="P74" t="str">
        <f>"INVOICE00042138 ORDGS038466   "</f>
        <v xml:space="preserve">INVOICE00042138 ORDGS038466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43.09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1.7</v>
      </c>
      <c r="BK74">
        <v>2</v>
      </c>
      <c r="BL74">
        <v>141.02000000000001</v>
      </c>
      <c r="BM74">
        <v>21.15</v>
      </c>
      <c r="BN74">
        <v>162.16999999999999</v>
      </c>
      <c r="BO74">
        <v>162.16999999999999</v>
      </c>
      <c r="BQ74" t="s">
        <v>432</v>
      </c>
      <c r="BR74" t="s">
        <v>84</v>
      </c>
      <c r="BS74" s="3">
        <v>45994</v>
      </c>
      <c r="BT74" s="4">
        <v>0.43125000000000002</v>
      </c>
      <c r="BU74" t="s">
        <v>433</v>
      </c>
      <c r="BV74" t="s">
        <v>86</v>
      </c>
      <c r="BY74">
        <v>8448</v>
      </c>
      <c r="BZ74" t="s">
        <v>134</v>
      </c>
      <c r="CC74" t="s">
        <v>97</v>
      </c>
      <c r="CD74" s="5" t="s">
        <v>101</v>
      </c>
      <c r="CE74" t="s">
        <v>246</v>
      </c>
      <c r="CF74" s="3">
        <v>45995</v>
      </c>
      <c r="CI74">
        <v>2</v>
      </c>
      <c r="CJ74">
        <v>1</v>
      </c>
      <c r="CK74">
        <v>23</v>
      </c>
      <c r="CL74" t="s">
        <v>89</v>
      </c>
    </row>
    <row r="75" spans="1:90" x14ac:dyDescent="0.3">
      <c r="A75" t="s">
        <v>72</v>
      </c>
      <c r="B75" t="s">
        <v>73</v>
      </c>
      <c r="C75" t="s">
        <v>74</v>
      </c>
      <c r="E75" t="str">
        <f>"GAB2030318"</f>
        <v>GAB2030318</v>
      </c>
      <c r="F75" s="3">
        <v>45993</v>
      </c>
      <c r="G75">
        <v>202609</v>
      </c>
      <c r="H75" t="s">
        <v>75</v>
      </c>
      <c r="I75" t="s">
        <v>76</v>
      </c>
      <c r="J75" t="s">
        <v>77</v>
      </c>
      <c r="K75" t="s">
        <v>78</v>
      </c>
      <c r="L75" t="s">
        <v>371</v>
      </c>
      <c r="M75" t="s">
        <v>372</v>
      </c>
      <c r="N75" t="s">
        <v>434</v>
      </c>
      <c r="O75" t="s">
        <v>131</v>
      </c>
      <c r="P75" t="str">
        <f>"INVOICE00123353 CT098617      "</f>
        <v xml:space="preserve">INVOICE00123353 CT098617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62.55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</v>
      </c>
      <c r="BJ75">
        <v>2.7</v>
      </c>
      <c r="BK75">
        <v>3</v>
      </c>
      <c r="BL75">
        <v>204.7</v>
      </c>
      <c r="BM75">
        <v>30.71</v>
      </c>
      <c r="BN75">
        <v>235.41</v>
      </c>
      <c r="BO75">
        <v>235.41</v>
      </c>
      <c r="BR75" t="s">
        <v>84</v>
      </c>
      <c r="BS75" s="3">
        <v>45994</v>
      </c>
      <c r="BT75" s="4">
        <v>0.41041666666666665</v>
      </c>
      <c r="BU75" t="s">
        <v>435</v>
      </c>
      <c r="BV75" t="s">
        <v>86</v>
      </c>
      <c r="BY75">
        <v>13392</v>
      </c>
      <c r="BZ75" t="s">
        <v>134</v>
      </c>
      <c r="CC75" t="s">
        <v>372</v>
      </c>
      <c r="CD75" s="5" t="s">
        <v>376</v>
      </c>
      <c r="CE75" t="s">
        <v>436</v>
      </c>
      <c r="CF75" s="3">
        <v>45995</v>
      </c>
      <c r="CI75">
        <v>2</v>
      </c>
      <c r="CJ75">
        <v>1</v>
      </c>
      <c r="CK75">
        <v>23</v>
      </c>
      <c r="CL75" t="s">
        <v>89</v>
      </c>
    </row>
    <row r="76" spans="1:90" x14ac:dyDescent="0.3">
      <c r="A76" t="s">
        <v>72</v>
      </c>
      <c r="B76" t="s">
        <v>73</v>
      </c>
      <c r="C76" t="s">
        <v>74</v>
      </c>
      <c r="E76" t="str">
        <f>"GAB2030319"</f>
        <v>GAB2030319</v>
      </c>
      <c r="F76" s="3">
        <v>45993</v>
      </c>
      <c r="G76">
        <v>202609</v>
      </c>
      <c r="H76" t="s">
        <v>75</v>
      </c>
      <c r="I76" t="s">
        <v>76</v>
      </c>
      <c r="J76" t="s">
        <v>77</v>
      </c>
      <c r="K76" t="s">
        <v>78</v>
      </c>
      <c r="L76" t="s">
        <v>199</v>
      </c>
      <c r="M76" t="s">
        <v>200</v>
      </c>
      <c r="N76" t="s">
        <v>437</v>
      </c>
      <c r="O76" t="s">
        <v>131</v>
      </c>
      <c r="P76" t="str">
        <f>"INVOICE00042180 ORDGS038741   "</f>
        <v xml:space="preserve">INVOICE00042180 ORDGS038741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82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1</v>
      </c>
      <c r="BJ76">
        <v>3.8</v>
      </c>
      <c r="BK76">
        <v>4</v>
      </c>
      <c r="BL76">
        <v>268.37</v>
      </c>
      <c r="BM76">
        <v>40.26</v>
      </c>
      <c r="BN76">
        <v>308.63</v>
      </c>
      <c r="BO76">
        <v>308.63</v>
      </c>
      <c r="BQ76" t="s">
        <v>438</v>
      </c>
      <c r="BR76" t="s">
        <v>84</v>
      </c>
      <c r="BS76" s="3">
        <v>45994</v>
      </c>
      <c r="BT76" s="4">
        <v>0.45416666666666666</v>
      </c>
      <c r="BU76" t="s">
        <v>439</v>
      </c>
      <c r="BV76" t="s">
        <v>86</v>
      </c>
      <c r="BY76">
        <v>19200</v>
      </c>
      <c r="BZ76" t="s">
        <v>134</v>
      </c>
      <c r="CA76">
        <v>9210235816085</v>
      </c>
      <c r="CC76" t="s">
        <v>200</v>
      </c>
      <c r="CD76">
        <v>1055</v>
      </c>
      <c r="CE76" t="s">
        <v>142</v>
      </c>
      <c r="CF76" s="3">
        <v>45995</v>
      </c>
      <c r="CI76">
        <v>1</v>
      </c>
      <c r="CJ76">
        <v>1</v>
      </c>
      <c r="CK76">
        <v>23</v>
      </c>
      <c r="CL76" t="s">
        <v>89</v>
      </c>
    </row>
    <row r="77" spans="1:90" x14ac:dyDescent="0.3">
      <c r="A77" t="s">
        <v>72</v>
      </c>
      <c r="B77" t="s">
        <v>73</v>
      </c>
      <c r="C77" t="s">
        <v>74</v>
      </c>
      <c r="E77" t="str">
        <f>"GAB2030320"</f>
        <v>GAB2030320</v>
      </c>
      <c r="F77" s="3">
        <v>45993</v>
      </c>
      <c r="G77">
        <v>202609</v>
      </c>
      <c r="H77" t="s">
        <v>75</v>
      </c>
      <c r="I77" t="s">
        <v>76</v>
      </c>
      <c r="J77" t="s">
        <v>77</v>
      </c>
      <c r="K77" t="s">
        <v>78</v>
      </c>
      <c r="L77" t="s">
        <v>75</v>
      </c>
      <c r="M77" t="s">
        <v>76</v>
      </c>
      <c r="N77" t="s">
        <v>440</v>
      </c>
      <c r="O77" t="s">
        <v>131</v>
      </c>
      <c r="P77" t="str">
        <f>"INVOICE00123354 CT098619      "</f>
        <v xml:space="preserve">INVOICE00123354 CT098619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17.37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1.7</v>
      </c>
      <c r="BK77">
        <v>2</v>
      </c>
      <c r="BL77">
        <v>56.85</v>
      </c>
      <c r="BM77">
        <v>8.5299999999999994</v>
      </c>
      <c r="BN77">
        <v>65.38</v>
      </c>
      <c r="BO77">
        <v>65.38</v>
      </c>
      <c r="BQ77" t="s">
        <v>441</v>
      </c>
      <c r="BR77" t="s">
        <v>84</v>
      </c>
      <c r="BS77" s="3">
        <v>45994</v>
      </c>
      <c r="BT77" s="4">
        <v>0.38263888888888886</v>
      </c>
      <c r="BU77" t="s">
        <v>442</v>
      </c>
      <c r="BV77" t="s">
        <v>86</v>
      </c>
      <c r="BY77">
        <v>8448</v>
      </c>
      <c r="BZ77" t="s">
        <v>134</v>
      </c>
      <c r="CA77" t="s">
        <v>443</v>
      </c>
      <c r="CC77" t="s">
        <v>76</v>
      </c>
      <c r="CD77">
        <v>7441</v>
      </c>
      <c r="CE77" t="s">
        <v>444</v>
      </c>
      <c r="CF77" s="3">
        <v>45995</v>
      </c>
      <c r="CI77">
        <v>1</v>
      </c>
      <c r="CJ77">
        <v>1</v>
      </c>
      <c r="CK77">
        <v>22</v>
      </c>
      <c r="CL77" t="s">
        <v>89</v>
      </c>
    </row>
    <row r="78" spans="1:90" x14ac:dyDescent="0.3">
      <c r="A78" t="s">
        <v>72</v>
      </c>
      <c r="B78" t="s">
        <v>73</v>
      </c>
      <c r="C78" t="s">
        <v>74</v>
      </c>
      <c r="E78" t="str">
        <f>"GAB2030321"</f>
        <v>GAB2030321</v>
      </c>
      <c r="F78" s="3">
        <v>45993</v>
      </c>
      <c r="G78">
        <v>202609</v>
      </c>
      <c r="H78" t="s">
        <v>75</v>
      </c>
      <c r="I78" t="s">
        <v>76</v>
      </c>
      <c r="J78" t="s">
        <v>77</v>
      </c>
      <c r="K78" t="s">
        <v>78</v>
      </c>
      <c r="L78" t="s">
        <v>445</v>
      </c>
      <c r="M78" t="s">
        <v>446</v>
      </c>
      <c r="N78" t="s">
        <v>447</v>
      </c>
      <c r="O78" t="s">
        <v>131</v>
      </c>
      <c r="P78" t="str">
        <f>"INVOICE00123355 CT098625      "</f>
        <v xml:space="preserve">INVOICE00123355 CT098625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52.82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17.41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2.4</v>
      </c>
      <c r="BK78">
        <v>2.5</v>
      </c>
      <c r="BL78">
        <v>190.27</v>
      </c>
      <c r="BM78">
        <v>28.54</v>
      </c>
      <c r="BN78">
        <v>218.81</v>
      </c>
      <c r="BO78">
        <v>218.81</v>
      </c>
      <c r="BQ78" t="s">
        <v>448</v>
      </c>
      <c r="BR78" t="s">
        <v>84</v>
      </c>
      <c r="BS78" s="3">
        <v>45995</v>
      </c>
      <c r="BT78" s="4">
        <v>0.41666666666666669</v>
      </c>
      <c r="BU78" t="s">
        <v>449</v>
      </c>
      <c r="BV78" t="s">
        <v>86</v>
      </c>
      <c r="BY78">
        <v>12000</v>
      </c>
      <c r="BZ78" t="s">
        <v>141</v>
      </c>
      <c r="CC78" t="s">
        <v>446</v>
      </c>
      <c r="CD78">
        <v>2745</v>
      </c>
      <c r="CE78" t="s">
        <v>148</v>
      </c>
      <c r="CF78" s="3">
        <v>45996</v>
      </c>
      <c r="CI78">
        <v>2</v>
      </c>
      <c r="CJ78">
        <v>2</v>
      </c>
      <c r="CK78">
        <v>23</v>
      </c>
      <c r="CL78" t="s">
        <v>89</v>
      </c>
    </row>
    <row r="79" spans="1:90" x14ac:dyDescent="0.3">
      <c r="A79" t="s">
        <v>72</v>
      </c>
      <c r="B79" t="s">
        <v>73</v>
      </c>
      <c r="C79" t="s">
        <v>74</v>
      </c>
      <c r="E79" t="str">
        <f>"GAB2030322"</f>
        <v>GAB2030322</v>
      </c>
      <c r="F79" s="3">
        <v>45993</v>
      </c>
      <c r="G79">
        <v>202609</v>
      </c>
      <c r="H79" t="s">
        <v>75</v>
      </c>
      <c r="I79" t="s">
        <v>76</v>
      </c>
      <c r="J79" t="s">
        <v>77</v>
      </c>
      <c r="K79" t="s">
        <v>78</v>
      </c>
      <c r="L79" t="s">
        <v>119</v>
      </c>
      <c r="M79" t="s">
        <v>120</v>
      </c>
      <c r="N79" t="s">
        <v>121</v>
      </c>
      <c r="O79" t="s">
        <v>131</v>
      </c>
      <c r="P79" t="str">
        <f>"INVOICE00123347 CT098616      "</f>
        <v xml:space="preserve">INVOICE00123347 CT098616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22.24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0.8</v>
      </c>
      <c r="BK79">
        <v>1</v>
      </c>
      <c r="BL79">
        <v>72.78</v>
      </c>
      <c r="BM79">
        <v>10.92</v>
      </c>
      <c r="BN79">
        <v>83.7</v>
      </c>
      <c r="BO79">
        <v>83.7</v>
      </c>
      <c r="BQ79" t="s">
        <v>122</v>
      </c>
      <c r="BR79" t="s">
        <v>84</v>
      </c>
      <c r="BS79" s="3">
        <v>45994</v>
      </c>
      <c r="BT79" s="4">
        <v>0.4</v>
      </c>
      <c r="BU79" t="s">
        <v>122</v>
      </c>
      <c r="BV79" t="s">
        <v>86</v>
      </c>
      <c r="BY79">
        <v>4160</v>
      </c>
      <c r="BZ79" t="s">
        <v>134</v>
      </c>
      <c r="CA79">
        <v>8909235965088</v>
      </c>
      <c r="CC79" t="s">
        <v>120</v>
      </c>
      <c r="CD79" s="5" t="s">
        <v>123</v>
      </c>
      <c r="CE79" t="s">
        <v>450</v>
      </c>
      <c r="CF79" s="3">
        <v>45994</v>
      </c>
      <c r="CI79">
        <v>1</v>
      </c>
      <c r="CJ79">
        <v>1</v>
      </c>
      <c r="CK79">
        <v>21</v>
      </c>
      <c r="CL79" t="s">
        <v>89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"009945158429"</f>
        <v>009945158429</v>
      </c>
      <c r="F80" s="3">
        <v>45993</v>
      </c>
      <c r="G80">
        <v>202609</v>
      </c>
      <c r="H80" t="s">
        <v>79</v>
      </c>
      <c r="I80" t="s">
        <v>80</v>
      </c>
      <c r="J80" t="s">
        <v>274</v>
      </c>
      <c r="K80" t="s">
        <v>78</v>
      </c>
      <c r="L80" t="s">
        <v>451</v>
      </c>
      <c r="M80" t="s">
        <v>452</v>
      </c>
      <c r="N80" t="s">
        <v>453</v>
      </c>
      <c r="O80" t="s">
        <v>131</v>
      </c>
      <c r="P80" t="str">
        <f>"NO REF                        "</f>
        <v xml:space="preserve">NO REF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27.79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2.1</v>
      </c>
      <c r="BJ80">
        <v>2.4</v>
      </c>
      <c r="BK80">
        <v>2.5</v>
      </c>
      <c r="BL80">
        <v>90.96</v>
      </c>
      <c r="BM80">
        <v>13.64</v>
      </c>
      <c r="BN80">
        <v>104.6</v>
      </c>
      <c r="BO80">
        <v>104.6</v>
      </c>
      <c r="BQ80" t="s">
        <v>454</v>
      </c>
      <c r="BR80" t="s">
        <v>279</v>
      </c>
      <c r="BS80" s="3">
        <v>45994</v>
      </c>
      <c r="BT80" s="4">
        <v>0.41319444444444442</v>
      </c>
      <c r="BU80" t="s">
        <v>455</v>
      </c>
      <c r="BV80" t="s">
        <v>86</v>
      </c>
      <c r="BY80">
        <v>12027.6</v>
      </c>
      <c r="BZ80" t="s">
        <v>134</v>
      </c>
      <c r="CA80" t="s">
        <v>456</v>
      </c>
      <c r="CC80" t="s">
        <v>452</v>
      </c>
      <c r="CD80">
        <v>1200</v>
      </c>
      <c r="CE80" t="s">
        <v>135</v>
      </c>
      <c r="CF80" s="3">
        <v>45994</v>
      </c>
      <c r="CI80">
        <v>1</v>
      </c>
      <c r="CJ80">
        <v>1</v>
      </c>
      <c r="CK80">
        <v>21</v>
      </c>
      <c r="CL80" t="s">
        <v>89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"009945158467"</f>
        <v>009945158467</v>
      </c>
      <c r="F81" s="3">
        <v>45993</v>
      </c>
      <c r="G81">
        <v>202609</v>
      </c>
      <c r="H81" t="s">
        <v>79</v>
      </c>
      <c r="I81" t="s">
        <v>80</v>
      </c>
      <c r="J81" t="s">
        <v>274</v>
      </c>
      <c r="K81" t="s">
        <v>78</v>
      </c>
      <c r="L81" t="s">
        <v>240</v>
      </c>
      <c r="M81" t="s">
        <v>241</v>
      </c>
      <c r="N81" t="s">
        <v>274</v>
      </c>
      <c r="O81" t="s">
        <v>131</v>
      </c>
      <c r="P81" t="str">
        <f>"NO REF                        "</f>
        <v xml:space="preserve">NO REF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22.24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72.78</v>
      </c>
      <c r="BM81">
        <v>10.92</v>
      </c>
      <c r="BN81">
        <v>83.7</v>
      </c>
      <c r="BO81">
        <v>83.7</v>
      </c>
      <c r="BQ81" t="s">
        <v>457</v>
      </c>
      <c r="BR81" t="s">
        <v>279</v>
      </c>
      <c r="BS81" t="s">
        <v>287</v>
      </c>
      <c r="BY81">
        <v>1200</v>
      </c>
      <c r="BZ81" t="s">
        <v>134</v>
      </c>
      <c r="CC81" t="s">
        <v>241</v>
      </c>
      <c r="CD81">
        <v>9300</v>
      </c>
      <c r="CE81" t="s">
        <v>135</v>
      </c>
      <c r="CI81">
        <v>1</v>
      </c>
      <c r="CJ81" t="s">
        <v>287</v>
      </c>
      <c r="CK81">
        <v>21</v>
      </c>
      <c r="CL81" t="s">
        <v>89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"009945158430"</f>
        <v>009945158430</v>
      </c>
      <c r="F82" s="3">
        <v>45993</v>
      </c>
      <c r="G82">
        <v>202609</v>
      </c>
      <c r="H82" t="s">
        <v>79</v>
      </c>
      <c r="I82" t="s">
        <v>80</v>
      </c>
      <c r="J82" t="s">
        <v>274</v>
      </c>
      <c r="K82" t="s">
        <v>78</v>
      </c>
      <c r="L82" t="s">
        <v>114</v>
      </c>
      <c r="M82" t="s">
        <v>115</v>
      </c>
      <c r="N82" t="s">
        <v>274</v>
      </c>
      <c r="O82" t="s">
        <v>131</v>
      </c>
      <c r="P82" t="str">
        <f>"NO REF                        "</f>
        <v xml:space="preserve">NO REF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61.14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4</v>
      </c>
      <c r="BI82">
        <v>4.5999999999999996</v>
      </c>
      <c r="BJ82">
        <v>5.5</v>
      </c>
      <c r="BK82">
        <v>5.5</v>
      </c>
      <c r="BL82">
        <v>200.09</v>
      </c>
      <c r="BM82">
        <v>30.01</v>
      </c>
      <c r="BN82">
        <v>230.1</v>
      </c>
      <c r="BO82">
        <v>230.1</v>
      </c>
      <c r="BQ82" t="s">
        <v>458</v>
      </c>
      <c r="BR82" t="s">
        <v>279</v>
      </c>
      <c r="BS82" s="3">
        <v>45996</v>
      </c>
      <c r="BT82" s="4">
        <v>0.36875000000000002</v>
      </c>
      <c r="BU82" t="s">
        <v>459</v>
      </c>
      <c r="BV82" t="s">
        <v>89</v>
      </c>
      <c r="BW82" t="s">
        <v>460</v>
      </c>
      <c r="BX82" t="s">
        <v>461</v>
      </c>
      <c r="BY82">
        <v>26344</v>
      </c>
      <c r="BZ82" t="s">
        <v>134</v>
      </c>
      <c r="CC82" t="s">
        <v>115</v>
      </c>
      <c r="CD82">
        <v>4000</v>
      </c>
      <c r="CE82" t="s">
        <v>135</v>
      </c>
      <c r="CF82" s="3">
        <v>45997</v>
      </c>
      <c r="CI82">
        <v>1</v>
      </c>
      <c r="CJ82">
        <v>3</v>
      </c>
      <c r="CK82">
        <v>21</v>
      </c>
      <c r="CL82" t="s">
        <v>89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"009945158468"</f>
        <v>009945158468</v>
      </c>
      <c r="F83" s="3">
        <v>45993</v>
      </c>
      <c r="G83">
        <v>202609</v>
      </c>
      <c r="H83" t="s">
        <v>79</v>
      </c>
      <c r="I83" t="s">
        <v>80</v>
      </c>
      <c r="J83" t="s">
        <v>274</v>
      </c>
      <c r="K83" t="s">
        <v>78</v>
      </c>
      <c r="L83" t="s">
        <v>75</v>
      </c>
      <c r="M83" t="s">
        <v>76</v>
      </c>
      <c r="N83" t="s">
        <v>274</v>
      </c>
      <c r="O83" t="s">
        <v>131</v>
      </c>
      <c r="P83" t="str">
        <f>"NO REF                        "</f>
        <v xml:space="preserve">NO REF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22.24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1</v>
      </c>
      <c r="BJ83">
        <v>0.2</v>
      </c>
      <c r="BK83">
        <v>1</v>
      </c>
      <c r="BL83">
        <v>72.78</v>
      </c>
      <c r="BM83">
        <v>10.92</v>
      </c>
      <c r="BN83">
        <v>83.7</v>
      </c>
      <c r="BO83">
        <v>83.7</v>
      </c>
      <c r="BQ83" t="s">
        <v>462</v>
      </c>
      <c r="BR83" t="s">
        <v>279</v>
      </c>
      <c r="BS83" s="3">
        <v>45994</v>
      </c>
      <c r="BT83" s="4">
        <v>0.51388888888888884</v>
      </c>
      <c r="BU83" t="s">
        <v>463</v>
      </c>
      <c r="BV83" t="s">
        <v>89</v>
      </c>
      <c r="BW83" t="s">
        <v>179</v>
      </c>
      <c r="BX83" t="s">
        <v>180</v>
      </c>
      <c r="BY83">
        <v>1200</v>
      </c>
      <c r="BZ83" t="s">
        <v>134</v>
      </c>
      <c r="CA83" t="s">
        <v>464</v>
      </c>
      <c r="CC83" t="s">
        <v>76</v>
      </c>
      <c r="CD83">
        <v>7460</v>
      </c>
      <c r="CE83" t="s">
        <v>135</v>
      </c>
      <c r="CF83" s="3">
        <v>45995</v>
      </c>
      <c r="CI83">
        <v>1</v>
      </c>
      <c r="CJ83">
        <v>1</v>
      </c>
      <c r="CK83">
        <v>21</v>
      </c>
      <c r="CL83" t="s">
        <v>89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"009944868267"</f>
        <v>009944868267</v>
      </c>
      <c r="F84" s="3">
        <v>45993</v>
      </c>
      <c r="G84">
        <v>202609</v>
      </c>
      <c r="H84" t="s">
        <v>240</v>
      </c>
      <c r="I84" t="s">
        <v>241</v>
      </c>
      <c r="J84" t="s">
        <v>274</v>
      </c>
      <c r="K84" t="s">
        <v>78</v>
      </c>
      <c r="L84" t="s">
        <v>79</v>
      </c>
      <c r="M84" t="s">
        <v>80</v>
      </c>
      <c r="N84" t="s">
        <v>274</v>
      </c>
      <c r="O84" t="s">
        <v>131</v>
      </c>
      <c r="P84" t="str">
        <f>"                              "</f>
        <v xml:space="preserve">     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188.95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2</v>
      </c>
      <c r="BI84">
        <v>12</v>
      </c>
      <c r="BJ84">
        <v>16.7</v>
      </c>
      <c r="BK84">
        <v>17</v>
      </c>
      <c r="BL84">
        <v>618.39</v>
      </c>
      <c r="BM84">
        <v>92.76</v>
      </c>
      <c r="BN84">
        <v>711.15</v>
      </c>
      <c r="BO84">
        <v>711.15</v>
      </c>
      <c r="BQ84" t="s">
        <v>279</v>
      </c>
      <c r="BR84" t="s">
        <v>457</v>
      </c>
      <c r="BS84" s="3">
        <v>45994</v>
      </c>
      <c r="BT84" s="4">
        <v>0.40138888888888891</v>
      </c>
      <c r="BU84" t="s">
        <v>122</v>
      </c>
      <c r="BV84" t="s">
        <v>86</v>
      </c>
      <c r="BY84">
        <v>41625</v>
      </c>
      <c r="BZ84" t="s">
        <v>465</v>
      </c>
      <c r="CA84">
        <v>8909235965088</v>
      </c>
      <c r="CC84" t="s">
        <v>80</v>
      </c>
      <c r="CD84" s="5" t="s">
        <v>466</v>
      </c>
      <c r="CE84" t="s">
        <v>135</v>
      </c>
      <c r="CF84" s="3">
        <v>45994</v>
      </c>
      <c r="CI84">
        <v>1</v>
      </c>
      <c r="CJ84">
        <v>1</v>
      </c>
      <c r="CK84">
        <v>21</v>
      </c>
      <c r="CL84" t="s">
        <v>89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"009944868261"</f>
        <v>009944868261</v>
      </c>
      <c r="F85" s="3">
        <v>45993</v>
      </c>
      <c r="G85">
        <v>202609</v>
      </c>
      <c r="H85" t="s">
        <v>240</v>
      </c>
      <c r="I85" t="s">
        <v>241</v>
      </c>
      <c r="J85" t="s">
        <v>274</v>
      </c>
      <c r="K85" t="s">
        <v>78</v>
      </c>
      <c r="L85" t="s">
        <v>75</v>
      </c>
      <c r="M85" t="s">
        <v>76</v>
      </c>
      <c r="N85" t="s">
        <v>274</v>
      </c>
      <c r="O85" t="s">
        <v>82</v>
      </c>
      <c r="P85" t="str">
        <f>"                              "</f>
        <v xml:space="preserve">     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6.1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43.01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1</v>
      </c>
      <c r="BI85">
        <v>1</v>
      </c>
      <c r="BJ85">
        <v>0.2</v>
      </c>
      <c r="BK85">
        <v>1</v>
      </c>
      <c r="BL85">
        <v>146.85</v>
      </c>
      <c r="BM85">
        <v>22.03</v>
      </c>
      <c r="BN85">
        <v>168.88</v>
      </c>
      <c r="BO85">
        <v>168.88</v>
      </c>
      <c r="BQ85" t="s">
        <v>467</v>
      </c>
      <c r="BR85" t="s">
        <v>457</v>
      </c>
      <c r="BS85" s="3">
        <v>45995</v>
      </c>
      <c r="BT85" s="4">
        <v>0.5180555555555556</v>
      </c>
      <c r="BU85" t="s">
        <v>468</v>
      </c>
      <c r="BV85" t="s">
        <v>86</v>
      </c>
      <c r="BY85">
        <v>1200</v>
      </c>
      <c r="BZ85" t="s">
        <v>469</v>
      </c>
      <c r="CA85" t="s">
        <v>464</v>
      </c>
      <c r="CC85" t="s">
        <v>76</v>
      </c>
      <c r="CD85">
        <v>8000</v>
      </c>
      <c r="CE85" t="s">
        <v>135</v>
      </c>
      <c r="CF85" s="3">
        <v>45996</v>
      </c>
      <c r="CI85">
        <v>4</v>
      </c>
      <c r="CJ85">
        <v>2</v>
      </c>
      <c r="CK85">
        <v>41</v>
      </c>
      <c r="CL85" t="s">
        <v>89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"009945202351"</f>
        <v>009945202351</v>
      </c>
      <c r="F86" s="3">
        <v>45993</v>
      </c>
      <c r="G86">
        <v>202609</v>
      </c>
      <c r="H86" t="s">
        <v>114</v>
      </c>
      <c r="I86" t="s">
        <v>115</v>
      </c>
      <c r="J86" t="s">
        <v>274</v>
      </c>
      <c r="K86" t="s">
        <v>78</v>
      </c>
      <c r="L86" t="s">
        <v>119</v>
      </c>
      <c r="M86" t="s">
        <v>120</v>
      </c>
      <c r="N86" t="s">
        <v>274</v>
      </c>
      <c r="O86" t="s">
        <v>131</v>
      </c>
      <c r="P86" t="str">
        <f>"PREETHUM                      "</f>
        <v xml:space="preserve">PREETHUM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22.24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72.78</v>
      </c>
      <c r="BM86">
        <v>10.92</v>
      </c>
      <c r="BN86">
        <v>83.7</v>
      </c>
      <c r="BO86">
        <v>83.7</v>
      </c>
      <c r="BQ86" t="s">
        <v>279</v>
      </c>
      <c r="BR86" t="s">
        <v>470</v>
      </c>
      <c r="BS86" s="3">
        <v>45995</v>
      </c>
      <c r="BT86" s="4">
        <v>0.40486111111111112</v>
      </c>
      <c r="BU86" t="s">
        <v>471</v>
      </c>
      <c r="BV86" t="s">
        <v>89</v>
      </c>
      <c r="BW86" t="s">
        <v>108</v>
      </c>
      <c r="BX86" t="s">
        <v>472</v>
      </c>
      <c r="BY86">
        <v>1200</v>
      </c>
      <c r="BZ86" t="s">
        <v>134</v>
      </c>
      <c r="CA86">
        <v>8909235965088</v>
      </c>
      <c r="CC86" t="s">
        <v>120</v>
      </c>
      <c r="CD86" s="5" t="s">
        <v>123</v>
      </c>
      <c r="CE86" t="s">
        <v>135</v>
      </c>
      <c r="CF86" s="3">
        <v>45995</v>
      </c>
      <c r="CI86">
        <v>1</v>
      </c>
      <c r="CJ86">
        <v>2</v>
      </c>
      <c r="CK86">
        <v>21</v>
      </c>
      <c r="CL86" t="s">
        <v>89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"009944868266"</f>
        <v>009944868266</v>
      </c>
      <c r="F87" s="3">
        <v>45994</v>
      </c>
      <c r="G87">
        <v>202609</v>
      </c>
      <c r="H87" t="s">
        <v>240</v>
      </c>
      <c r="I87" t="s">
        <v>241</v>
      </c>
      <c r="J87" t="s">
        <v>274</v>
      </c>
      <c r="K87" t="s">
        <v>78</v>
      </c>
      <c r="L87" t="s">
        <v>119</v>
      </c>
      <c r="M87" t="s">
        <v>120</v>
      </c>
      <c r="N87" t="s">
        <v>274</v>
      </c>
      <c r="O87" t="s">
        <v>131</v>
      </c>
      <c r="P87" t="str">
        <f>"                              "</f>
        <v xml:space="preserve">   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38.28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3</v>
      </c>
      <c r="BJ87">
        <v>1.7</v>
      </c>
      <c r="BK87">
        <v>3</v>
      </c>
      <c r="BL87">
        <v>114.08</v>
      </c>
      <c r="BM87">
        <v>17.11</v>
      </c>
      <c r="BN87">
        <v>131.19</v>
      </c>
      <c r="BO87">
        <v>131.19</v>
      </c>
      <c r="BQ87" t="s">
        <v>279</v>
      </c>
      <c r="BR87" t="s">
        <v>457</v>
      </c>
      <c r="BS87" s="3">
        <v>45995</v>
      </c>
      <c r="BT87" s="4">
        <v>0.40416666666666667</v>
      </c>
      <c r="BU87" t="s">
        <v>471</v>
      </c>
      <c r="BV87" t="s">
        <v>86</v>
      </c>
      <c r="BY87">
        <v>8448</v>
      </c>
      <c r="BZ87" t="s">
        <v>465</v>
      </c>
      <c r="CA87">
        <v>8909235965088</v>
      </c>
      <c r="CC87" t="s">
        <v>120</v>
      </c>
      <c r="CD87" s="5" t="s">
        <v>473</v>
      </c>
      <c r="CE87" t="s">
        <v>135</v>
      </c>
      <c r="CF87" s="3">
        <v>45995</v>
      </c>
      <c r="CI87">
        <v>1</v>
      </c>
      <c r="CJ87">
        <v>1</v>
      </c>
      <c r="CK87">
        <v>21</v>
      </c>
      <c r="CL87" t="s">
        <v>89</v>
      </c>
    </row>
    <row r="88" spans="1:90" x14ac:dyDescent="0.3">
      <c r="A88" t="s">
        <v>72</v>
      </c>
      <c r="B88" t="s">
        <v>73</v>
      </c>
      <c r="C88" t="s">
        <v>74</v>
      </c>
      <c r="E88" t="str">
        <f>"GAB2030331"</f>
        <v>GAB2030331</v>
      </c>
      <c r="F88" s="3">
        <v>45994</v>
      </c>
      <c r="G88">
        <v>202609</v>
      </c>
      <c r="H88" t="s">
        <v>75</v>
      </c>
      <c r="I88" t="s">
        <v>76</v>
      </c>
      <c r="J88" t="s">
        <v>77</v>
      </c>
      <c r="K88" t="s">
        <v>78</v>
      </c>
      <c r="L88" t="s">
        <v>395</v>
      </c>
      <c r="M88" t="s">
        <v>396</v>
      </c>
      <c r="N88" t="s">
        <v>474</v>
      </c>
      <c r="O88" t="s">
        <v>82</v>
      </c>
      <c r="P88" t="str">
        <f>"INVOICE00042159 ORDGS038748   "</f>
        <v xml:space="preserve">INVOICE00042159 ORDGS038748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6.1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69.61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3</v>
      </c>
      <c r="BJ88">
        <v>6.1</v>
      </c>
      <c r="BK88">
        <v>7</v>
      </c>
      <c r="BL88">
        <v>213.56</v>
      </c>
      <c r="BM88">
        <v>32.03</v>
      </c>
      <c r="BN88">
        <v>245.59</v>
      </c>
      <c r="BO88">
        <v>245.59</v>
      </c>
      <c r="BR88" t="s">
        <v>84</v>
      </c>
      <c r="BS88" s="3">
        <v>45996</v>
      </c>
      <c r="BT88" s="4">
        <v>0.65833333333333333</v>
      </c>
      <c r="BU88" t="s">
        <v>475</v>
      </c>
      <c r="BV88" t="s">
        <v>86</v>
      </c>
      <c r="BY88">
        <v>30720</v>
      </c>
      <c r="CA88">
        <v>8110045719084</v>
      </c>
      <c r="CC88" t="s">
        <v>396</v>
      </c>
      <c r="CD88">
        <v>2571</v>
      </c>
      <c r="CE88" t="s">
        <v>102</v>
      </c>
      <c r="CI88">
        <v>2</v>
      </c>
      <c r="CJ88">
        <v>2</v>
      </c>
      <c r="CK88">
        <v>43</v>
      </c>
      <c r="CL88" t="s">
        <v>89</v>
      </c>
    </row>
    <row r="89" spans="1:90" x14ac:dyDescent="0.3">
      <c r="A89" t="s">
        <v>72</v>
      </c>
      <c r="B89" t="s">
        <v>73</v>
      </c>
      <c r="C89" t="s">
        <v>74</v>
      </c>
      <c r="E89" t="str">
        <f>"GAB2030334"</f>
        <v>GAB2030334</v>
      </c>
      <c r="F89" s="3">
        <v>45994</v>
      </c>
      <c r="G89">
        <v>202609</v>
      </c>
      <c r="H89" t="s">
        <v>75</v>
      </c>
      <c r="I89" t="s">
        <v>76</v>
      </c>
      <c r="J89" t="s">
        <v>77</v>
      </c>
      <c r="K89" t="s">
        <v>78</v>
      </c>
      <c r="L89" t="s">
        <v>383</v>
      </c>
      <c r="M89" t="s">
        <v>384</v>
      </c>
      <c r="N89" t="s">
        <v>476</v>
      </c>
      <c r="O89" t="s">
        <v>82</v>
      </c>
      <c r="P89" t="str">
        <f>"INVOICE00123351 CT098484      "</f>
        <v xml:space="preserve">INVOICE00123351 CT098484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6.1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84.04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4</v>
      </c>
      <c r="BI89">
        <v>8</v>
      </c>
      <c r="BJ89">
        <v>31.7</v>
      </c>
      <c r="BK89">
        <v>32</v>
      </c>
      <c r="BL89">
        <v>256.56</v>
      </c>
      <c r="BM89">
        <v>38.479999999999997</v>
      </c>
      <c r="BN89">
        <v>295.04000000000002</v>
      </c>
      <c r="BO89">
        <v>295.04000000000002</v>
      </c>
      <c r="BQ89" t="s">
        <v>477</v>
      </c>
      <c r="BR89" t="s">
        <v>84</v>
      </c>
      <c r="BS89" t="s">
        <v>287</v>
      </c>
      <c r="BY89">
        <v>39585</v>
      </c>
      <c r="CC89" t="s">
        <v>384</v>
      </c>
      <c r="CD89">
        <v>1501</v>
      </c>
      <c r="CE89" t="s">
        <v>88</v>
      </c>
      <c r="CI89">
        <v>2</v>
      </c>
      <c r="CJ89" t="s">
        <v>287</v>
      </c>
      <c r="CK89">
        <v>41</v>
      </c>
      <c r="CL89" t="s">
        <v>89</v>
      </c>
    </row>
    <row r="90" spans="1:90" x14ac:dyDescent="0.3">
      <c r="A90" t="s">
        <v>72</v>
      </c>
      <c r="B90" t="s">
        <v>73</v>
      </c>
      <c r="C90" t="s">
        <v>74</v>
      </c>
      <c r="E90" t="str">
        <f>"GAB2030335"</f>
        <v>GAB2030335</v>
      </c>
      <c r="F90" s="3">
        <v>45994</v>
      </c>
      <c r="G90">
        <v>202609</v>
      </c>
      <c r="H90" t="s">
        <v>75</v>
      </c>
      <c r="I90" t="s">
        <v>76</v>
      </c>
      <c r="J90" t="s">
        <v>77</v>
      </c>
      <c r="K90" t="s">
        <v>78</v>
      </c>
      <c r="L90" t="s">
        <v>119</v>
      </c>
      <c r="M90" t="s">
        <v>120</v>
      </c>
      <c r="N90" t="s">
        <v>121</v>
      </c>
      <c r="O90" t="s">
        <v>82</v>
      </c>
      <c r="P90" t="str">
        <f>"INVOICE00123350 CT098463      "</f>
        <v xml:space="preserve">INVOICE00123350 CT098463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6.1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49.36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7</v>
      </c>
      <c r="BJ90">
        <v>1.7</v>
      </c>
      <c r="BK90">
        <v>7</v>
      </c>
      <c r="BL90">
        <v>153.19999999999999</v>
      </c>
      <c r="BM90">
        <v>22.98</v>
      </c>
      <c r="BN90">
        <v>176.18</v>
      </c>
      <c r="BO90">
        <v>176.18</v>
      </c>
      <c r="BQ90" t="s">
        <v>122</v>
      </c>
      <c r="BR90" t="s">
        <v>84</v>
      </c>
      <c r="BS90" s="3">
        <v>45996</v>
      </c>
      <c r="BT90" s="4">
        <v>0.40416666666666667</v>
      </c>
      <c r="BU90" t="s">
        <v>307</v>
      </c>
      <c r="BV90" t="s">
        <v>86</v>
      </c>
      <c r="BY90">
        <v>8448</v>
      </c>
      <c r="CA90">
        <v>8909235965088</v>
      </c>
      <c r="CC90" t="s">
        <v>120</v>
      </c>
      <c r="CD90" s="5" t="s">
        <v>123</v>
      </c>
      <c r="CE90" t="s">
        <v>88</v>
      </c>
      <c r="CF90" s="3">
        <v>45996</v>
      </c>
      <c r="CI90">
        <v>3</v>
      </c>
      <c r="CJ90">
        <v>2</v>
      </c>
      <c r="CK90">
        <v>41</v>
      </c>
      <c r="CL90" t="s">
        <v>89</v>
      </c>
    </row>
    <row r="91" spans="1:90" x14ac:dyDescent="0.3">
      <c r="A91" t="s">
        <v>72</v>
      </c>
      <c r="B91" t="s">
        <v>73</v>
      </c>
      <c r="C91" t="s">
        <v>74</v>
      </c>
      <c r="E91" t="str">
        <f>"GAB2030337"</f>
        <v>GAB2030337</v>
      </c>
      <c r="F91" s="3">
        <v>45994</v>
      </c>
      <c r="G91">
        <v>202609</v>
      </c>
      <c r="H91" t="s">
        <v>75</v>
      </c>
      <c r="I91" t="s">
        <v>76</v>
      </c>
      <c r="J91" t="s">
        <v>77</v>
      </c>
      <c r="K91" t="s">
        <v>78</v>
      </c>
      <c r="L91" t="s">
        <v>114</v>
      </c>
      <c r="M91" t="s">
        <v>115</v>
      </c>
      <c r="N91" t="s">
        <v>478</v>
      </c>
      <c r="O91" t="s">
        <v>82</v>
      </c>
      <c r="P91" t="str">
        <f>"INVOICE00123366 CT098629      "</f>
        <v xml:space="preserve">INVOICE00123366 CT098629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6.1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71.8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2</v>
      </c>
      <c r="BI91">
        <v>10</v>
      </c>
      <c r="BJ91">
        <v>25.8</v>
      </c>
      <c r="BK91">
        <v>26</v>
      </c>
      <c r="BL91">
        <v>220.08</v>
      </c>
      <c r="BM91">
        <v>33.01</v>
      </c>
      <c r="BN91">
        <v>253.09</v>
      </c>
      <c r="BO91">
        <v>253.09</v>
      </c>
      <c r="BR91" t="s">
        <v>84</v>
      </c>
      <c r="BS91" s="3">
        <v>45996</v>
      </c>
      <c r="BT91" s="4">
        <v>0.67152777777777772</v>
      </c>
      <c r="BU91" t="s">
        <v>479</v>
      </c>
      <c r="BV91" t="s">
        <v>86</v>
      </c>
      <c r="BY91">
        <v>64380</v>
      </c>
      <c r="CC91" t="s">
        <v>115</v>
      </c>
      <c r="CD91">
        <v>4001</v>
      </c>
      <c r="CE91" t="s">
        <v>95</v>
      </c>
      <c r="CF91" s="3">
        <v>45996</v>
      </c>
      <c r="CI91">
        <v>3</v>
      </c>
      <c r="CJ91">
        <v>2</v>
      </c>
      <c r="CK91">
        <v>41</v>
      </c>
      <c r="CL91" t="s">
        <v>89</v>
      </c>
    </row>
    <row r="92" spans="1:90" x14ac:dyDescent="0.3">
      <c r="A92" t="s">
        <v>72</v>
      </c>
      <c r="B92" t="s">
        <v>73</v>
      </c>
      <c r="C92" t="s">
        <v>74</v>
      </c>
      <c r="E92" t="str">
        <f>"GAB2030338"</f>
        <v>GAB2030338</v>
      </c>
      <c r="F92" s="3">
        <v>45994</v>
      </c>
      <c r="G92">
        <v>202609</v>
      </c>
      <c r="H92" t="s">
        <v>75</v>
      </c>
      <c r="I92" t="s">
        <v>76</v>
      </c>
      <c r="J92" t="s">
        <v>77</v>
      </c>
      <c r="K92" t="s">
        <v>78</v>
      </c>
      <c r="L92" t="s">
        <v>480</v>
      </c>
      <c r="M92" t="s">
        <v>481</v>
      </c>
      <c r="N92" t="s">
        <v>482</v>
      </c>
      <c r="O92" t="s">
        <v>82</v>
      </c>
      <c r="P92" t="str">
        <f>"INVOICE00123367 CT098630      "</f>
        <v xml:space="preserve">INVOICE00123367 CT098630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6.1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69.61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5</v>
      </c>
      <c r="BJ92">
        <v>12.9</v>
      </c>
      <c r="BK92">
        <v>13</v>
      </c>
      <c r="BL92">
        <v>213.56</v>
      </c>
      <c r="BM92">
        <v>32.03</v>
      </c>
      <c r="BN92">
        <v>245.59</v>
      </c>
      <c r="BO92">
        <v>245.59</v>
      </c>
      <c r="BR92" t="s">
        <v>84</v>
      </c>
      <c r="BS92" s="3">
        <v>45997</v>
      </c>
      <c r="BT92" s="4">
        <v>0.67638888888888893</v>
      </c>
      <c r="BU92" t="s">
        <v>483</v>
      </c>
      <c r="BV92" t="s">
        <v>86</v>
      </c>
      <c r="BY92">
        <v>64380</v>
      </c>
      <c r="CA92" t="s">
        <v>484</v>
      </c>
      <c r="CC92" t="s">
        <v>481</v>
      </c>
      <c r="CD92">
        <v>4420</v>
      </c>
      <c r="CE92" t="s">
        <v>95</v>
      </c>
      <c r="CI92">
        <v>3</v>
      </c>
      <c r="CJ92">
        <v>2</v>
      </c>
      <c r="CK92">
        <v>43</v>
      </c>
      <c r="CL92" t="s">
        <v>89</v>
      </c>
    </row>
    <row r="93" spans="1:90" x14ac:dyDescent="0.3">
      <c r="A93" t="s">
        <v>72</v>
      </c>
      <c r="B93" t="s">
        <v>73</v>
      </c>
      <c r="C93" t="s">
        <v>74</v>
      </c>
      <c r="E93" t="str">
        <f>"GAB2030344"</f>
        <v>GAB2030344</v>
      </c>
      <c r="F93" s="3">
        <v>45994</v>
      </c>
      <c r="G93">
        <v>202609</v>
      </c>
      <c r="H93" t="s">
        <v>75</v>
      </c>
      <c r="I93" t="s">
        <v>76</v>
      </c>
      <c r="J93" t="s">
        <v>77</v>
      </c>
      <c r="K93" t="s">
        <v>78</v>
      </c>
      <c r="L93" t="s">
        <v>114</v>
      </c>
      <c r="M93" t="s">
        <v>115</v>
      </c>
      <c r="N93" t="s">
        <v>485</v>
      </c>
      <c r="O93" t="s">
        <v>82</v>
      </c>
      <c r="P93" t="str">
        <f>"INVOICE00042187 00042186 ORDGS"</f>
        <v>INVOICE00042187 00042186 ORDGS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6.1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49.36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2</v>
      </c>
      <c r="BI93">
        <v>9</v>
      </c>
      <c r="BJ93">
        <v>14.3</v>
      </c>
      <c r="BK93">
        <v>15</v>
      </c>
      <c r="BL93">
        <v>153.19999999999999</v>
      </c>
      <c r="BM93">
        <v>22.98</v>
      </c>
      <c r="BN93">
        <v>176.18</v>
      </c>
      <c r="BO93">
        <v>176.18</v>
      </c>
      <c r="BQ93" t="s">
        <v>486</v>
      </c>
      <c r="BR93" t="s">
        <v>84</v>
      </c>
      <c r="BS93" s="3">
        <v>45996</v>
      </c>
      <c r="BT93" s="4">
        <v>0.66041666666666665</v>
      </c>
      <c r="BU93" t="s">
        <v>487</v>
      </c>
      <c r="BV93" t="s">
        <v>86</v>
      </c>
      <c r="BY93">
        <v>71703</v>
      </c>
      <c r="CA93" t="s">
        <v>488</v>
      </c>
      <c r="CC93" t="s">
        <v>115</v>
      </c>
      <c r="CD93">
        <v>4092</v>
      </c>
      <c r="CE93" t="s">
        <v>102</v>
      </c>
      <c r="CF93" s="3">
        <v>45997</v>
      </c>
      <c r="CI93">
        <v>3</v>
      </c>
      <c r="CJ93">
        <v>2</v>
      </c>
      <c r="CK93">
        <v>41</v>
      </c>
      <c r="CL93" t="s">
        <v>89</v>
      </c>
    </row>
    <row r="94" spans="1:90" x14ac:dyDescent="0.3">
      <c r="A94" t="s">
        <v>72</v>
      </c>
      <c r="B94" t="s">
        <v>73</v>
      </c>
      <c r="C94" t="s">
        <v>74</v>
      </c>
      <c r="E94" t="str">
        <f>"GAB2030350"</f>
        <v>GAB2030350</v>
      </c>
      <c r="F94" s="3">
        <v>45994</v>
      </c>
      <c r="G94">
        <v>202609</v>
      </c>
      <c r="H94" t="s">
        <v>75</v>
      </c>
      <c r="I94" t="s">
        <v>76</v>
      </c>
      <c r="J94" t="s">
        <v>77</v>
      </c>
      <c r="K94" t="s">
        <v>78</v>
      </c>
      <c r="L94" t="s">
        <v>489</v>
      </c>
      <c r="M94" t="s">
        <v>490</v>
      </c>
      <c r="N94" t="s">
        <v>491</v>
      </c>
      <c r="O94" t="s">
        <v>82</v>
      </c>
      <c r="P94" t="str">
        <f>"DELIVERY NOTE-19576 CT098577  "</f>
        <v xml:space="preserve">DELIVERY NOTE-19576 CT098577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6.1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162.05000000000001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5</v>
      </c>
      <c r="BI94">
        <v>15</v>
      </c>
      <c r="BJ94">
        <v>40.700000000000003</v>
      </c>
      <c r="BK94">
        <v>41</v>
      </c>
      <c r="BL94">
        <v>489.04</v>
      </c>
      <c r="BM94">
        <v>73.36</v>
      </c>
      <c r="BN94">
        <v>562.4</v>
      </c>
      <c r="BO94">
        <v>562.4</v>
      </c>
      <c r="BQ94" t="s">
        <v>492</v>
      </c>
      <c r="BR94" t="s">
        <v>84</v>
      </c>
      <c r="BS94" t="s">
        <v>287</v>
      </c>
      <c r="BY94">
        <v>40716</v>
      </c>
      <c r="CC94" t="s">
        <v>490</v>
      </c>
      <c r="CD94">
        <v>3900</v>
      </c>
      <c r="CE94" t="s">
        <v>88</v>
      </c>
      <c r="CI94">
        <v>4</v>
      </c>
      <c r="CJ94" t="s">
        <v>287</v>
      </c>
      <c r="CK94">
        <v>43</v>
      </c>
      <c r="CL94" t="s">
        <v>89</v>
      </c>
    </row>
    <row r="95" spans="1:90" x14ac:dyDescent="0.3">
      <c r="A95" t="s">
        <v>72</v>
      </c>
      <c r="B95" t="s">
        <v>73</v>
      </c>
      <c r="C95" t="s">
        <v>74</v>
      </c>
      <c r="E95" t="str">
        <f>"GAB2030356"</f>
        <v>GAB2030356</v>
      </c>
      <c r="F95" s="3">
        <v>45994</v>
      </c>
      <c r="G95">
        <v>202609</v>
      </c>
      <c r="H95" t="s">
        <v>75</v>
      </c>
      <c r="I95" t="s">
        <v>76</v>
      </c>
      <c r="J95" t="s">
        <v>77</v>
      </c>
      <c r="K95" t="s">
        <v>78</v>
      </c>
      <c r="L95" t="s">
        <v>493</v>
      </c>
      <c r="M95" t="s">
        <v>494</v>
      </c>
      <c r="N95" t="s">
        <v>495</v>
      </c>
      <c r="O95" t="s">
        <v>82</v>
      </c>
      <c r="P95" t="str">
        <f>"INVOICE00123396 CT098533      "</f>
        <v xml:space="preserve">INVOICE00123396 CT098533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6.1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49.36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3</v>
      </c>
      <c r="BJ95">
        <v>6.1</v>
      </c>
      <c r="BK95">
        <v>7</v>
      </c>
      <c r="BL95">
        <v>153.19999999999999</v>
      </c>
      <c r="BM95">
        <v>22.98</v>
      </c>
      <c r="BN95">
        <v>176.18</v>
      </c>
      <c r="BO95">
        <v>176.18</v>
      </c>
      <c r="BQ95" t="s">
        <v>496</v>
      </c>
      <c r="BR95" t="s">
        <v>84</v>
      </c>
      <c r="BS95" s="3">
        <v>45996</v>
      </c>
      <c r="BT95" s="4">
        <v>0.34375</v>
      </c>
      <c r="BU95" t="s">
        <v>497</v>
      </c>
      <c r="BV95" t="s">
        <v>86</v>
      </c>
      <c r="BY95">
        <v>30720</v>
      </c>
      <c r="CA95" t="s">
        <v>498</v>
      </c>
      <c r="CC95" t="s">
        <v>494</v>
      </c>
      <c r="CD95">
        <v>1449</v>
      </c>
      <c r="CE95" t="s">
        <v>88</v>
      </c>
      <c r="CF95" s="3">
        <v>45996</v>
      </c>
      <c r="CI95">
        <v>2</v>
      </c>
      <c r="CJ95">
        <v>2</v>
      </c>
      <c r="CK95">
        <v>41</v>
      </c>
      <c r="CL95" t="s">
        <v>89</v>
      </c>
    </row>
    <row r="96" spans="1:90" x14ac:dyDescent="0.3">
      <c r="A96" t="s">
        <v>72</v>
      </c>
      <c r="B96" t="s">
        <v>73</v>
      </c>
      <c r="C96" t="s">
        <v>74</v>
      </c>
      <c r="E96" t="str">
        <f>"GAB2030324"</f>
        <v>GAB2030324</v>
      </c>
      <c r="F96" s="3">
        <v>45994</v>
      </c>
      <c r="G96">
        <v>202609</v>
      </c>
      <c r="H96" t="s">
        <v>75</v>
      </c>
      <c r="I96" t="s">
        <v>76</v>
      </c>
      <c r="J96" t="s">
        <v>77</v>
      </c>
      <c r="K96" t="s">
        <v>78</v>
      </c>
      <c r="L96" t="s">
        <v>96</v>
      </c>
      <c r="M96" t="s">
        <v>97</v>
      </c>
      <c r="N96" t="s">
        <v>400</v>
      </c>
      <c r="O96" t="s">
        <v>131</v>
      </c>
      <c r="P96" t="str">
        <f>"INVOICE00042182 00042181 ORDGS"</f>
        <v>INVOICE00042182 00042181 ORDGS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49.45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1</v>
      </c>
      <c r="BJ96">
        <v>1.7</v>
      </c>
      <c r="BK96">
        <v>2</v>
      </c>
      <c r="BL96">
        <v>147.38</v>
      </c>
      <c r="BM96">
        <v>22.11</v>
      </c>
      <c r="BN96">
        <v>169.49</v>
      </c>
      <c r="BO96">
        <v>169.49</v>
      </c>
      <c r="BQ96" t="s">
        <v>401</v>
      </c>
      <c r="BR96" t="s">
        <v>84</v>
      </c>
      <c r="BS96" s="3">
        <v>45995</v>
      </c>
      <c r="BT96" s="4">
        <v>0.39930555555555558</v>
      </c>
      <c r="BU96" t="s">
        <v>499</v>
      </c>
      <c r="BV96" t="s">
        <v>86</v>
      </c>
      <c r="BY96">
        <v>8448</v>
      </c>
      <c r="BZ96" t="s">
        <v>465</v>
      </c>
      <c r="CA96">
        <v>8910231025083</v>
      </c>
      <c r="CC96" t="s">
        <v>97</v>
      </c>
      <c r="CD96" s="5" t="s">
        <v>101</v>
      </c>
      <c r="CE96" t="s">
        <v>500</v>
      </c>
      <c r="CF96" s="3">
        <v>45996</v>
      </c>
      <c r="CI96">
        <v>2</v>
      </c>
      <c r="CJ96">
        <v>1</v>
      </c>
      <c r="CK96">
        <v>23</v>
      </c>
      <c r="CL96" t="s">
        <v>89</v>
      </c>
    </row>
    <row r="97" spans="1:90" x14ac:dyDescent="0.3">
      <c r="A97" t="s">
        <v>72</v>
      </c>
      <c r="B97" t="s">
        <v>73</v>
      </c>
      <c r="C97" t="s">
        <v>74</v>
      </c>
      <c r="E97" t="str">
        <f>"GAB2030325"</f>
        <v>GAB2030325</v>
      </c>
      <c r="F97" s="3">
        <v>45994</v>
      </c>
      <c r="G97">
        <v>202609</v>
      </c>
      <c r="H97" t="s">
        <v>75</v>
      </c>
      <c r="I97" t="s">
        <v>76</v>
      </c>
      <c r="J97" t="s">
        <v>77</v>
      </c>
      <c r="K97" t="s">
        <v>78</v>
      </c>
      <c r="L97" t="s">
        <v>79</v>
      </c>
      <c r="M97" t="s">
        <v>80</v>
      </c>
      <c r="N97" t="s">
        <v>269</v>
      </c>
      <c r="O97" t="s">
        <v>131</v>
      </c>
      <c r="P97" t="str">
        <f>"INVOICE00042183 ORDGS038732   "</f>
        <v xml:space="preserve">INVOICE00042183 ORDGS038732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25.52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</v>
      </c>
      <c r="BJ97">
        <v>1.7</v>
      </c>
      <c r="BK97">
        <v>2</v>
      </c>
      <c r="BL97">
        <v>76.06</v>
      </c>
      <c r="BM97">
        <v>11.41</v>
      </c>
      <c r="BN97">
        <v>87.47</v>
      </c>
      <c r="BO97">
        <v>87.47</v>
      </c>
      <c r="BQ97" t="s">
        <v>270</v>
      </c>
      <c r="BR97" t="s">
        <v>84</v>
      </c>
      <c r="BS97" s="3">
        <v>45995</v>
      </c>
      <c r="BT97" s="4">
        <v>0.34305555555555556</v>
      </c>
      <c r="BU97" t="s">
        <v>501</v>
      </c>
      <c r="BV97" t="s">
        <v>86</v>
      </c>
      <c r="BY97">
        <v>8448</v>
      </c>
      <c r="BZ97" t="s">
        <v>465</v>
      </c>
      <c r="CA97">
        <v>9107126013089</v>
      </c>
      <c r="CC97" t="s">
        <v>80</v>
      </c>
      <c r="CD97" s="5" t="s">
        <v>87</v>
      </c>
      <c r="CE97" t="s">
        <v>502</v>
      </c>
      <c r="CF97" s="3">
        <v>45995</v>
      </c>
      <c r="CI97">
        <v>1</v>
      </c>
      <c r="CJ97">
        <v>1</v>
      </c>
      <c r="CK97">
        <v>21</v>
      </c>
      <c r="CL97" t="s">
        <v>89</v>
      </c>
    </row>
    <row r="98" spans="1:90" x14ac:dyDescent="0.3">
      <c r="A98" t="s">
        <v>72</v>
      </c>
      <c r="B98" t="s">
        <v>73</v>
      </c>
      <c r="C98" t="s">
        <v>74</v>
      </c>
      <c r="E98" t="str">
        <f>"GAB2030327"</f>
        <v>GAB2030327</v>
      </c>
      <c r="F98" s="3">
        <v>45994</v>
      </c>
      <c r="G98">
        <v>202609</v>
      </c>
      <c r="H98" t="s">
        <v>75</v>
      </c>
      <c r="I98" t="s">
        <v>76</v>
      </c>
      <c r="J98" t="s">
        <v>77</v>
      </c>
      <c r="K98" t="s">
        <v>78</v>
      </c>
      <c r="L98" t="s">
        <v>493</v>
      </c>
      <c r="M98" t="s">
        <v>494</v>
      </c>
      <c r="N98" t="s">
        <v>495</v>
      </c>
      <c r="O98" t="s">
        <v>131</v>
      </c>
      <c r="P98" t="str">
        <f>"INVOICE00042185 ORDGS038735   "</f>
        <v xml:space="preserve">INVOICE00042185 ORDGS038735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38.28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</v>
      </c>
      <c r="BJ98">
        <v>2.7</v>
      </c>
      <c r="BK98">
        <v>3</v>
      </c>
      <c r="BL98">
        <v>114.08</v>
      </c>
      <c r="BM98">
        <v>17.11</v>
      </c>
      <c r="BN98">
        <v>131.19</v>
      </c>
      <c r="BO98">
        <v>131.19</v>
      </c>
      <c r="BR98" t="s">
        <v>84</v>
      </c>
      <c r="BS98" s="3">
        <v>45995</v>
      </c>
      <c r="BT98" s="4">
        <v>0.42291666666666666</v>
      </c>
      <c r="BU98" t="s">
        <v>503</v>
      </c>
      <c r="BV98" t="s">
        <v>86</v>
      </c>
      <c r="BY98">
        <v>13392</v>
      </c>
      <c r="BZ98" t="s">
        <v>465</v>
      </c>
      <c r="CA98" t="s">
        <v>498</v>
      </c>
      <c r="CC98" t="s">
        <v>494</v>
      </c>
      <c r="CD98">
        <v>1449</v>
      </c>
      <c r="CE98" t="s">
        <v>504</v>
      </c>
      <c r="CF98" s="3">
        <v>45996</v>
      </c>
      <c r="CI98">
        <v>1</v>
      </c>
      <c r="CJ98">
        <v>1</v>
      </c>
      <c r="CK98">
        <v>21</v>
      </c>
      <c r="CL98" t="s">
        <v>89</v>
      </c>
    </row>
    <row r="99" spans="1:90" x14ac:dyDescent="0.3">
      <c r="A99" t="s">
        <v>72</v>
      </c>
      <c r="B99" t="s">
        <v>73</v>
      </c>
      <c r="C99" t="s">
        <v>74</v>
      </c>
      <c r="E99" t="str">
        <f>"GAB2030330"</f>
        <v>GAB2030330</v>
      </c>
      <c r="F99" s="3">
        <v>45994</v>
      </c>
      <c r="G99">
        <v>202609</v>
      </c>
      <c r="H99" t="s">
        <v>75</v>
      </c>
      <c r="I99" t="s">
        <v>76</v>
      </c>
      <c r="J99" t="s">
        <v>77</v>
      </c>
      <c r="K99" t="s">
        <v>78</v>
      </c>
      <c r="L99" t="s">
        <v>451</v>
      </c>
      <c r="M99" t="s">
        <v>452</v>
      </c>
      <c r="N99" t="s">
        <v>505</v>
      </c>
      <c r="O99" t="s">
        <v>131</v>
      </c>
      <c r="P99" t="str">
        <f>"INVOICE00123342 CT098620      "</f>
        <v xml:space="preserve">INVOICE00123342 CT098620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51.04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3.8</v>
      </c>
      <c r="BK99">
        <v>4</v>
      </c>
      <c r="BL99">
        <v>152.1</v>
      </c>
      <c r="BM99">
        <v>22.82</v>
      </c>
      <c r="BN99">
        <v>174.92</v>
      </c>
      <c r="BO99">
        <v>174.92</v>
      </c>
      <c r="BQ99" t="s">
        <v>506</v>
      </c>
      <c r="BR99" t="s">
        <v>84</v>
      </c>
      <c r="BS99" s="3">
        <v>45996</v>
      </c>
      <c r="BT99" s="4">
        <v>0.3576388888888889</v>
      </c>
      <c r="BU99" t="s">
        <v>507</v>
      </c>
      <c r="BV99" t="s">
        <v>86</v>
      </c>
      <c r="BY99">
        <v>19200</v>
      </c>
      <c r="BZ99" t="s">
        <v>465</v>
      </c>
      <c r="CA99" t="s">
        <v>508</v>
      </c>
      <c r="CC99" t="s">
        <v>452</v>
      </c>
      <c r="CD99">
        <v>1200</v>
      </c>
      <c r="CE99" t="s">
        <v>142</v>
      </c>
      <c r="CF99" s="3">
        <v>45996</v>
      </c>
      <c r="CI99">
        <v>2</v>
      </c>
      <c r="CJ99">
        <v>2</v>
      </c>
      <c r="CK99">
        <v>21</v>
      </c>
      <c r="CL99" t="s">
        <v>89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"GAB2030332"</f>
        <v>GAB2030332</v>
      </c>
      <c r="F100" s="3">
        <v>45994</v>
      </c>
      <c r="G100">
        <v>202609</v>
      </c>
      <c r="H100" t="s">
        <v>75</v>
      </c>
      <c r="I100" t="s">
        <v>76</v>
      </c>
      <c r="J100" t="s">
        <v>77</v>
      </c>
      <c r="K100" t="s">
        <v>78</v>
      </c>
      <c r="L100" t="s">
        <v>240</v>
      </c>
      <c r="M100" t="s">
        <v>241</v>
      </c>
      <c r="N100" t="s">
        <v>509</v>
      </c>
      <c r="O100" t="s">
        <v>131</v>
      </c>
      <c r="P100" t="str">
        <f>"INVOICE00123341 CT098626      "</f>
        <v xml:space="preserve">INVOICE00123341 CT098626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25.52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1</v>
      </c>
      <c r="BJ100">
        <v>1.7</v>
      </c>
      <c r="BK100">
        <v>2</v>
      </c>
      <c r="BL100">
        <v>76.06</v>
      </c>
      <c r="BM100">
        <v>11.41</v>
      </c>
      <c r="BN100">
        <v>87.47</v>
      </c>
      <c r="BO100">
        <v>87.47</v>
      </c>
      <c r="BQ100" t="s">
        <v>304</v>
      </c>
      <c r="BR100" t="s">
        <v>84</v>
      </c>
      <c r="BS100" s="3">
        <v>45995</v>
      </c>
      <c r="BT100" s="4">
        <v>0.5</v>
      </c>
      <c r="BU100" t="s">
        <v>510</v>
      </c>
      <c r="BV100" t="s">
        <v>86</v>
      </c>
      <c r="BY100">
        <v>8448</v>
      </c>
      <c r="BZ100" t="s">
        <v>465</v>
      </c>
      <c r="CA100" t="s">
        <v>350</v>
      </c>
      <c r="CC100" t="s">
        <v>241</v>
      </c>
      <c r="CD100">
        <v>9301</v>
      </c>
      <c r="CE100" t="s">
        <v>246</v>
      </c>
      <c r="CF100" s="3">
        <v>45996</v>
      </c>
      <c r="CI100">
        <v>2</v>
      </c>
      <c r="CJ100">
        <v>1</v>
      </c>
      <c r="CK100">
        <v>21</v>
      </c>
      <c r="CL100" t="s">
        <v>89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"GAB2030336"</f>
        <v>GAB2030336</v>
      </c>
      <c r="F101" s="3">
        <v>45994</v>
      </c>
      <c r="G101">
        <v>202609</v>
      </c>
      <c r="H101" t="s">
        <v>75</v>
      </c>
      <c r="I101" t="s">
        <v>76</v>
      </c>
      <c r="J101" t="s">
        <v>77</v>
      </c>
      <c r="K101" t="s">
        <v>78</v>
      </c>
      <c r="L101" t="s">
        <v>119</v>
      </c>
      <c r="M101" t="s">
        <v>120</v>
      </c>
      <c r="N101" t="s">
        <v>511</v>
      </c>
      <c r="O101" t="s">
        <v>131</v>
      </c>
      <c r="P101" t="str">
        <f>"INVOICE00123348 CT098618      "</f>
        <v xml:space="preserve">INVOICE00123348 CT098618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31.9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1</v>
      </c>
      <c r="BJ101">
        <v>2.4</v>
      </c>
      <c r="BK101">
        <v>2.5</v>
      </c>
      <c r="BL101">
        <v>95.07</v>
      </c>
      <c r="BM101">
        <v>14.26</v>
      </c>
      <c r="BN101">
        <v>109.33</v>
      </c>
      <c r="BO101">
        <v>109.33</v>
      </c>
      <c r="BQ101" t="s">
        <v>512</v>
      </c>
      <c r="BR101" t="s">
        <v>84</v>
      </c>
      <c r="BS101" s="3">
        <v>45995</v>
      </c>
      <c r="BT101" s="4">
        <v>0.46597222222222223</v>
      </c>
      <c r="BU101" t="s">
        <v>513</v>
      </c>
      <c r="BV101" t="s">
        <v>89</v>
      </c>
      <c r="BW101" t="s">
        <v>108</v>
      </c>
      <c r="BX101" t="s">
        <v>221</v>
      </c>
      <c r="BY101">
        <v>12000</v>
      </c>
      <c r="BZ101" t="s">
        <v>465</v>
      </c>
      <c r="CA101">
        <v>7401195482081</v>
      </c>
      <c r="CC101" t="s">
        <v>120</v>
      </c>
      <c r="CD101" s="5" t="s">
        <v>123</v>
      </c>
      <c r="CE101" t="s">
        <v>148</v>
      </c>
      <c r="CF101" s="3">
        <v>45995</v>
      </c>
      <c r="CI101">
        <v>1</v>
      </c>
      <c r="CJ101">
        <v>1</v>
      </c>
      <c r="CK101">
        <v>21</v>
      </c>
      <c r="CL101" t="s">
        <v>89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"GAB2030339"</f>
        <v>GAB2030339</v>
      </c>
      <c r="F102" s="3">
        <v>45994</v>
      </c>
      <c r="G102">
        <v>202609</v>
      </c>
      <c r="H102" t="s">
        <v>75</v>
      </c>
      <c r="I102" t="s">
        <v>76</v>
      </c>
      <c r="J102" t="s">
        <v>77</v>
      </c>
      <c r="K102" t="s">
        <v>78</v>
      </c>
      <c r="L102" t="s">
        <v>262</v>
      </c>
      <c r="M102" t="s">
        <v>263</v>
      </c>
      <c r="N102" t="s">
        <v>264</v>
      </c>
      <c r="O102" t="s">
        <v>131</v>
      </c>
      <c r="P102" t="str">
        <f>"INVOICE00123370 CT098636      "</f>
        <v xml:space="preserve">INVOICE00123370 CT098636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71.790000000000006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1</v>
      </c>
      <c r="BI102">
        <v>1</v>
      </c>
      <c r="BJ102">
        <v>2.7</v>
      </c>
      <c r="BK102">
        <v>3</v>
      </c>
      <c r="BL102">
        <v>213.94</v>
      </c>
      <c r="BM102">
        <v>32.090000000000003</v>
      </c>
      <c r="BN102">
        <v>246.03</v>
      </c>
      <c r="BO102">
        <v>246.03</v>
      </c>
      <c r="BQ102" t="s">
        <v>265</v>
      </c>
      <c r="BR102" t="s">
        <v>84</v>
      </c>
      <c r="BS102" s="3">
        <v>45995</v>
      </c>
      <c r="BT102" s="4">
        <v>0.4152777777777778</v>
      </c>
      <c r="BU102" t="s">
        <v>266</v>
      </c>
      <c r="BV102" t="s">
        <v>86</v>
      </c>
      <c r="BY102">
        <v>13392</v>
      </c>
      <c r="BZ102" t="s">
        <v>465</v>
      </c>
      <c r="CA102" t="s">
        <v>267</v>
      </c>
      <c r="CC102" t="s">
        <v>263</v>
      </c>
      <c r="CD102">
        <v>9459</v>
      </c>
      <c r="CE102" t="s">
        <v>504</v>
      </c>
      <c r="CF102" s="3">
        <v>45995</v>
      </c>
      <c r="CI102">
        <v>2</v>
      </c>
      <c r="CJ102">
        <v>1</v>
      </c>
      <c r="CK102">
        <v>23</v>
      </c>
      <c r="CL102" t="s">
        <v>89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"GAB2030341"</f>
        <v>GAB2030341</v>
      </c>
      <c r="F103" s="3">
        <v>45994</v>
      </c>
      <c r="G103">
        <v>202609</v>
      </c>
      <c r="H103" t="s">
        <v>75</v>
      </c>
      <c r="I103" t="s">
        <v>76</v>
      </c>
      <c r="J103" t="s">
        <v>77</v>
      </c>
      <c r="K103" t="s">
        <v>78</v>
      </c>
      <c r="L103" t="s">
        <v>79</v>
      </c>
      <c r="M103" t="s">
        <v>80</v>
      </c>
      <c r="N103" t="s">
        <v>514</v>
      </c>
      <c r="O103" t="s">
        <v>131</v>
      </c>
      <c r="P103" t="str">
        <f>"INVOICE00042195 ORDGS038766   "</f>
        <v xml:space="preserve">INVOICE00042195 ORDGS038766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51.04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1</v>
      </c>
      <c r="BJ103">
        <v>3.8</v>
      </c>
      <c r="BK103">
        <v>4</v>
      </c>
      <c r="BL103">
        <v>152.1</v>
      </c>
      <c r="BM103">
        <v>22.82</v>
      </c>
      <c r="BN103">
        <v>174.92</v>
      </c>
      <c r="BO103">
        <v>174.92</v>
      </c>
      <c r="BQ103" t="s">
        <v>515</v>
      </c>
      <c r="BR103" t="s">
        <v>84</v>
      </c>
      <c r="BS103" s="3">
        <v>45995</v>
      </c>
      <c r="BT103" s="4">
        <v>0.41875000000000001</v>
      </c>
      <c r="BU103" t="s">
        <v>516</v>
      </c>
      <c r="BV103" t="s">
        <v>86</v>
      </c>
      <c r="BY103">
        <v>19200</v>
      </c>
      <c r="BZ103" t="s">
        <v>465</v>
      </c>
      <c r="CA103" s="5" t="s">
        <v>332</v>
      </c>
      <c r="CC103" t="s">
        <v>80</v>
      </c>
      <c r="CD103" s="5" t="s">
        <v>87</v>
      </c>
      <c r="CE103" t="s">
        <v>175</v>
      </c>
      <c r="CF103" s="3">
        <v>45995</v>
      </c>
      <c r="CI103">
        <v>1</v>
      </c>
      <c r="CJ103">
        <v>1</v>
      </c>
      <c r="CK103">
        <v>21</v>
      </c>
      <c r="CL103" t="s">
        <v>89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"GAB2030342"</f>
        <v>GAB2030342</v>
      </c>
      <c r="F104" s="3">
        <v>45994</v>
      </c>
      <c r="G104">
        <v>202609</v>
      </c>
      <c r="H104" t="s">
        <v>75</v>
      </c>
      <c r="I104" t="s">
        <v>76</v>
      </c>
      <c r="J104" t="s">
        <v>77</v>
      </c>
      <c r="K104" t="s">
        <v>78</v>
      </c>
      <c r="L104" t="s">
        <v>136</v>
      </c>
      <c r="M104" t="s">
        <v>137</v>
      </c>
      <c r="N104" t="s">
        <v>517</v>
      </c>
      <c r="O104" t="s">
        <v>131</v>
      </c>
      <c r="P104" t="str">
        <f>"INVOICE00042198 ORDGS038753   "</f>
        <v xml:space="preserve">INVOICE00042198 ORDGS038753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25.52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1</v>
      </c>
      <c r="BJ104">
        <v>1.7</v>
      </c>
      <c r="BK104">
        <v>2</v>
      </c>
      <c r="BL104">
        <v>76.06</v>
      </c>
      <c r="BM104">
        <v>11.41</v>
      </c>
      <c r="BN104">
        <v>87.47</v>
      </c>
      <c r="BO104">
        <v>87.47</v>
      </c>
      <c r="BQ104" t="s">
        <v>215</v>
      </c>
      <c r="BR104" t="s">
        <v>84</v>
      </c>
      <c r="BS104" s="3">
        <v>45995</v>
      </c>
      <c r="BT104" s="4">
        <v>0.38333333333333336</v>
      </c>
      <c r="BU104" t="s">
        <v>518</v>
      </c>
      <c r="BV104" t="s">
        <v>86</v>
      </c>
      <c r="BY104">
        <v>8448</v>
      </c>
      <c r="BZ104" t="s">
        <v>465</v>
      </c>
      <c r="CA104" t="s">
        <v>519</v>
      </c>
      <c r="CC104" t="s">
        <v>137</v>
      </c>
      <c r="CD104">
        <v>2191</v>
      </c>
      <c r="CE104" t="s">
        <v>162</v>
      </c>
      <c r="CF104" s="3">
        <v>45996</v>
      </c>
      <c r="CI104">
        <v>1</v>
      </c>
      <c r="CJ104">
        <v>1</v>
      </c>
      <c r="CK104">
        <v>21</v>
      </c>
      <c r="CL104" t="s">
        <v>89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"GAB2030343"</f>
        <v>GAB2030343</v>
      </c>
      <c r="F105" s="3">
        <v>45994</v>
      </c>
      <c r="G105">
        <v>202609</v>
      </c>
      <c r="H105" t="s">
        <v>75</v>
      </c>
      <c r="I105" t="s">
        <v>76</v>
      </c>
      <c r="J105" t="s">
        <v>77</v>
      </c>
      <c r="K105" t="s">
        <v>78</v>
      </c>
      <c r="L105" t="s">
        <v>419</v>
      </c>
      <c r="M105" t="s">
        <v>420</v>
      </c>
      <c r="N105" t="s">
        <v>421</v>
      </c>
      <c r="O105" t="s">
        <v>131</v>
      </c>
      <c r="P105" t="str">
        <f>"INVOICE00123372 CT098639      "</f>
        <v xml:space="preserve">INVOICE00123372 CT098639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60.62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1</v>
      </c>
      <c r="BJ105">
        <v>2.4</v>
      </c>
      <c r="BK105">
        <v>2.5</v>
      </c>
      <c r="BL105">
        <v>180.66</v>
      </c>
      <c r="BM105">
        <v>27.1</v>
      </c>
      <c r="BN105">
        <v>207.76</v>
      </c>
      <c r="BO105">
        <v>207.76</v>
      </c>
      <c r="BQ105" t="s">
        <v>422</v>
      </c>
      <c r="BR105" t="s">
        <v>84</v>
      </c>
      <c r="BS105" s="3">
        <v>45995</v>
      </c>
      <c r="BT105" s="4">
        <v>0.43819444444444444</v>
      </c>
      <c r="BU105" t="s">
        <v>520</v>
      </c>
      <c r="BV105" t="s">
        <v>86</v>
      </c>
      <c r="BY105">
        <v>12000</v>
      </c>
      <c r="BZ105" t="s">
        <v>465</v>
      </c>
      <c r="CA105" t="s">
        <v>424</v>
      </c>
      <c r="CC105" t="s">
        <v>420</v>
      </c>
      <c r="CD105">
        <v>2515</v>
      </c>
      <c r="CE105" t="s">
        <v>154</v>
      </c>
      <c r="CF105" s="3">
        <v>45996</v>
      </c>
      <c r="CI105">
        <v>1</v>
      </c>
      <c r="CJ105">
        <v>1</v>
      </c>
      <c r="CK105">
        <v>23</v>
      </c>
      <c r="CL105" t="s">
        <v>89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"GAB2030345"</f>
        <v>GAB2030345</v>
      </c>
      <c r="F106" s="3">
        <v>45994</v>
      </c>
      <c r="G106">
        <v>202609</v>
      </c>
      <c r="H106" t="s">
        <v>75</v>
      </c>
      <c r="I106" t="s">
        <v>76</v>
      </c>
      <c r="J106" t="s">
        <v>77</v>
      </c>
      <c r="K106" t="s">
        <v>78</v>
      </c>
      <c r="L106" t="s">
        <v>377</v>
      </c>
      <c r="M106" t="s">
        <v>378</v>
      </c>
      <c r="N106" t="s">
        <v>521</v>
      </c>
      <c r="O106" t="s">
        <v>131</v>
      </c>
      <c r="P106" t="str">
        <f>"INVOICE00123380 CT098638      "</f>
        <v xml:space="preserve">INVOICE00123380 CT098638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51.04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1</v>
      </c>
      <c r="BJ106">
        <v>3.8</v>
      </c>
      <c r="BK106">
        <v>4</v>
      </c>
      <c r="BL106">
        <v>152.1</v>
      </c>
      <c r="BM106">
        <v>22.82</v>
      </c>
      <c r="BN106">
        <v>174.92</v>
      </c>
      <c r="BO106">
        <v>174.92</v>
      </c>
      <c r="BR106" t="s">
        <v>84</v>
      </c>
      <c r="BS106" s="3">
        <v>45995</v>
      </c>
      <c r="BT106" s="4">
        <v>0.32013888888888886</v>
      </c>
      <c r="BU106" t="s">
        <v>522</v>
      </c>
      <c r="BV106" t="s">
        <v>86</v>
      </c>
      <c r="BY106">
        <v>19200</v>
      </c>
      <c r="BZ106" t="s">
        <v>465</v>
      </c>
      <c r="CA106" t="s">
        <v>523</v>
      </c>
      <c r="CC106" t="s">
        <v>378</v>
      </c>
      <c r="CD106">
        <v>1724</v>
      </c>
      <c r="CE106" t="s">
        <v>175</v>
      </c>
      <c r="CF106" s="3">
        <v>45995</v>
      </c>
      <c r="CI106">
        <v>1</v>
      </c>
      <c r="CJ106">
        <v>1</v>
      </c>
      <c r="CK106">
        <v>21</v>
      </c>
      <c r="CL106" t="s">
        <v>89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"GAB2030346"</f>
        <v>GAB2030346</v>
      </c>
      <c r="F107" s="3">
        <v>45994</v>
      </c>
      <c r="G107">
        <v>202609</v>
      </c>
      <c r="H107" t="s">
        <v>75</v>
      </c>
      <c r="I107" t="s">
        <v>76</v>
      </c>
      <c r="J107" t="s">
        <v>77</v>
      </c>
      <c r="K107" t="s">
        <v>78</v>
      </c>
      <c r="L107" t="s">
        <v>524</v>
      </c>
      <c r="M107" t="s">
        <v>525</v>
      </c>
      <c r="N107" t="s">
        <v>526</v>
      </c>
      <c r="O107" t="s">
        <v>131</v>
      </c>
      <c r="P107" t="str">
        <f>"INVOICE00123382 CT098645      "</f>
        <v xml:space="preserve">INVOICE00123382 CT098645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60.62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1</v>
      </c>
      <c r="BJ107">
        <v>2.4</v>
      </c>
      <c r="BK107">
        <v>2.5</v>
      </c>
      <c r="BL107">
        <v>180.66</v>
      </c>
      <c r="BM107">
        <v>27.1</v>
      </c>
      <c r="BN107">
        <v>207.76</v>
      </c>
      <c r="BO107">
        <v>207.76</v>
      </c>
      <c r="BR107" t="s">
        <v>84</v>
      </c>
      <c r="BS107" s="3">
        <v>45995</v>
      </c>
      <c r="BT107" s="4">
        <v>0.49652777777777779</v>
      </c>
      <c r="BU107" t="s">
        <v>527</v>
      </c>
      <c r="BV107" t="s">
        <v>86</v>
      </c>
      <c r="BY107">
        <v>12000</v>
      </c>
      <c r="BZ107" t="s">
        <v>465</v>
      </c>
      <c r="CC107" t="s">
        <v>525</v>
      </c>
      <c r="CD107">
        <v>2351</v>
      </c>
      <c r="CE107" t="s">
        <v>148</v>
      </c>
      <c r="CF107" s="3">
        <v>45996</v>
      </c>
      <c r="CI107">
        <v>1</v>
      </c>
      <c r="CJ107">
        <v>1</v>
      </c>
      <c r="CK107">
        <v>23</v>
      </c>
      <c r="CL107" t="s">
        <v>89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"GAB2030347"</f>
        <v>GAB2030347</v>
      </c>
      <c r="F108" s="3">
        <v>45994</v>
      </c>
      <c r="G108">
        <v>202609</v>
      </c>
      <c r="H108" t="s">
        <v>75</v>
      </c>
      <c r="I108" t="s">
        <v>76</v>
      </c>
      <c r="J108" t="s">
        <v>77</v>
      </c>
      <c r="K108" t="s">
        <v>78</v>
      </c>
      <c r="L108" t="s">
        <v>75</v>
      </c>
      <c r="M108" t="s">
        <v>76</v>
      </c>
      <c r="N108" t="s">
        <v>176</v>
      </c>
      <c r="O108" t="s">
        <v>131</v>
      </c>
      <c r="P108" t="str">
        <f>"INVOICE00123384 CT098641      "</f>
        <v xml:space="preserve">INVOICE00123384 CT098641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19.940000000000001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1</v>
      </c>
      <c r="BJ108">
        <v>2.4</v>
      </c>
      <c r="BK108">
        <v>3</v>
      </c>
      <c r="BL108">
        <v>59.42</v>
      </c>
      <c r="BM108">
        <v>8.91</v>
      </c>
      <c r="BN108">
        <v>68.33</v>
      </c>
      <c r="BO108">
        <v>68.33</v>
      </c>
      <c r="BQ108" t="s">
        <v>528</v>
      </c>
      <c r="BR108" t="s">
        <v>84</v>
      </c>
      <c r="BS108" s="3">
        <v>45995</v>
      </c>
      <c r="BT108" s="4">
        <v>0.63194444444444442</v>
      </c>
      <c r="BU108" t="s">
        <v>178</v>
      </c>
      <c r="BV108" t="s">
        <v>89</v>
      </c>
      <c r="BW108" t="s">
        <v>179</v>
      </c>
      <c r="BX108" t="s">
        <v>362</v>
      </c>
      <c r="BY108">
        <v>12000</v>
      </c>
      <c r="BZ108" t="s">
        <v>465</v>
      </c>
      <c r="CA108" t="s">
        <v>181</v>
      </c>
      <c r="CC108" t="s">
        <v>76</v>
      </c>
      <c r="CD108">
        <v>7550</v>
      </c>
      <c r="CE108" t="s">
        <v>148</v>
      </c>
      <c r="CF108" s="3">
        <v>45996</v>
      </c>
      <c r="CI108">
        <v>1</v>
      </c>
      <c r="CJ108">
        <v>1</v>
      </c>
      <c r="CK108">
        <v>22</v>
      </c>
      <c r="CL108" t="s">
        <v>89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"GAB2030348"</f>
        <v>GAB2030348</v>
      </c>
      <c r="F109" s="3">
        <v>45994</v>
      </c>
      <c r="G109">
        <v>202609</v>
      </c>
      <c r="H109" t="s">
        <v>75</v>
      </c>
      <c r="I109" t="s">
        <v>76</v>
      </c>
      <c r="J109" t="s">
        <v>77</v>
      </c>
      <c r="K109" t="s">
        <v>78</v>
      </c>
      <c r="L109" t="s">
        <v>79</v>
      </c>
      <c r="M109" t="s">
        <v>80</v>
      </c>
      <c r="N109" t="s">
        <v>529</v>
      </c>
      <c r="O109" t="s">
        <v>131</v>
      </c>
      <c r="P109" t="str">
        <f>"INVOICE00123378 CT098649      "</f>
        <v xml:space="preserve">INVOICE00123378 CT098649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51.04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3.8</v>
      </c>
      <c r="BK109">
        <v>4</v>
      </c>
      <c r="BL109">
        <v>152.1</v>
      </c>
      <c r="BM109">
        <v>22.82</v>
      </c>
      <c r="BN109">
        <v>174.92</v>
      </c>
      <c r="BO109">
        <v>174.92</v>
      </c>
      <c r="BR109" t="s">
        <v>84</v>
      </c>
      <c r="BS109" s="3">
        <v>45995</v>
      </c>
      <c r="BT109" s="4">
        <v>0.45694444444444443</v>
      </c>
      <c r="BU109" t="s">
        <v>530</v>
      </c>
      <c r="BV109" t="s">
        <v>89</v>
      </c>
      <c r="BW109" t="s">
        <v>108</v>
      </c>
      <c r="BX109" t="s">
        <v>133</v>
      </c>
      <c r="BY109">
        <v>19200</v>
      </c>
      <c r="BZ109" t="s">
        <v>465</v>
      </c>
      <c r="CA109">
        <v>9004295789088</v>
      </c>
      <c r="CC109" t="s">
        <v>80</v>
      </c>
      <c r="CD109" s="5" t="s">
        <v>531</v>
      </c>
      <c r="CE109" t="s">
        <v>175</v>
      </c>
      <c r="CF109" s="3">
        <v>45995</v>
      </c>
      <c r="CI109">
        <v>1</v>
      </c>
      <c r="CJ109">
        <v>1</v>
      </c>
      <c r="CK109">
        <v>21</v>
      </c>
      <c r="CL109" t="s">
        <v>89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"GAB2030349"</f>
        <v>GAB2030349</v>
      </c>
      <c r="F110" s="3">
        <v>45994</v>
      </c>
      <c r="G110">
        <v>202609</v>
      </c>
      <c r="H110" t="s">
        <v>75</v>
      </c>
      <c r="I110" t="s">
        <v>76</v>
      </c>
      <c r="J110" t="s">
        <v>77</v>
      </c>
      <c r="K110" t="s">
        <v>78</v>
      </c>
      <c r="L110" t="s">
        <v>532</v>
      </c>
      <c r="M110" t="s">
        <v>533</v>
      </c>
      <c r="N110" t="s">
        <v>534</v>
      </c>
      <c r="O110" t="s">
        <v>131</v>
      </c>
      <c r="P110" t="str">
        <f>"INVOICE00123379 CT098652      "</f>
        <v xml:space="preserve">INVOICE00123379 CT098652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51.04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</v>
      </c>
      <c r="BJ110">
        <v>3.8</v>
      </c>
      <c r="BK110">
        <v>4</v>
      </c>
      <c r="BL110">
        <v>152.1</v>
      </c>
      <c r="BM110">
        <v>22.82</v>
      </c>
      <c r="BN110">
        <v>174.92</v>
      </c>
      <c r="BO110">
        <v>174.92</v>
      </c>
      <c r="BR110" t="s">
        <v>84</v>
      </c>
      <c r="BS110" s="3">
        <v>45995</v>
      </c>
      <c r="BT110" s="4">
        <v>0.3611111111111111</v>
      </c>
      <c r="BU110" t="s">
        <v>535</v>
      </c>
      <c r="BV110" t="s">
        <v>86</v>
      </c>
      <c r="BY110">
        <v>19200</v>
      </c>
      <c r="BZ110" t="s">
        <v>465</v>
      </c>
      <c r="CA110" t="s">
        <v>536</v>
      </c>
      <c r="CC110" t="s">
        <v>533</v>
      </c>
      <c r="CD110">
        <v>2146</v>
      </c>
      <c r="CE110" t="s">
        <v>425</v>
      </c>
      <c r="CF110" s="3">
        <v>45996</v>
      </c>
      <c r="CI110">
        <v>1</v>
      </c>
      <c r="CJ110">
        <v>1</v>
      </c>
      <c r="CK110">
        <v>21</v>
      </c>
      <c r="CL110" t="s">
        <v>89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"GAB2030351"</f>
        <v>GAB2030351</v>
      </c>
      <c r="F111" s="3">
        <v>45994</v>
      </c>
      <c r="G111">
        <v>202609</v>
      </c>
      <c r="H111" t="s">
        <v>75</v>
      </c>
      <c r="I111" t="s">
        <v>76</v>
      </c>
      <c r="J111" t="s">
        <v>77</v>
      </c>
      <c r="K111" t="s">
        <v>78</v>
      </c>
      <c r="L111" t="s">
        <v>451</v>
      </c>
      <c r="M111" t="s">
        <v>452</v>
      </c>
      <c r="N111" t="s">
        <v>537</v>
      </c>
      <c r="O111" t="s">
        <v>131</v>
      </c>
      <c r="P111" t="str">
        <f>"INVOICE00123386 CT098655      "</f>
        <v xml:space="preserve">INVOICE00123386 CT098655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31.9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2.4</v>
      </c>
      <c r="BK111">
        <v>2.5</v>
      </c>
      <c r="BL111">
        <v>95.07</v>
      </c>
      <c r="BM111">
        <v>14.26</v>
      </c>
      <c r="BN111">
        <v>109.33</v>
      </c>
      <c r="BO111">
        <v>109.33</v>
      </c>
      <c r="BQ111" t="s">
        <v>538</v>
      </c>
      <c r="BR111" t="s">
        <v>84</v>
      </c>
      <c r="BS111" s="3">
        <v>45996</v>
      </c>
      <c r="BT111" s="4">
        <v>0.36458333333333331</v>
      </c>
      <c r="BU111" t="s">
        <v>539</v>
      </c>
      <c r="BV111" t="s">
        <v>86</v>
      </c>
      <c r="BY111">
        <v>12000</v>
      </c>
      <c r="BZ111" t="s">
        <v>465</v>
      </c>
      <c r="CA111" t="s">
        <v>508</v>
      </c>
      <c r="CC111" t="s">
        <v>452</v>
      </c>
      <c r="CD111">
        <v>1200</v>
      </c>
      <c r="CE111" t="s">
        <v>148</v>
      </c>
      <c r="CF111" s="3">
        <v>45996</v>
      </c>
      <c r="CI111">
        <v>2</v>
      </c>
      <c r="CJ111">
        <v>2</v>
      </c>
      <c r="CK111">
        <v>21</v>
      </c>
      <c r="CL111" t="s">
        <v>89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"GAB2030352"</f>
        <v>GAB2030352</v>
      </c>
      <c r="F112" s="3">
        <v>45994</v>
      </c>
      <c r="G112">
        <v>202609</v>
      </c>
      <c r="H112" t="s">
        <v>75</v>
      </c>
      <c r="I112" t="s">
        <v>76</v>
      </c>
      <c r="J112" t="s">
        <v>77</v>
      </c>
      <c r="K112" t="s">
        <v>78</v>
      </c>
      <c r="L112" t="s">
        <v>79</v>
      </c>
      <c r="M112" t="s">
        <v>80</v>
      </c>
      <c r="N112" t="s">
        <v>540</v>
      </c>
      <c r="O112" t="s">
        <v>131</v>
      </c>
      <c r="P112" t="str">
        <f>"INVOICE00123390 CT098657      "</f>
        <v xml:space="preserve">INVOICE00123390 CT098657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51.04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3.8</v>
      </c>
      <c r="BK112">
        <v>4</v>
      </c>
      <c r="BL112">
        <v>152.1</v>
      </c>
      <c r="BM112">
        <v>22.82</v>
      </c>
      <c r="BN112">
        <v>174.92</v>
      </c>
      <c r="BO112">
        <v>174.92</v>
      </c>
      <c r="BQ112" t="s">
        <v>541</v>
      </c>
      <c r="BR112" t="s">
        <v>84</v>
      </c>
      <c r="BS112" s="3">
        <v>45995</v>
      </c>
      <c r="BT112" s="4">
        <v>0.42708333333333331</v>
      </c>
      <c r="BU112" t="s">
        <v>542</v>
      </c>
      <c r="BV112" t="s">
        <v>86</v>
      </c>
      <c r="BY112">
        <v>19200</v>
      </c>
      <c r="BZ112" t="s">
        <v>465</v>
      </c>
      <c r="CA112">
        <v>8307215836082</v>
      </c>
      <c r="CC112" t="s">
        <v>80</v>
      </c>
      <c r="CD112" s="5" t="s">
        <v>87</v>
      </c>
      <c r="CE112" t="s">
        <v>175</v>
      </c>
      <c r="CF112" s="3">
        <v>45995</v>
      </c>
      <c r="CI112">
        <v>1</v>
      </c>
      <c r="CJ112">
        <v>1</v>
      </c>
      <c r="CK112">
        <v>21</v>
      </c>
      <c r="CL112" t="s">
        <v>89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"GAB2030353"</f>
        <v>GAB2030353</v>
      </c>
      <c r="F113" s="3">
        <v>45994</v>
      </c>
      <c r="G113">
        <v>202609</v>
      </c>
      <c r="H113" t="s">
        <v>75</v>
      </c>
      <c r="I113" t="s">
        <v>76</v>
      </c>
      <c r="J113" t="s">
        <v>77</v>
      </c>
      <c r="K113" t="s">
        <v>78</v>
      </c>
      <c r="L113" t="s">
        <v>136</v>
      </c>
      <c r="M113" t="s">
        <v>137</v>
      </c>
      <c r="N113" t="s">
        <v>543</v>
      </c>
      <c r="O113" t="s">
        <v>131</v>
      </c>
      <c r="P113" t="str">
        <f>"INVOICE00123388 CT098650      "</f>
        <v xml:space="preserve">INVOICE00123388 CT098650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25.52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1.7</v>
      </c>
      <c r="BK113">
        <v>2</v>
      </c>
      <c r="BL113">
        <v>76.06</v>
      </c>
      <c r="BM113">
        <v>11.41</v>
      </c>
      <c r="BN113">
        <v>87.47</v>
      </c>
      <c r="BO113">
        <v>87.47</v>
      </c>
      <c r="BQ113" t="s">
        <v>544</v>
      </c>
      <c r="BR113" t="s">
        <v>84</v>
      </c>
      <c r="BS113" s="3">
        <v>45995</v>
      </c>
      <c r="BT113" s="4">
        <v>0.39930555555555558</v>
      </c>
      <c r="BU113" t="s">
        <v>545</v>
      </c>
      <c r="BV113" t="s">
        <v>86</v>
      </c>
      <c r="BY113">
        <v>8448</v>
      </c>
      <c r="BZ113" t="s">
        <v>465</v>
      </c>
      <c r="CA113" t="s">
        <v>546</v>
      </c>
      <c r="CC113" t="s">
        <v>137</v>
      </c>
      <c r="CD113">
        <v>2021</v>
      </c>
      <c r="CE113" t="s">
        <v>246</v>
      </c>
      <c r="CF113" s="3">
        <v>45996</v>
      </c>
      <c r="CI113">
        <v>1</v>
      </c>
      <c r="CJ113">
        <v>1</v>
      </c>
      <c r="CK113">
        <v>21</v>
      </c>
      <c r="CL113" t="s">
        <v>89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"GAB2030354"</f>
        <v>GAB2030354</v>
      </c>
      <c r="F114" s="3">
        <v>45994</v>
      </c>
      <c r="G114">
        <v>202609</v>
      </c>
      <c r="H114" t="s">
        <v>75</v>
      </c>
      <c r="I114" t="s">
        <v>76</v>
      </c>
      <c r="J114" t="s">
        <v>77</v>
      </c>
      <c r="K114" t="s">
        <v>78</v>
      </c>
      <c r="L114" t="s">
        <v>155</v>
      </c>
      <c r="M114" t="s">
        <v>156</v>
      </c>
      <c r="N114" t="s">
        <v>547</v>
      </c>
      <c r="O114" t="s">
        <v>131</v>
      </c>
      <c r="P114" t="str">
        <f>"INVOICE00042225 ORDGS038770   "</f>
        <v xml:space="preserve">INVOICE00042225 ORDGS038770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25.52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1</v>
      </c>
      <c r="BJ114">
        <v>1.7</v>
      </c>
      <c r="BK114">
        <v>2</v>
      </c>
      <c r="BL114">
        <v>76.06</v>
      </c>
      <c r="BM114">
        <v>11.41</v>
      </c>
      <c r="BN114">
        <v>87.47</v>
      </c>
      <c r="BO114">
        <v>87.47</v>
      </c>
      <c r="BQ114" t="s">
        <v>548</v>
      </c>
      <c r="BR114" t="s">
        <v>84</v>
      </c>
      <c r="BS114" s="3">
        <v>45996</v>
      </c>
      <c r="BT114" s="4">
        <v>0.56458333333333333</v>
      </c>
      <c r="BU114" t="s">
        <v>549</v>
      </c>
      <c r="BV114" t="s">
        <v>89</v>
      </c>
      <c r="BW114" t="s">
        <v>550</v>
      </c>
      <c r="BX114" t="s">
        <v>551</v>
      </c>
      <c r="BY114">
        <v>8448</v>
      </c>
      <c r="BZ114" t="s">
        <v>465</v>
      </c>
      <c r="CC114" t="s">
        <v>156</v>
      </c>
      <c r="CD114" s="5" t="s">
        <v>161</v>
      </c>
      <c r="CE114" t="s">
        <v>444</v>
      </c>
      <c r="CF114" s="3">
        <v>45996</v>
      </c>
      <c r="CI114">
        <v>2</v>
      </c>
      <c r="CJ114">
        <v>2</v>
      </c>
      <c r="CK114">
        <v>21</v>
      </c>
      <c r="CL114" t="s">
        <v>89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"GAB2030355"</f>
        <v>GAB2030355</v>
      </c>
      <c r="F115" s="3">
        <v>45994</v>
      </c>
      <c r="G115">
        <v>202609</v>
      </c>
      <c r="H115" t="s">
        <v>75</v>
      </c>
      <c r="I115" t="s">
        <v>76</v>
      </c>
      <c r="J115" t="s">
        <v>77</v>
      </c>
      <c r="K115" t="s">
        <v>78</v>
      </c>
      <c r="L115" t="s">
        <v>136</v>
      </c>
      <c r="M115" t="s">
        <v>137</v>
      </c>
      <c r="N115" t="s">
        <v>552</v>
      </c>
      <c r="O115" t="s">
        <v>131</v>
      </c>
      <c r="P115" t="str">
        <f>"INVOICE00042223 ORDGS038779   "</f>
        <v xml:space="preserve">INVOICE00042223 ORDGS038779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51.04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</v>
      </c>
      <c r="BJ115">
        <v>3.8</v>
      </c>
      <c r="BK115">
        <v>4</v>
      </c>
      <c r="BL115">
        <v>152.1</v>
      </c>
      <c r="BM115">
        <v>22.82</v>
      </c>
      <c r="BN115">
        <v>174.92</v>
      </c>
      <c r="BO115">
        <v>174.92</v>
      </c>
      <c r="BQ115" t="s">
        <v>393</v>
      </c>
      <c r="BR115" t="s">
        <v>84</v>
      </c>
      <c r="BS115" s="3">
        <v>45995</v>
      </c>
      <c r="BT115" s="4">
        <v>0.36805555555555558</v>
      </c>
      <c r="BU115" t="s">
        <v>319</v>
      </c>
      <c r="BV115" t="s">
        <v>86</v>
      </c>
      <c r="BY115">
        <v>19200</v>
      </c>
      <c r="BZ115" t="s">
        <v>465</v>
      </c>
      <c r="CA115" t="s">
        <v>320</v>
      </c>
      <c r="CC115" t="s">
        <v>137</v>
      </c>
      <c r="CD115">
        <v>2000</v>
      </c>
      <c r="CE115" t="s">
        <v>175</v>
      </c>
      <c r="CF115" s="3">
        <v>45996</v>
      </c>
      <c r="CI115">
        <v>1</v>
      </c>
      <c r="CJ115">
        <v>1</v>
      </c>
      <c r="CK115">
        <v>21</v>
      </c>
      <c r="CL115" t="s">
        <v>89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"RGAB2030312"</f>
        <v>RGAB2030312</v>
      </c>
      <c r="F116" s="3">
        <v>45995</v>
      </c>
      <c r="G116">
        <v>202609</v>
      </c>
      <c r="H116" t="s">
        <v>79</v>
      </c>
      <c r="I116" t="s">
        <v>80</v>
      </c>
      <c r="J116" t="s">
        <v>309</v>
      </c>
      <c r="K116" t="s">
        <v>78</v>
      </c>
      <c r="L116" t="s">
        <v>75</v>
      </c>
      <c r="M116" t="s">
        <v>76</v>
      </c>
      <c r="N116" t="s">
        <v>77</v>
      </c>
      <c r="O116" t="s">
        <v>82</v>
      </c>
      <c r="P116" t="str">
        <f>"INVOICE00042139 ORDGS038259   "</f>
        <v xml:space="preserve">INVOICE00042139 ORDGS038259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6.1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65.680000000000007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7.5</v>
      </c>
      <c r="BJ116">
        <v>22.5</v>
      </c>
      <c r="BK116">
        <v>23</v>
      </c>
      <c r="BL116">
        <v>201.84</v>
      </c>
      <c r="BM116">
        <v>30.28</v>
      </c>
      <c r="BN116">
        <v>232.12</v>
      </c>
      <c r="BO116">
        <v>232.12</v>
      </c>
      <c r="BQ116" t="s">
        <v>84</v>
      </c>
      <c r="BS116" t="s">
        <v>287</v>
      </c>
      <c r="BY116">
        <v>112746</v>
      </c>
      <c r="BZ116" t="s">
        <v>469</v>
      </c>
      <c r="CC116" t="s">
        <v>76</v>
      </c>
      <c r="CD116">
        <v>8001</v>
      </c>
      <c r="CE116" t="s">
        <v>553</v>
      </c>
      <c r="CI116">
        <v>3</v>
      </c>
      <c r="CJ116" t="s">
        <v>287</v>
      </c>
      <c r="CK116">
        <v>41</v>
      </c>
      <c r="CL116" t="s">
        <v>89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"GAB2030358"</f>
        <v>GAB2030358</v>
      </c>
      <c r="F117" s="3">
        <v>45995</v>
      </c>
      <c r="G117">
        <v>202609</v>
      </c>
      <c r="H117" t="s">
        <v>75</v>
      </c>
      <c r="I117" t="s">
        <v>76</v>
      </c>
      <c r="J117" t="s">
        <v>77</v>
      </c>
      <c r="K117" t="s">
        <v>78</v>
      </c>
      <c r="L117" t="s">
        <v>75</v>
      </c>
      <c r="M117" t="s">
        <v>76</v>
      </c>
      <c r="N117" t="s">
        <v>554</v>
      </c>
      <c r="O117" t="s">
        <v>131</v>
      </c>
      <c r="P117" t="str">
        <f>"INVOICE00123403 CT098660      "</f>
        <v xml:space="preserve">INVOICE00123403 CT098660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19.940000000000001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1</v>
      </c>
      <c r="BJ117">
        <v>1.7</v>
      </c>
      <c r="BK117">
        <v>2</v>
      </c>
      <c r="BL117">
        <v>59.42</v>
      </c>
      <c r="BM117">
        <v>8.91</v>
      </c>
      <c r="BN117">
        <v>68.33</v>
      </c>
      <c r="BO117">
        <v>68.33</v>
      </c>
      <c r="BR117" t="s">
        <v>84</v>
      </c>
      <c r="BS117" s="3">
        <v>45996</v>
      </c>
      <c r="BT117" s="4">
        <v>0.41666666666666669</v>
      </c>
      <c r="BU117" t="s">
        <v>555</v>
      </c>
      <c r="BV117" t="s">
        <v>86</v>
      </c>
      <c r="BY117">
        <v>8448</v>
      </c>
      <c r="CC117" t="s">
        <v>76</v>
      </c>
      <c r="CD117">
        <v>7700</v>
      </c>
      <c r="CE117" t="s">
        <v>556</v>
      </c>
      <c r="CI117">
        <v>1</v>
      </c>
      <c r="CJ117">
        <v>1</v>
      </c>
      <c r="CK117">
        <v>22</v>
      </c>
      <c r="CL117" t="s">
        <v>89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"GAB2030359"</f>
        <v>GAB2030359</v>
      </c>
      <c r="F118" s="3">
        <v>45995</v>
      </c>
      <c r="G118">
        <v>202609</v>
      </c>
      <c r="H118" t="s">
        <v>75</v>
      </c>
      <c r="I118" t="s">
        <v>76</v>
      </c>
      <c r="J118" t="s">
        <v>77</v>
      </c>
      <c r="K118" t="s">
        <v>78</v>
      </c>
      <c r="L118" t="s">
        <v>136</v>
      </c>
      <c r="M118" t="s">
        <v>137</v>
      </c>
      <c r="N118" t="s">
        <v>557</v>
      </c>
      <c r="O118" t="s">
        <v>131</v>
      </c>
      <c r="P118" t="str">
        <f>"INVOICE00042236 ORDGS038800   "</f>
        <v xml:space="preserve">INVOICE00042236 ORDGS038800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51.04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3.8</v>
      </c>
      <c r="BK118">
        <v>4</v>
      </c>
      <c r="BL118">
        <v>152.1</v>
      </c>
      <c r="BM118">
        <v>22.82</v>
      </c>
      <c r="BN118">
        <v>174.92</v>
      </c>
      <c r="BO118">
        <v>174.92</v>
      </c>
      <c r="BQ118" t="s">
        <v>558</v>
      </c>
      <c r="BR118" t="s">
        <v>84</v>
      </c>
      <c r="BS118" s="3">
        <v>45996</v>
      </c>
      <c r="BT118" s="4">
        <v>0.41249999999999998</v>
      </c>
      <c r="BU118" t="s">
        <v>559</v>
      </c>
      <c r="BV118" t="s">
        <v>86</v>
      </c>
      <c r="BY118">
        <v>19200</v>
      </c>
      <c r="CA118" t="s">
        <v>560</v>
      </c>
      <c r="CC118" t="s">
        <v>137</v>
      </c>
      <c r="CD118">
        <v>2055</v>
      </c>
      <c r="CE118" t="s">
        <v>142</v>
      </c>
      <c r="CF118" s="3">
        <v>45997</v>
      </c>
      <c r="CI118">
        <v>1</v>
      </c>
      <c r="CJ118">
        <v>1</v>
      </c>
      <c r="CK118">
        <v>21</v>
      </c>
      <c r="CL118" t="s">
        <v>89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"GAB2030360"</f>
        <v>GAB2030360</v>
      </c>
      <c r="F119" s="3">
        <v>45995</v>
      </c>
      <c r="G119">
        <v>202609</v>
      </c>
      <c r="H119" t="s">
        <v>75</v>
      </c>
      <c r="I119" t="s">
        <v>76</v>
      </c>
      <c r="J119" t="s">
        <v>77</v>
      </c>
      <c r="K119" t="s">
        <v>78</v>
      </c>
      <c r="L119" t="s">
        <v>223</v>
      </c>
      <c r="M119" t="s">
        <v>223</v>
      </c>
      <c r="N119" t="s">
        <v>561</v>
      </c>
      <c r="O119" t="s">
        <v>131</v>
      </c>
      <c r="P119" t="str">
        <f>"INVOICE00123402 CT098526      "</f>
        <v xml:space="preserve">INVOICE00123402 CT098526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44.64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1</v>
      </c>
      <c r="BJ119">
        <v>2.4</v>
      </c>
      <c r="BK119">
        <v>2.5</v>
      </c>
      <c r="BL119">
        <v>133.03</v>
      </c>
      <c r="BM119">
        <v>19.95</v>
      </c>
      <c r="BN119">
        <v>152.97999999999999</v>
      </c>
      <c r="BO119">
        <v>152.97999999999999</v>
      </c>
      <c r="BQ119" t="s">
        <v>562</v>
      </c>
      <c r="BR119" t="s">
        <v>84</v>
      </c>
      <c r="BS119" t="s">
        <v>287</v>
      </c>
      <c r="BY119">
        <v>12000</v>
      </c>
      <c r="CC119" t="s">
        <v>223</v>
      </c>
      <c r="CD119">
        <v>7646</v>
      </c>
      <c r="CE119" t="s">
        <v>154</v>
      </c>
      <c r="CI119">
        <v>1</v>
      </c>
      <c r="CJ119" t="s">
        <v>287</v>
      </c>
      <c r="CK119">
        <v>24</v>
      </c>
      <c r="CL119" t="s">
        <v>89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"GAB2030361"</f>
        <v>GAB2030361</v>
      </c>
      <c r="F120" s="3">
        <v>45995</v>
      </c>
      <c r="G120">
        <v>202609</v>
      </c>
      <c r="H120" t="s">
        <v>75</v>
      </c>
      <c r="I120" t="s">
        <v>76</v>
      </c>
      <c r="J120" t="s">
        <v>77</v>
      </c>
      <c r="K120" t="s">
        <v>78</v>
      </c>
      <c r="L120" t="s">
        <v>119</v>
      </c>
      <c r="M120" t="s">
        <v>120</v>
      </c>
      <c r="N120" t="s">
        <v>563</v>
      </c>
      <c r="O120" t="s">
        <v>131</v>
      </c>
      <c r="P120" t="str">
        <f>"INVOICE00123399 CT098661      "</f>
        <v xml:space="preserve">INVOICE00123399 CT098661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31.9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1</v>
      </c>
      <c r="BJ120">
        <v>2.4</v>
      </c>
      <c r="BK120">
        <v>2.5</v>
      </c>
      <c r="BL120">
        <v>95.07</v>
      </c>
      <c r="BM120">
        <v>14.26</v>
      </c>
      <c r="BN120">
        <v>109.33</v>
      </c>
      <c r="BO120">
        <v>109.33</v>
      </c>
      <c r="BQ120" t="s">
        <v>564</v>
      </c>
      <c r="BR120" t="s">
        <v>84</v>
      </c>
      <c r="BS120" s="3">
        <v>45996</v>
      </c>
      <c r="BT120" s="4">
        <v>0.35416666666666669</v>
      </c>
      <c r="BU120" t="s">
        <v>284</v>
      </c>
      <c r="BV120" t="s">
        <v>86</v>
      </c>
      <c r="BY120">
        <v>12000</v>
      </c>
      <c r="CA120">
        <v>8601266266086</v>
      </c>
      <c r="CC120" t="s">
        <v>120</v>
      </c>
      <c r="CD120" s="5" t="s">
        <v>123</v>
      </c>
      <c r="CE120" t="s">
        <v>154</v>
      </c>
      <c r="CF120" s="3">
        <v>45996</v>
      </c>
      <c r="CI120">
        <v>1</v>
      </c>
      <c r="CJ120">
        <v>1</v>
      </c>
      <c r="CK120">
        <v>21</v>
      </c>
      <c r="CL120" t="s">
        <v>89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"GAB2030363"</f>
        <v>GAB2030363</v>
      </c>
      <c r="F121" s="3">
        <v>45995</v>
      </c>
      <c r="G121">
        <v>202609</v>
      </c>
      <c r="H121" t="s">
        <v>75</v>
      </c>
      <c r="I121" t="s">
        <v>76</v>
      </c>
      <c r="J121" t="s">
        <v>77</v>
      </c>
      <c r="K121" t="s">
        <v>78</v>
      </c>
      <c r="L121" t="s">
        <v>565</v>
      </c>
      <c r="M121" t="s">
        <v>566</v>
      </c>
      <c r="N121" t="s">
        <v>567</v>
      </c>
      <c r="O121" t="s">
        <v>131</v>
      </c>
      <c r="P121" t="str">
        <f>"INVOICE00123405 CT098665      "</f>
        <v xml:space="preserve">INVOICE00123405 CT098665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49.45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1</v>
      </c>
      <c r="BJ121">
        <v>1.7</v>
      </c>
      <c r="BK121">
        <v>2</v>
      </c>
      <c r="BL121">
        <v>147.38</v>
      </c>
      <c r="BM121">
        <v>22.11</v>
      </c>
      <c r="BN121">
        <v>169.49</v>
      </c>
      <c r="BO121">
        <v>169.49</v>
      </c>
      <c r="BQ121" t="s">
        <v>286</v>
      </c>
      <c r="BR121" t="s">
        <v>84</v>
      </c>
      <c r="BS121" t="s">
        <v>287</v>
      </c>
      <c r="BY121">
        <v>8448</v>
      </c>
      <c r="CC121" t="s">
        <v>566</v>
      </c>
      <c r="CD121">
        <v>9730</v>
      </c>
      <c r="CE121" t="s">
        <v>556</v>
      </c>
      <c r="CI121">
        <v>2</v>
      </c>
      <c r="CJ121" t="s">
        <v>287</v>
      </c>
      <c r="CK121">
        <v>23</v>
      </c>
      <c r="CL121" t="s">
        <v>89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"GAB2030367"</f>
        <v>GAB2030367</v>
      </c>
      <c r="F122" s="3">
        <v>45995</v>
      </c>
      <c r="G122">
        <v>202609</v>
      </c>
      <c r="H122" t="s">
        <v>75</v>
      </c>
      <c r="I122" t="s">
        <v>76</v>
      </c>
      <c r="J122" t="s">
        <v>77</v>
      </c>
      <c r="K122" t="s">
        <v>78</v>
      </c>
      <c r="L122" t="s">
        <v>136</v>
      </c>
      <c r="M122" t="s">
        <v>137</v>
      </c>
      <c r="N122" t="s">
        <v>568</v>
      </c>
      <c r="O122" t="s">
        <v>131</v>
      </c>
      <c r="P122" t="str">
        <f>"INVOICE00042243 ORDGS038794   "</f>
        <v xml:space="preserve">INVOICE00042243 ORDGS038794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31.9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1</v>
      </c>
      <c r="BJ122">
        <v>2.4</v>
      </c>
      <c r="BK122">
        <v>2.5</v>
      </c>
      <c r="BL122">
        <v>95.07</v>
      </c>
      <c r="BM122">
        <v>14.26</v>
      </c>
      <c r="BN122">
        <v>109.33</v>
      </c>
      <c r="BO122">
        <v>109.33</v>
      </c>
      <c r="BQ122" t="s">
        <v>548</v>
      </c>
      <c r="BR122" t="s">
        <v>84</v>
      </c>
      <c r="BS122" s="3">
        <v>45996</v>
      </c>
      <c r="BT122" s="4">
        <v>0.32708333333333334</v>
      </c>
      <c r="BU122" t="s">
        <v>569</v>
      </c>
      <c r="BV122" t="s">
        <v>86</v>
      </c>
      <c r="BY122">
        <v>12000</v>
      </c>
      <c r="CA122" t="s">
        <v>320</v>
      </c>
      <c r="CC122" t="s">
        <v>137</v>
      </c>
      <c r="CD122">
        <v>2001</v>
      </c>
      <c r="CE122" t="s">
        <v>154</v>
      </c>
      <c r="CF122" s="3">
        <v>45996</v>
      </c>
      <c r="CI122">
        <v>1</v>
      </c>
      <c r="CJ122">
        <v>1</v>
      </c>
      <c r="CK122">
        <v>21</v>
      </c>
      <c r="CL122" t="s">
        <v>89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"GAB2030368"</f>
        <v>GAB2030368</v>
      </c>
      <c r="F123" s="3">
        <v>45995</v>
      </c>
      <c r="G123">
        <v>202609</v>
      </c>
      <c r="H123" t="s">
        <v>75</v>
      </c>
      <c r="I123" t="s">
        <v>76</v>
      </c>
      <c r="J123" t="s">
        <v>77</v>
      </c>
      <c r="K123" t="s">
        <v>78</v>
      </c>
      <c r="L123" t="s">
        <v>570</v>
      </c>
      <c r="M123" t="s">
        <v>571</v>
      </c>
      <c r="N123" t="s">
        <v>572</v>
      </c>
      <c r="O123" t="s">
        <v>131</v>
      </c>
      <c r="P123" t="str">
        <f>"INVOICE00123414 CT098677      "</f>
        <v xml:space="preserve">INVOICE00123414 CT098677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60.62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17.41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2.4</v>
      </c>
      <c r="BK123">
        <v>2.5</v>
      </c>
      <c r="BL123">
        <v>198.07</v>
      </c>
      <c r="BM123">
        <v>29.71</v>
      </c>
      <c r="BN123">
        <v>227.78</v>
      </c>
      <c r="BO123">
        <v>227.78</v>
      </c>
      <c r="BR123" t="s">
        <v>84</v>
      </c>
      <c r="BS123" s="3">
        <v>45996</v>
      </c>
      <c r="BT123" s="4">
        <v>0.43958333333333333</v>
      </c>
      <c r="BU123" t="s">
        <v>573</v>
      </c>
      <c r="BV123" t="s">
        <v>86</v>
      </c>
      <c r="BY123">
        <v>12000</v>
      </c>
      <c r="BZ123" t="s">
        <v>30</v>
      </c>
      <c r="CA123">
        <v>9509096951084</v>
      </c>
      <c r="CC123" t="s">
        <v>571</v>
      </c>
      <c r="CD123">
        <v>1983</v>
      </c>
      <c r="CE123" t="s">
        <v>148</v>
      </c>
      <c r="CI123">
        <v>1</v>
      </c>
      <c r="CJ123">
        <v>1</v>
      </c>
      <c r="CK123">
        <v>23</v>
      </c>
      <c r="CL123" t="s">
        <v>89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"GAB2030369"</f>
        <v>GAB2030369</v>
      </c>
      <c r="F124" s="3">
        <v>45995</v>
      </c>
      <c r="G124">
        <v>202609</v>
      </c>
      <c r="H124" t="s">
        <v>75</v>
      </c>
      <c r="I124" t="s">
        <v>76</v>
      </c>
      <c r="J124" t="s">
        <v>77</v>
      </c>
      <c r="K124" t="s">
        <v>78</v>
      </c>
      <c r="L124" t="s">
        <v>75</v>
      </c>
      <c r="M124" t="s">
        <v>76</v>
      </c>
      <c r="N124" t="s">
        <v>196</v>
      </c>
      <c r="O124" t="s">
        <v>131</v>
      </c>
      <c r="P124" t="str">
        <f>"INVOICE00123415 CT098670      "</f>
        <v xml:space="preserve">INVOICE00123415 CT098670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19.940000000000001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1</v>
      </c>
      <c r="BJ124">
        <v>2.4</v>
      </c>
      <c r="BK124">
        <v>3</v>
      </c>
      <c r="BL124">
        <v>59.42</v>
      </c>
      <c r="BM124">
        <v>8.91</v>
      </c>
      <c r="BN124">
        <v>68.33</v>
      </c>
      <c r="BO124">
        <v>68.33</v>
      </c>
      <c r="BR124" t="s">
        <v>84</v>
      </c>
      <c r="BS124" s="3">
        <v>45996</v>
      </c>
      <c r="BT124" s="4">
        <v>0.41319444444444442</v>
      </c>
      <c r="BU124" t="s">
        <v>574</v>
      </c>
      <c r="BV124" t="s">
        <v>86</v>
      </c>
      <c r="BY124">
        <v>12000</v>
      </c>
      <c r="CA124" t="s">
        <v>198</v>
      </c>
      <c r="CC124" t="s">
        <v>76</v>
      </c>
      <c r="CD124">
        <v>7700</v>
      </c>
      <c r="CE124" t="s">
        <v>148</v>
      </c>
      <c r="CI124">
        <v>1</v>
      </c>
      <c r="CJ124">
        <v>1</v>
      </c>
      <c r="CK124">
        <v>22</v>
      </c>
      <c r="CL124" t="s">
        <v>89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"GAB2030370"</f>
        <v>GAB2030370</v>
      </c>
      <c r="F125" s="3">
        <v>45995</v>
      </c>
      <c r="G125">
        <v>202609</v>
      </c>
      <c r="H125" t="s">
        <v>75</v>
      </c>
      <c r="I125" t="s">
        <v>76</v>
      </c>
      <c r="J125" t="s">
        <v>77</v>
      </c>
      <c r="K125" t="s">
        <v>78</v>
      </c>
      <c r="L125" t="s">
        <v>240</v>
      </c>
      <c r="M125" t="s">
        <v>241</v>
      </c>
      <c r="N125" t="s">
        <v>575</v>
      </c>
      <c r="O125" t="s">
        <v>131</v>
      </c>
      <c r="P125" t="str">
        <f>"INVOICE00123418 CT098669      "</f>
        <v xml:space="preserve">INVOICE00123418 CT098669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31.9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2.4</v>
      </c>
      <c r="BK125">
        <v>2.5</v>
      </c>
      <c r="BL125">
        <v>95.07</v>
      </c>
      <c r="BM125">
        <v>14.26</v>
      </c>
      <c r="BN125">
        <v>109.33</v>
      </c>
      <c r="BO125">
        <v>109.33</v>
      </c>
      <c r="BQ125" t="s">
        <v>576</v>
      </c>
      <c r="BR125" t="s">
        <v>84</v>
      </c>
      <c r="BS125" t="s">
        <v>287</v>
      </c>
      <c r="BY125">
        <v>12000</v>
      </c>
      <c r="CC125" t="s">
        <v>241</v>
      </c>
      <c r="CD125">
        <v>9301</v>
      </c>
      <c r="CE125" t="s">
        <v>148</v>
      </c>
      <c r="CI125">
        <v>2</v>
      </c>
      <c r="CJ125" t="s">
        <v>287</v>
      </c>
      <c r="CK125">
        <v>21</v>
      </c>
      <c r="CL125" t="s">
        <v>89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"GAB2030371"</f>
        <v>GAB2030371</v>
      </c>
      <c r="F126" s="3">
        <v>45995</v>
      </c>
      <c r="G126">
        <v>202609</v>
      </c>
      <c r="H126" t="s">
        <v>75</v>
      </c>
      <c r="I126" t="s">
        <v>76</v>
      </c>
      <c r="J126" t="s">
        <v>77</v>
      </c>
      <c r="K126" t="s">
        <v>78</v>
      </c>
      <c r="L126" t="s">
        <v>79</v>
      </c>
      <c r="M126" t="s">
        <v>80</v>
      </c>
      <c r="N126" t="s">
        <v>330</v>
      </c>
      <c r="O126" t="s">
        <v>131</v>
      </c>
      <c r="P126" t="str">
        <f>"INVOICE00123419 CT098671      "</f>
        <v xml:space="preserve">INVOICE00123419 CT098671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51.04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3.8</v>
      </c>
      <c r="BK126">
        <v>4</v>
      </c>
      <c r="BL126">
        <v>152.1</v>
      </c>
      <c r="BM126">
        <v>22.82</v>
      </c>
      <c r="BN126">
        <v>174.92</v>
      </c>
      <c r="BO126">
        <v>174.92</v>
      </c>
      <c r="BQ126" t="s">
        <v>577</v>
      </c>
      <c r="BR126" t="s">
        <v>84</v>
      </c>
      <c r="BS126" s="3">
        <v>45996</v>
      </c>
      <c r="BT126" s="4">
        <v>0.36527777777777776</v>
      </c>
      <c r="BU126" t="s">
        <v>578</v>
      </c>
      <c r="BV126" t="s">
        <v>86</v>
      </c>
      <c r="BY126">
        <v>19200</v>
      </c>
      <c r="CA126">
        <v>9512275238082</v>
      </c>
      <c r="CC126" t="s">
        <v>80</v>
      </c>
      <c r="CD126" s="5" t="s">
        <v>333</v>
      </c>
      <c r="CE126" t="s">
        <v>175</v>
      </c>
      <c r="CF126" s="3">
        <v>45996</v>
      </c>
      <c r="CI126">
        <v>1</v>
      </c>
      <c r="CJ126">
        <v>1</v>
      </c>
      <c r="CK126">
        <v>21</v>
      </c>
      <c r="CL126" t="s">
        <v>89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"GAB2030375"</f>
        <v>GAB2030375</v>
      </c>
      <c r="F127" s="3">
        <v>45995</v>
      </c>
      <c r="G127">
        <v>202609</v>
      </c>
      <c r="H127" t="s">
        <v>75</v>
      </c>
      <c r="I127" t="s">
        <v>76</v>
      </c>
      <c r="J127" t="s">
        <v>77</v>
      </c>
      <c r="K127" t="s">
        <v>78</v>
      </c>
      <c r="L127" t="s">
        <v>75</v>
      </c>
      <c r="M127" t="s">
        <v>76</v>
      </c>
      <c r="N127" t="s">
        <v>579</v>
      </c>
      <c r="O127" t="s">
        <v>131</v>
      </c>
      <c r="P127" t="str">
        <f>"INVOICE00123431 CT098679      "</f>
        <v xml:space="preserve">INVOICE00123431 CT098679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19.940000000000001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1</v>
      </c>
      <c r="BJ127">
        <v>1.7</v>
      </c>
      <c r="BK127">
        <v>2</v>
      </c>
      <c r="BL127">
        <v>59.42</v>
      </c>
      <c r="BM127">
        <v>8.91</v>
      </c>
      <c r="BN127">
        <v>68.33</v>
      </c>
      <c r="BO127">
        <v>68.33</v>
      </c>
      <c r="BQ127" t="s">
        <v>191</v>
      </c>
      <c r="BR127" t="s">
        <v>84</v>
      </c>
      <c r="BS127" s="3">
        <v>45996</v>
      </c>
      <c r="BT127" s="4">
        <v>0.51180555555555551</v>
      </c>
      <c r="BU127" t="s">
        <v>244</v>
      </c>
      <c r="BV127" t="s">
        <v>89</v>
      </c>
      <c r="BW127" t="s">
        <v>179</v>
      </c>
      <c r="BX127" t="s">
        <v>337</v>
      </c>
      <c r="BY127">
        <v>8448</v>
      </c>
      <c r="CC127" t="s">
        <v>76</v>
      </c>
      <c r="CD127">
        <v>7441</v>
      </c>
      <c r="CE127" t="s">
        <v>195</v>
      </c>
      <c r="CI127">
        <v>1</v>
      </c>
      <c r="CJ127">
        <v>1</v>
      </c>
      <c r="CK127">
        <v>22</v>
      </c>
      <c r="CL127" t="s">
        <v>89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"GAB2030376"</f>
        <v>GAB2030376</v>
      </c>
      <c r="F128" s="3">
        <v>45995</v>
      </c>
      <c r="G128">
        <v>202609</v>
      </c>
      <c r="H128" t="s">
        <v>75</v>
      </c>
      <c r="I128" t="s">
        <v>76</v>
      </c>
      <c r="J128" t="s">
        <v>77</v>
      </c>
      <c r="K128" t="s">
        <v>78</v>
      </c>
      <c r="L128" t="s">
        <v>75</v>
      </c>
      <c r="M128" t="s">
        <v>76</v>
      </c>
      <c r="N128" t="s">
        <v>440</v>
      </c>
      <c r="O128" t="s">
        <v>131</v>
      </c>
      <c r="P128" t="str">
        <f>"INVOICE00123432 00123433 CT098"</f>
        <v>INVOICE00123432 00123433 CT098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19.940000000000001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1</v>
      </c>
      <c r="BJ128">
        <v>1.7</v>
      </c>
      <c r="BK128">
        <v>2</v>
      </c>
      <c r="BL128">
        <v>59.42</v>
      </c>
      <c r="BM128">
        <v>8.91</v>
      </c>
      <c r="BN128">
        <v>68.33</v>
      </c>
      <c r="BO128">
        <v>68.33</v>
      </c>
      <c r="BQ128" t="s">
        <v>441</v>
      </c>
      <c r="BR128" t="s">
        <v>84</v>
      </c>
      <c r="BS128" s="3">
        <v>45996</v>
      </c>
      <c r="BT128" s="4">
        <v>0.43055555555555558</v>
      </c>
      <c r="BU128" t="s">
        <v>580</v>
      </c>
      <c r="BV128" t="s">
        <v>86</v>
      </c>
      <c r="BY128">
        <v>8448</v>
      </c>
      <c r="CA128" t="s">
        <v>581</v>
      </c>
      <c r="CC128" t="s">
        <v>76</v>
      </c>
      <c r="CD128">
        <v>7441</v>
      </c>
      <c r="CE128" t="s">
        <v>195</v>
      </c>
      <c r="CF128" s="3">
        <v>45999</v>
      </c>
      <c r="CI128">
        <v>1</v>
      </c>
      <c r="CJ128">
        <v>1</v>
      </c>
      <c r="CK128">
        <v>22</v>
      </c>
      <c r="CL128" t="s">
        <v>89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"GAB2030377"</f>
        <v>GAB2030377</v>
      </c>
      <c r="F129" s="3">
        <v>45995</v>
      </c>
      <c r="G129">
        <v>202609</v>
      </c>
      <c r="H129" t="s">
        <v>75</v>
      </c>
      <c r="I129" t="s">
        <v>76</v>
      </c>
      <c r="J129" t="s">
        <v>77</v>
      </c>
      <c r="K129" t="s">
        <v>78</v>
      </c>
      <c r="L129" t="s">
        <v>570</v>
      </c>
      <c r="M129" t="s">
        <v>571</v>
      </c>
      <c r="N129" t="s">
        <v>582</v>
      </c>
      <c r="O129" t="s">
        <v>131</v>
      </c>
      <c r="P129" t="str">
        <f>"INVOICE00123434 CT098683      "</f>
        <v xml:space="preserve">INVOICE00123434 CT098683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60.62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1</v>
      </c>
      <c r="BJ129">
        <v>2.4</v>
      </c>
      <c r="BK129">
        <v>2.5</v>
      </c>
      <c r="BL129">
        <v>180.66</v>
      </c>
      <c r="BM129">
        <v>27.1</v>
      </c>
      <c r="BN129">
        <v>207.76</v>
      </c>
      <c r="BO129">
        <v>207.76</v>
      </c>
      <c r="BQ129" t="s">
        <v>583</v>
      </c>
      <c r="BR129" t="s">
        <v>84</v>
      </c>
      <c r="BS129" s="3">
        <v>45996</v>
      </c>
      <c r="BT129" s="4">
        <v>0.39444444444444443</v>
      </c>
      <c r="BU129" t="s">
        <v>584</v>
      </c>
      <c r="BV129" t="s">
        <v>86</v>
      </c>
      <c r="BY129">
        <v>12000</v>
      </c>
      <c r="CA129">
        <v>7009095896084</v>
      </c>
      <c r="CC129" t="s">
        <v>571</v>
      </c>
      <c r="CD129">
        <v>1930</v>
      </c>
      <c r="CE129" t="s">
        <v>154</v>
      </c>
      <c r="CI129">
        <v>1</v>
      </c>
      <c r="CJ129">
        <v>1</v>
      </c>
      <c r="CK129">
        <v>23</v>
      </c>
      <c r="CL129" t="s">
        <v>89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"GAB2030379"</f>
        <v>GAB2030379</v>
      </c>
      <c r="F130" s="3">
        <v>45995</v>
      </c>
      <c r="G130">
        <v>202609</v>
      </c>
      <c r="H130" t="s">
        <v>75</v>
      </c>
      <c r="I130" t="s">
        <v>76</v>
      </c>
      <c r="J130" t="s">
        <v>77</v>
      </c>
      <c r="K130" t="s">
        <v>78</v>
      </c>
      <c r="L130" t="s">
        <v>445</v>
      </c>
      <c r="M130" t="s">
        <v>446</v>
      </c>
      <c r="N130" t="s">
        <v>447</v>
      </c>
      <c r="O130" t="s">
        <v>131</v>
      </c>
      <c r="P130" t="str">
        <f>"INVOICE00123435 CT098682      "</f>
        <v xml:space="preserve">INVOICE00123435 CT098682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60.62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17.41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1</v>
      </c>
      <c r="BJ130">
        <v>2.4</v>
      </c>
      <c r="BK130">
        <v>2.5</v>
      </c>
      <c r="BL130">
        <v>198.07</v>
      </c>
      <c r="BM130">
        <v>29.71</v>
      </c>
      <c r="BN130">
        <v>227.78</v>
      </c>
      <c r="BO130">
        <v>227.78</v>
      </c>
      <c r="BQ130" t="s">
        <v>448</v>
      </c>
      <c r="BR130" t="s">
        <v>84</v>
      </c>
      <c r="BS130" t="s">
        <v>287</v>
      </c>
      <c r="BY130">
        <v>12000</v>
      </c>
      <c r="BZ130" t="s">
        <v>30</v>
      </c>
      <c r="CC130" t="s">
        <v>446</v>
      </c>
      <c r="CD130">
        <v>2745</v>
      </c>
      <c r="CE130" t="s">
        <v>148</v>
      </c>
      <c r="CI130">
        <v>2</v>
      </c>
      <c r="CJ130" t="s">
        <v>287</v>
      </c>
      <c r="CK130">
        <v>23</v>
      </c>
      <c r="CL130" t="s">
        <v>89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"GAB2030380"</f>
        <v>GAB2030380</v>
      </c>
      <c r="F131" s="3">
        <v>45995</v>
      </c>
      <c r="G131">
        <v>202609</v>
      </c>
      <c r="H131" t="s">
        <v>75</v>
      </c>
      <c r="I131" t="s">
        <v>76</v>
      </c>
      <c r="J131" t="s">
        <v>77</v>
      </c>
      <c r="K131" t="s">
        <v>78</v>
      </c>
      <c r="L131" t="s">
        <v>413</v>
      </c>
      <c r="M131" t="s">
        <v>414</v>
      </c>
      <c r="N131" t="s">
        <v>585</v>
      </c>
      <c r="O131" t="s">
        <v>131</v>
      </c>
      <c r="P131" t="str">
        <f>"INVOICE00123436 CT098672      "</f>
        <v xml:space="preserve">INVOICE00123436 CT098672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51.04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1</v>
      </c>
      <c r="BJ131">
        <v>3.8</v>
      </c>
      <c r="BK131">
        <v>4</v>
      </c>
      <c r="BL131">
        <v>152.1</v>
      </c>
      <c r="BM131">
        <v>22.82</v>
      </c>
      <c r="BN131">
        <v>174.92</v>
      </c>
      <c r="BO131">
        <v>174.92</v>
      </c>
      <c r="BQ131" t="s">
        <v>586</v>
      </c>
      <c r="BR131" t="s">
        <v>84</v>
      </c>
      <c r="BS131" s="3">
        <v>45996</v>
      </c>
      <c r="BT131" s="4">
        <v>0.47569444444444442</v>
      </c>
      <c r="BU131" t="s">
        <v>587</v>
      </c>
      <c r="BV131" t="s">
        <v>89</v>
      </c>
      <c r="BW131" t="s">
        <v>173</v>
      </c>
      <c r="BX131" t="s">
        <v>588</v>
      </c>
      <c r="BY131">
        <v>19200</v>
      </c>
      <c r="CA131" t="s">
        <v>418</v>
      </c>
      <c r="CC131" t="s">
        <v>414</v>
      </c>
      <c r="CD131">
        <v>5241</v>
      </c>
      <c r="CE131" t="s">
        <v>142</v>
      </c>
      <c r="CI131">
        <v>1</v>
      </c>
      <c r="CJ131">
        <v>1</v>
      </c>
      <c r="CK131">
        <v>21</v>
      </c>
      <c r="CL131" t="s">
        <v>89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"GAB2030381"</f>
        <v>GAB2030381</v>
      </c>
      <c r="F132" s="3">
        <v>45995</v>
      </c>
      <c r="G132">
        <v>202609</v>
      </c>
      <c r="H132" t="s">
        <v>75</v>
      </c>
      <c r="I132" t="s">
        <v>76</v>
      </c>
      <c r="J132" t="s">
        <v>77</v>
      </c>
      <c r="K132" t="s">
        <v>78</v>
      </c>
      <c r="L132" t="s">
        <v>75</v>
      </c>
      <c r="M132" t="s">
        <v>76</v>
      </c>
      <c r="N132" t="s">
        <v>345</v>
      </c>
      <c r="O132" t="s">
        <v>131</v>
      </c>
      <c r="P132" t="str">
        <f>"INVOICE00123437 CT098684      "</f>
        <v xml:space="preserve">INVOICE00123437 CT098684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19.940000000000001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2.4</v>
      </c>
      <c r="BK132">
        <v>3</v>
      </c>
      <c r="BL132">
        <v>59.42</v>
      </c>
      <c r="BM132">
        <v>8.91</v>
      </c>
      <c r="BN132">
        <v>68.33</v>
      </c>
      <c r="BO132">
        <v>68.33</v>
      </c>
      <c r="BQ132" t="s">
        <v>346</v>
      </c>
      <c r="BR132" t="s">
        <v>84</v>
      </c>
      <c r="BS132" s="3">
        <v>45996</v>
      </c>
      <c r="BT132" s="4">
        <v>0.44097222222222221</v>
      </c>
      <c r="BU132" t="s">
        <v>347</v>
      </c>
      <c r="BV132" t="s">
        <v>89</v>
      </c>
      <c r="BW132" t="s">
        <v>179</v>
      </c>
      <c r="BX132" t="s">
        <v>180</v>
      </c>
      <c r="BY132">
        <v>12000</v>
      </c>
      <c r="CA132" t="s">
        <v>348</v>
      </c>
      <c r="CC132" t="s">
        <v>76</v>
      </c>
      <c r="CD132">
        <v>7800</v>
      </c>
      <c r="CE132" t="s">
        <v>148</v>
      </c>
      <c r="CI132">
        <v>1</v>
      </c>
      <c r="CJ132">
        <v>1</v>
      </c>
      <c r="CK132">
        <v>22</v>
      </c>
      <c r="CL132" t="s">
        <v>89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"GAB2030382"</f>
        <v>GAB2030382</v>
      </c>
      <c r="F133" s="3">
        <v>45995</v>
      </c>
      <c r="G133">
        <v>202609</v>
      </c>
      <c r="H133" t="s">
        <v>75</v>
      </c>
      <c r="I133" t="s">
        <v>76</v>
      </c>
      <c r="J133" t="s">
        <v>77</v>
      </c>
      <c r="K133" t="s">
        <v>78</v>
      </c>
      <c r="L133" t="s">
        <v>90</v>
      </c>
      <c r="M133" t="s">
        <v>91</v>
      </c>
      <c r="N133" t="s">
        <v>589</v>
      </c>
      <c r="O133" t="s">
        <v>131</v>
      </c>
      <c r="P133" t="str">
        <f>"INVOICE00042271 ORDGS038837   "</f>
        <v xml:space="preserve">INVOICE00042271 ORDGS038837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31.9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2.4</v>
      </c>
      <c r="BK133">
        <v>2.5</v>
      </c>
      <c r="BL133">
        <v>95.07</v>
      </c>
      <c r="BM133">
        <v>14.26</v>
      </c>
      <c r="BN133">
        <v>109.33</v>
      </c>
      <c r="BO133">
        <v>109.33</v>
      </c>
      <c r="BQ133" t="s">
        <v>411</v>
      </c>
      <c r="BR133" t="s">
        <v>84</v>
      </c>
      <c r="BS133" s="3">
        <v>45996</v>
      </c>
      <c r="BT133" s="4">
        <v>0.42708333333333331</v>
      </c>
      <c r="BU133" t="s">
        <v>412</v>
      </c>
      <c r="BV133" t="s">
        <v>86</v>
      </c>
      <c r="BY133">
        <v>12000</v>
      </c>
      <c r="CA133" t="s">
        <v>94</v>
      </c>
      <c r="CC133" t="s">
        <v>91</v>
      </c>
      <c r="CD133">
        <v>6001</v>
      </c>
      <c r="CE133" t="s">
        <v>148</v>
      </c>
      <c r="CF133" s="3">
        <v>45996</v>
      </c>
      <c r="CI133">
        <v>2</v>
      </c>
      <c r="CJ133">
        <v>1</v>
      </c>
      <c r="CK133">
        <v>21</v>
      </c>
      <c r="CL133" t="s">
        <v>89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"GAB2030384"</f>
        <v>GAB2030384</v>
      </c>
      <c r="F134" s="3">
        <v>45995</v>
      </c>
      <c r="G134">
        <v>202609</v>
      </c>
      <c r="H134" t="s">
        <v>75</v>
      </c>
      <c r="I134" t="s">
        <v>76</v>
      </c>
      <c r="J134" t="s">
        <v>77</v>
      </c>
      <c r="K134" t="s">
        <v>78</v>
      </c>
      <c r="L134" t="s">
        <v>590</v>
      </c>
      <c r="M134" t="s">
        <v>591</v>
      </c>
      <c r="N134" t="s">
        <v>592</v>
      </c>
      <c r="O134" t="s">
        <v>131</v>
      </c>
      <c r="P134" t="str">
        <f>"INVOICE00042269 ORDGS038599   "</f>
        <v xml:space="preserve">INVOICE00042269 ORDGS038599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35.9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1.7</v>
      </c>
      <c r="BK134">
        <v>2</v>
      </c>
      <c r="BL134">
        <v>106.98</v>
      </c>
      <c r="BM134">
        <v>16.05</v>
      </c>
      <c r="BN134">
        <v>123.03</v>
      </c>
      <c r="BO134">
        <v>123.03</v>
      </c>
      <c r="BQ134" t="s">
        <v>593</v>
      </c>
      <c r="BR134" t="s">
        <v>84</v>
      </c>
      <c r="BS134" s="3">
        <v>45996</v>
      </c>
      <c r="BT134" s="4">
        <v>0.61944444444444446</v>
      </c>
      <c r="BU134" t="s">
        <v>594</v>
      </c>
      <c r="BV134" t="s">
        <v>89</v>
      </c>
      <c r="BW134" t="s">
        <v>179</v>
      </c>
      <c r="BX134" t="s">
        <v>337</v>
      </c>
      <c r="BY134">
        <v>8448</v>
      </c>
      <c r="CA134" t="s">
        <v>595</v>
      </c>
      <c r="CC134" t="s">
        <v>591</v>
      </c>
      <c r="CD134">
        <v>7130</v>
      </c>
      <c r="CE134" t="s">
        <v>246</v>
      </c>
      <c r="CI134">
        <v>1</v>
      </c>
      <c r="CJ134">
        <v>1</v>
      </c>
      <c r="CK134">
        <v>24</v>
      </c>
      <c r="CL134" t="s">
        <v>89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"GAB2030385"</f>
        <v>GAB2030385</v>
      </c>
      <c r="F135" s="3">
        <v>45995</v>
      </c>
      <c r="G135">
        <v>202609</v>
      </c>
      <c r="H135" t="s">
        <v>75</v>
      </c>
      <c r="I135" t="s">
        <v>76</v>
      </c>
      <c r="J135" t="s">
        <v>77</v>
      </c>
      <c r="K135" t="s">
        <v>78</v>
      </c>
      <c r="L135" t="s">
        <v>596</v>
      </c>
      <c r="M135" t="s">
        <v>597</v>
      </c>
      <c r="N135" t="s">
        <v>598</v>
      </c>
      <c r="O135" t="s">
        <v>131</v>
      </c>
      <c r="P135" t="str">
        <f>"INVOICE00042268 ORDGS038597   "</f>
        <v xml:space="preserve">INVOICE00042268 ORDGS038597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70.86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</v>
      </c>
      <c r="BJ135">
        <v>3.8</v>
      </c>
      <c r="BK135">
        <v>4</v>
      </c>
      <c r="BL135">
        <v>211.18</v>
      </c>
      <c r="BM135">
        <v>31.68</v>
      </c>
      <c r="BN135">
        <v>242.86</v>
      </c>
      <c r="BO135">
        <v>242.86</v>
      </c>
      <c r="BQ135" t="s">
        <v>286</v>
      </c>
      <c r="BR135" t="s">
        <v>84</v>
      </c>
      <c r="BS135" t="s">
        <v>287</v>
      </c>
      <c r="BY135">
        <v>19200</v>
      </c>
      <c r="CC135" t="s">
        <v>597</v>
      </c>
      <c r="CD135">
        <v>6850</v>
      </c>
      <c r="CE135" t="s">
        <v>222</v>
      </c>
      <c r="CI135">
        <v>2</v>
      </c>
      <c r="CJ135" t="s">
        <v>287</v>
      </c>
      <c r="CK135">
        <v>24</v>
      </c>
      <c r="CL135" t="s">
        <v>89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"GAB2030386"</f>
        <v>GAB2030386</v>
      </c>
      <c r="F136" s="3">
        <v>45995</v>
      </c>
      <c r="G136">
        <v>202609</v>
      </c>
      <c r="H136" t="s">
        <v>75</v>
      </c>
      <c r="I136" t="s">
        <v>76</v>
      </c>
      <c r="J136" t="s">
        <v>77</v>
      </c>
      <c r="K136" t="s">
        <v>78</v>
      </c>
      <c r="L136" t="s">
        <v>79</v>
      </c>
      <c r="M136" t="s">
        <v>80</v>
      </c>
      <c r="N136" t="s">
        <v>599</v>
      </c>
      <c r="O136" t="s">
        <v>131</v>
      </c>
      <c r="P136" t="str">
        <f>"INVOICE00042267 ORDGS038817   "</f>
        <v xml:space="preserve">INVOICE00042267 ORDGS038817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31.9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</v>
      </c>
      <c r="BI136">
        <v>1</v>
      </c>
      <c r="BJ136">
        <v>2.4</v>
      </c>
      <c r="BK136">
        <v>2.5</v>
      </c>
      <c r="BL136">
        <v>95.07</v>
      </c>
      <c r="BM136">
        <v>14.26</v>
      </c>
      <c r="BN136">
        <v>109.33</v>
      </c>
      <c r="BO136">
        <v>109.33</v>
      </c>
      <c r="BQ136" t="s">
        <v>600</v>
      </c>
      <c r="BR136" t="s">
        <v>84</v>
      </c>
      <c r="BS136" s="3">
        <v>45996</v>
      </c>
      <c r="BT136" s="4">
        <v>0.33333333333333331</v>
      </c>
      <c r="BU136" t="s">
        <v>601</v>
      </c>
      <c r="BV136" t="s">
        <v>86</v>
      </c>
      <c r="BY136">
        <v>12000</v>
      </c>
      <c r="CA136" s="5" t="s">
        <v>602</v>
      </c>
      <c r="CC136" t="s">
        <v>80</v>
      </c>
      <c r="CD136" s="5" t="s">
        <v>87</v>
      </c>
      <c r="CE136" t="s">
        <v>148</v>
      </c>
      <c r="CF136" s="3">
        <v>45996</v>
      </c>
      <c r="CI136">
        <v>1</v>
      </c>
      <c r="CJ136">
        <v>1</v>
      </c>
      <c r="CK136">
        <v>21</v>
      </c>
      <c r="CL136" t="s">
        <v>89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"GAB2030387"</f>
        <v>GAB2030387</v>
      </c>
      <c r="F137" s="3">
        <v>45995</v>
      </c>
      <c r="G137">
        <v>202609</v>
      </c>
      <c r="H137" t="s">
        <v>75</v>
      </c>
      <c r="I137" t="s">
        <v>76</v>
      </c>
      <c r="J137" t="s">
        <v>77</v>
      </c>
      <c r="K137" t="s">
        <v>78</v>
      </c>
      <c r="L137" t="s">
        <v>377</v>
      </c>
      <c r="M137" t="s">
        <v>378</v>
      </c>
      <c r="N137" t="s">
        <v>379</v>
      </c>
      <c r="O137" t="s">
        <v>131</v>
      </c>
      <c r="P137" t="str">
        <f>"INVOICE00042266 ORDGS038792   "</f>
        <v xml:space="preserve">INVOICE00042266 ORDGS038792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51.04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3.8</v>
      </c>
      <c r="BK137">
        <v>4</v>
      </c>
      <c r="BL137">
        <v>152.1</v>
      </c>
      <c r="BM137">
        <v>22.82</v>
      </c>
      <c r="BN137">
        <v>174.92</v>
      </c>
      <c r="BO137">
        <v>174.92</v>
      </c>
      <c r="BQ137" t="s">
        <v>603</v>
      </c>
      <c r="BR137" t="s">
        <v>84</v>
      </c>
      <c r="BS137" s="3">
        <v>45996</v>
      </c>
      <c r="BT137" s="4">
        <v>0.36388888888888887</v>
      </c>
      <c r="BU137" t="s">
        <v>604</v>
      </c>
      <c r="BV137" t="s">
        <v>86</v>
      </c>
      <c r="BY137">
        <v>19200</v>
      </c>
      <c r="CA137" t="s">
        <v>523</v>
      </c>
      <c r="CC137" t="s">
        <v>378</v>
      </c>
      <c r="CD137">
        <v>1709</v>
      </c>
      <c r="CE137" t="s">
        <v>175</v>
      </c>
      <c r="CF137" s="3">
        <v>45997</v>
      </c>
      <c r="CI137">
        <v>1</v>
      </c>
      <c r="CJ137">
        <v>1</v>
      </c>
      <c r="CK137">
        <v>21</v>
      </c>
      <c r="CL137" t="s">
        <v>89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"GAB2030388"</f>
        <v>GAB2030388</v>
      </c>
      <c r="F138" s="3">
        <v>45995</v>
      </c>
      <c r="G138">
        <v>202609</v>
      </c>
      <c r="H138" t="s">
        <v>75</v>
      </c>
      <c r="I138" t="s">
        <v>76</v>
      </c>
      <c r="J138" t="s">
        <v>77</v>
      </c>
      <c r="K138" t="s">
        <v>78</v>
      </c>
      <c r="L138" t="s">
        <v>377</v>
      </c>
      <c r="M138" t="s">
        <v>378</v>
      </c>
      <c r="N138" t="s">
        <v>605</v>
      </c>
      <c r="O138" t="s">
        <v>131</v>
      </c>
      <c r="P138" t="str">
        <f>"INVOICE00042265 ORDGS038825   "</f>
        <v xml:space="preserve">INVOICE00042265 ORDGS038825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31.9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1</v>
      </c>
      <c r="BJ138">
        <v>2.4</v>
      </c>
      <c r="BK138">
        <v>2.5</v>
      </c>
      <c r="BL138">
        <v>95.07</v>
      </c>
      <c r="BM138">
        <v>14.26</v>
      </c>
      <c r="BN138">
        <v>109.33</v>
      </c>
      <c r="BO138">
        <v>109.33</v>
      </c>
      <c r="BQ138" t="s">
        <v>606</v>
      </c>
      <c r="BR138" t="s">
        <v>84</v>
      </c>
      <c r="BS138" s="3">
        <v>45996</v>
      </c>
      <c r="BT138" s="4">
        <v>0.38611111111111113</v>
      </c>
      <c r="BU138" t="s">
        <v>607</v>
      </c>
      <c r="BV138" t="s">
        <v>86</v>
      </c>
      <c r="BY138">
        <v>12000</v>
      </c>
      <c r="CA138" t="s">
        <v>608</v>
      </c>
      <c r="CC138" t="s">
        <v>378</v>
      </c>
      <c r="CD138">
        <v>1724</v>
      </c>
      <c r="CE138" t="s">
        <v>154</v>
      </c>
      <c r="CF138" s="3">
        <v>45997</v>
      </c>
      <c r="CI138">
        <v>1</v>
      </c>
      <c r="CJ138">
        <v>1</v>
      </c>
      <c r="CK138">
        <v>21</v>
      </c>
      <c r="CL138" t="s">
        <v>89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"GAB2030389"</f>
        <v>GAB2030389</v>
      </c>
      <c r="F139" s="3">
        <v>45995</v>
      </c>
      <c r="G139">
        <v>202609</v>
      </c>
      <c r="H139" t="s">
        <v>75</v>
      </c>
      <c r="I139" t="s">
        <v>76</v>
      </c>
      <c r="J139" t="s">
        <v>77</v>
      </c>
      <c r="K139" t="s">
        <v>78</v>
      </c>
      <c r="L139" t="s">
        <v>79</v>
      </c>
      <c r="M139" t="s">
        <v>80</v>
      </c>
      <c r="N139" t="s">
        <v>259</v>
      </c>
      <c r="O139" t="s">
        <v>131</v>
      </c>
      <c r="P139" t="str">
        <f>"INVOICE00042264 ORDGS038824   "</f>
        <v xml:space="preserve">INVOICE00042264 ORDGS038824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31.9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</v>
      </c>
      <c r="BJ139">
        <v>2.4</v>
      </c>
      <c r="BK139">
        <v>2.5</v>
      </c>
      <c r="BL139">
        <v>95.07</v>
      </c>
      <c r="BM139">
        <v>14.26</v>
      </c>
      <c r="BN139">
        <v>109.33</v>
      </c>
      <c r="BO139">
        <v>109.33</v>
      </c>
      <c r="BQ139" t="s">
        <v>260</v>
      </c>
      <c r="BR139" t="s">
        <v>84</v>
      </c>
      <c r="BS139" s="3">
        <v>45996</v>
      </c>
      <c r="BT139" s="4">
        <v>0.38958333333333334</v>
      </c>
      <c r="BU139" t="s">
        <v>609</v>
      </c>
      <c r="BV139" t="s">
        <v>86</v>
      </c>
      <c r="BY139">
        <v>12000</v>
      </c>
      <c r="CA139">
        <v>8801165859086</v>
      </c>
      <c r="CC139" t="s">
        <v>80</v>
      </c>
      <c r="CD139" s="5" t="s">
        <v>87</v>
      </c>
      <c r="CE139" t="s">
        <v>154</v>
      </c>
      <c r="CF139" s="3">
        <v>45996</v>
      </c>
      <c r="CI139">
        <v>1</v>
      </c>
      <c r="CJ139">
        <v>1</v>
      </c>
      <c r="CK139">
        <v>21</v>
      </c>
      <c r="CL139" t="s">
        <v>89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"GAB2030393"</f>
        <v>GAB2030393</v>
      </c>
      <c r="F140" s="3">
        <v>45995</v>
      </c>
      <c r="G140">
        <v>202609</v>
      </c>
      <c r="H140" t="s">
        <v>75</v>
      </c>
      <c r="I140" t="s">
        <v>76</v>
      </c>
      <c r="J140" t="s">
        <v>77</v>
      </c>
      <c r="K140" t="s">
        <v>78</v>
      </c>
      <c r="L140" t="s">
        <v>413</v>
      </c>
      <c r="M140" t="s">
        <v>414</v>
      </c>
      <c r="N140" t="s">
        <v>610</v>
      </c>
      <c r="O140" t="s">
        <v>131</v>
      </c>
      <c r="P140" t="str">
        <f>"INVOICE00042275 ORDGS038823   "</f>
        <v xml:space="preserve">INVOICE00042275 ORDGS038823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31.9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2.4</v>
      </c>
      <c r="BK140">
        <v>2.5</v>
      </c>
      <c r="BL140">
        <v>95.07</v>
      </c>
      <c r="BM140">
        <v>14.26</v>
      </c>
      <c r="BN140">
        <v>109.33</v>
      </c>
      <c r="BO140">
        <v>109.33</v>
      </c>
      <c r="BQ140" t="s">
        <v>611</v>
      </c>
      <c r="BR140" t="s">
        <v>84</v>
      </c>
      <c r="BS140" s="3">
        <v>45996</v>
      </c>
      <c r="BT140" s="4">
        <v>0.57986111111111116</v>
      </c>
      <c r="BU140" t="s">
        <v>612</v>
      </c>
      <c r="BV140" t="s">
        <v>89</v>
      </c>
      <c r="BW140" t="s">
        <v>173</v>
      </c>
      <c r="BX140" t="s">
        <v>613</v>
      </c>
      <c r="BY140">
        <v>12000</v>
      </c>
      <c r="CA140" t="s">
        <v>614</v>
      </c>
      <c r="CC140" t="s">
        <v>414</v>
      </c>
      <c r="CD140">
        <v>5201</v>
      </c>
      <c r="CE140" t="s">
        <v>148</v>
      </c>
      <c r="CI140">
        <v>1</v>
      </c>
      <c r="CJ140">
        <v>1</v>
      </c>
      <c r="CK140">
        <v>21</v>
      </c>
      <c r="CL140" t="s">
        <v>89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"009945158431"</f>
        <v>009945158431</v>
      </c>
      <c r="F141" s="3">
        <v>45995</v>
      </c>
      <c r="G141">
        <v>202609</v>
      </c>
      <c r="H141" t="s">
        <v>79</v>
      </c>
      <c r="I141" t="s">
        <v>80</v>
      </c>
      <c r="J141" t="s">
        <v>274</v>
      </c>
      <c r="K141" t="s">
        <v>78</v>
      </c>
      <c r="L141" t="s">
        <v>119</v>
      </c>
      <c r="M141" t="s">
        <v>120</v>
      </c>
      <c r="N141" t="s">
        <v>615</v>
      </c>
      <c r="O141" t="s">
        <v>131</v>
      </c>
      <c r="P141" t="str">
        <f>"NO REF                        "</f>
        <v xml:space="preserve">NO REF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19.940000000000001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0.2</v>
      </c>
      <c r="BK141">
        <v>1</v>
      </c>
      <c r="BL141">
        <v>59.42</v>
      </c>
      <c r="BM141">
        <v>8.91</v>
      </c>
      <c r="BN141">
        <v>68.33</v>
      </c>
      <c r="BO141">
        <v>68.33</v>
      </c>
      <c r="BQ141" t="s">
        <v>616</v>
      </c>
      <c r="BR141" t="s">
        <v>279</v>
      </c>
      <c r="BS141" s="3">
        <v>45996</v>
      </c>
      <c r="BT141" s="4">
        <v>0.43194444444444446</v>
      </c>
      <c r="BU141" t="s">
        <v>617</v>
      </c>
      <c r="BV141" t="s">
        <v>86</v>
      </c>
      <c r="BY141">
        <v>1200</v>
      </c>
      <c r="BZ141" t="s">
        <v>465</v>
      </c>
      <c r="CA141" s="5" t="s">
        <v>618</v>
      </c>
      <c r="CC141" t="s">
        <v>120</v>
      </c>
      <c r="CD141" s="5" t="s">
        <v>123</v>
      </c>
      <c r="CE141" t="s">
        <v>135</v>
      </c>
      <c r="CF141" s="3">
        <v>45996</v>
      </c>
      <c r="CI141">
        <v>1</v>
      </c>
      <c r="CJ141">
        <v>1</v>
      </c>
      <c r="CK141">
        <v>22</v>
      </c>
      <c r="CL141" t="s">
        <v>89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"009945158432"</f>
        <v>009945158432</v>
      </c>
      <c r="F142" s="3">
        <v>45995</v>
      </c>
      <c r="G142">
        <v>202609</v>
      </c>
      <c r="H142" t="s">
        <v>79</v>
      </c>
      <c r="I142" t="s">
        <v>80</v>
      </c>
      <c r="J142" t="s">
        <v>274</v>
      </c>
      <c r="K142" t="s">
        <v>78</v>
      </c>
      <c r="L142" t="s">
        <v>75</v>
      </c>
      <c r="M142" t="s">
        <v>76</v>
      </c>
      <c r="N142" t="s">
        <v>274</v>
      </c>
      <c r="O142" t="s">
        <v>131</v>
      </c>
      <c r="P142" t="str">
        <f>"NO REF                        "</f>
        <v xml:space="preserve">NO REF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25.52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1</v>
      </c>
      <c r="BI142">
        <v>1</v>
      </c>
      <c r="BJ142">
        <v>0.2</v>
      </c>
      <c r="BK142">
        <v>1</v>
      </c>
      <c r="BL142">
        <v>76.06</v>
      </c>
      <c r="BM142">
        <v>11.41</v>
      </c>
      <c r="BN142">
        <v>87.47</v>
      </c>
      <c r="BO142">
        <v>87.47</v>
      </c>
      <c r="BQ142" t="s">
        <v>467</v>
      </c>
      <c r="BR142" t="s">
        <v>619</v>
      </c>
      <c r="BS142" t="s">
        <v>287</v>
      </c>
      <c r="BY142">
        <v>1200</v>
      </c>
      <c r="BZ142" t="s">
        <v>465</v>
      </c>
      <c r="CC142" t="s">
        <v>76</v>
      </c>
      <c r="CD142">
        <v>8000</v>
      </c>
      <c r="CE142" t="s">
        <v>135</v>
      </c>
      <c r="CI142">
        <v>1</v>
      </c>
      <c r="CJ142" t="s">
        <v>287</v>
      </c>
      <c r="CK142">
        <v>21</v>
      </c>
      <c r="CL142" t="s">
        <v>89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"009945202352"</f>
        <v>009945202352</v>
      </c>
      <c r="F143" s="3">
        <v>45995</v>
      </c>
      <c r="G143">
        <v>202609</v>
      </c>
      <c r="H143" t="s">
        <v>114</v>
      </c>
      <c r="I143" t="s">
        <v>115</v>
      </c>
      <c r="J143" t="s">
        <v>274</v>
      </c>
      <c r="K143" t="s">
        <v>78</v>
      </c>
      <c r="L143" t="s">
        <v>119</v>
      </c>
      <c r="M143" t="s">
        <v>120</v>
      </c>
      <c r="N143" t="s">
        <v>274</v>
      </c>
      <c r="O143" t="s">
        <v>131</v>
      </c>
      <c r="P143" t="str">
        <f>"PREETHUM                      "</f>
        <v xml:space="preserve">PREETHUM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433.72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4</v>
      </c>
      <c r="BI143">
        <v>30</v>
      </c>
      <c r="BJ143">
        <v>33.6</v>
      </c>
      <c r="BK143">
        <v>34</v>
      </c>
      <c r="BL143">
        <v>1292.58</v>
      </c>
      <c r="BM143">
        <v>193.89</v>
      </c>
      <c r="BN143">
        <v>1486.47</v>
      </c>
      <c r="BO143">
        <v>1486.47</v>
      </c>
      <c r="BQ143" t="s">
        <v>279</v>
      </c>
      <c r="BR143" t="s">
        <v>470</v>
      </c>
      <c r="BS143" t="s">
        <v>287</v>
      </c>
      <c r="BY143">
        <v>167886.8</v>
      </c>
      <c r="BZ143" t="s">
        <v>465</v>
      </c>
      <c r="CC143" t="s">
        <v>120</v>
      </c>
      <c r="CD143" s="5" t="s">
        <v>123</v>
      </c>
      <c r="CE143" t="s">
        <v>135</v>
      </c>
      <c r="CI143">
        <v>1</v>
      </c>
      <c r="CJ143" t="s">
        <v>287</v>
      </c>
      <c r="CK143">
        <v>21</v>
      </c>
      <c r="CL143" t="s">
        <v>89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"GAB2030257"</f>
        <v>GAB2030257</v>
      </c>
      <c r="F144" s="3">
        <v>45992</v>
      </c>
      <c r="G144">
        <v>202609</v>
      </c>
      <c r="H144" t="s">
        <v>75</v>
      </c>
      <c r="I144" t="s">
        <v>76</v>
      </c>
      <c r="J144" t="s">
        <v>77</v>
      </c>
      <c r="K144" t="s">
        <v>78</v>
      </c>
      <c r="L144" t="s">
        <v>262</v>
      </c>
      <c r="M144" t="s">
        <v>263</v>
      </c>
      <c r="N144" t="s">
        <v>620</v>
      </c>
      <c r="O144" t="s">
        <v>82</v>
      </c>
      <c r="P144" t="str">
        <f>"INVOICE00123270 CT098586      "</f>
        <v xml:space="preserve">INVOICE00123270 CT098586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6.1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218.63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5</v>
      </c>
      <c r="BI144">
        <v>24</v>
      </c>
      <c r="BJ144">
        <v>65.8</v>
      </c>
      <c r="BK144">
        <v>66</v>
      </c>
      <c r="BL144">
        <v>721.62</v>
      </c>
      <c r="BM144">
        <v>108.24</v>
      </c>
      <c r="BN144">
        <v>829.86</v>
      </c>
      <c r="BO144">
        <v>829.86</v>
      </c>
      <c r="BQ144" t="s">
        <v>621</v>
      </c>
      <c r="BR144" t="s">
        <v>84</v>
      </c>
      <c r="BS144" s="3">
        <v>45995</v>
      </c>
      <c r="BT144" s="4">
        <v>0.52777777777777779</v>
      </c>
      <c r="BU144" t="s">
        <v>622</v>
      </c>
      <c r="BV144" t="s">
        <v>86</v>
      </c>
      <c r="BY144">
        <v>135990</v>
      </c>
      <c r="CA144" t="s">
        <v>623</v>
      </c>
      <c r="CC144" t="s">
        <v>263</v>
      </c>
      <c r="CD144">
        <v>9460</v>
      </c>
      <c r="CE144" t="s">
        <v>95</v>
      </c>
      <c r="CF144" s="3">
        <v>45995</v>
      </c>
      <c r="CI144">
        <v>6</v>
      </c>
      <c r="CJ144">
        <v>3</v>
      </c>
      <c r="CK144">
        <v>43</v>
      </c>
      <c r="CL144" t="s">
        <v>89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"GAB2030310"</f>
        <v>GAB2030310</v>
      </c>
      <c r="F145" s="3">
        <v>45993</v>
      </c>
      <c r="G145">
        <v>202609</v>
      </c>
      <c r="H145" t="s">
        <v>75</v>
      </c>
      <c r="I145" t="s">
        <v>76</v>
      </c>
      <c r="J145" t="s">
        <v>77</v>
      </c>
      <c r="K145" t="s">
        <v>78</v>
      </c>
      <c r="L145" t="s">
        <v>624</v>
      </c>
      <c r="M145" t="s">
        <v>625</v>
      </c>
      <c r="N145" t="s">
        <v>626</v>
      </c>
      <c r="O145" t="s">
        <v>82</v>
      </c>
      <c r="P145" t="str">
        <f>"INVOICE00042140 ORDGS038345   "</f>
        <v xml:space="preserve">INVOICE00042140 ORDGS038345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6.1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57.23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14</v>
      </c>
      <c r="BJ145">
        <v>22.5</v>
      </c>
      <c r="BK145">
        <v>23</v>
      </c>
      <c r="BL145">
        <v>193.39</v>
      </c>
      <c r="BM145">
        <v>29.01</v>
      </c>
      <c r="BN145">
        <v>222.4</v>
      </c>
      <c r="BO145">
        <v>222.4</v>
      </c>
      <c r="BR145" t="s">
        <v>84</v>
      </c>
      <c r="BS145" s="3">
        <v>45995</v>
      </c>
      <c r="BT145" s="4">
        <v>0.36180555555555555</v>
      </c>
      <c r="BU145" t="s">
        <v>627</v>
      </c>
      <c r="BV145" t="s">
        <v>86</v>
      </c>
      <c r="BY145">
        <v>112746</v>
      </c>
      <c r="CA145" t="s">
        <v>628</v>
      </c>
      <c r="CC145" t="s">
        <v>625</v>
      </c>
      <c r="CD145">
        <v>1559</v>
      </c>
      <c r="CE145" t="s">
        <v>102</v>
      </c>
      <c r="CF145" s="3">
        <v>45996</v>
      </c>
      <c r="CI145">
        <v>2</v>
      </c>
      <c r="CJ145">
        <v>2</v>
      </c>
      <c r="CK145">
        <v>41</v>
      </c>
      <c r="CL145" t="s">
        <v>89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"GAB2030414"</f>
        <v>GAB2030414</v>
      </c>
      <c r="F146" s="3">
        <v>45996</v>
      </c>
      <c r="G146">
        <v>202609</v>
      </c>
      <c r="H146" t="s">
        <v>75</v>
      </c>
      <c r="I146" t="s">
        <v>76</v>
      </c>
      <c r="J146" t="s">
        <v>77</v>
      </c>
      <c r="K146" t="s">
        <v>78</v>
      </c>
      <c r="L146" t="s">
        <v>413</v>
      </c>
      <c r="M146" t="s">
        <v>414</v>
      </c>
      <c r="N146" t="s">
        <v>629</v>
      </c>
      <c r="O146" t="s">
        <v>82</v>
      </c>
      <c r="P146" t="str">
        <f>"INVOICE 00123472 CT098711     "</f>
        <v xml:space="preserve">INVOICE 00123472 CT098711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6.1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49.36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1</v>
      </c>
      <c r="BI146">
        <v>4</v>
      </c>
      <c r="BJ146">
        <v>11.7</v>
      </c>
      <c r="BK146">
        <v>12</v>
      </c>
      <c r="BL146">
        <v>153.19999999999999</v>
      </c>
      <c r="BM146">
        <v>22.98</v>
      </c>
      <c r="BN146">
        <v>176.18</v>
      </c>
      <c r="BO146">
        <v>176.18</v>
      </c>
      <c r="BR146" t="s">
        <v>84</v>
      </c>
      <c r="BS146" t="s">
        <v>287</v>
      </c>
      <c r="BY146">
        <v>58311</v>
      </c>
      <c r="CC146" t="s">
        <v>414</v>
      </c>
      <c r="CD146">
        <v>5200</v>
      </c>
      <c r="CE146" t="s">
        <v>102</v>
      </c>
      <c r="CI146">
        <v>3</v>
      </c>
      <c r="CJ146" t="s">
        <v>287</v>
      </c>
      <c r="CK146">
        <v>41</v>
      </c>
      <c r="CL146" t="s">
        <v>89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"GAB2030399"</f>
        <v>GAB2030399</v>
      </c>
      <c r="F147" s="3">
        <v>45996</v>
      </c>
      <c r="G147">
        <v>202609</v>
      </c>
      <c r="H147" t="s">
        <v>75</v>
      </c>
      <c r="I147" t="s">
        <v>76</v>
      </c>
      <c r="J147" t="s">
        <v>77</v>
      </c>
      <c r="K147" t="s">
        <v>78</v>
      </c>
      <c r="L147" t="s">
        <v>79</v>
      </c>
      <c r="M147" t="s">
        <v>80</v>
      </c>
      <c r="N147" t="s">
        <v>269</v>
      </c>
      <c r="O147" t="s">
        <v>131</v>
      </c>
      <c r="P147" t="str">
        <f>"INVOIVE00042292 ORDGS038830   "</f>
        <v xml:space="preserve">INVOIVE00042292 ORDGS038830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25.52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1</v>
      </c>
      <c r="BJ147">
        <v>1.7</v>
      </c>
      <c r="BK147">
        <v>2</v>
      </c>
      <c r="BL147">
        <v>76.06</v>
      </c>
      <c r="BM147">
        <v>11.41</v>
      </c>
      <c r="BN147">
        <v>87.47</v>
      </c>
      <c r="BO147">
        <v>87.47</v>
      </c>
      <c r="BQ147" t="s">
        <v>630</v>
      </c>
      <c r="BR147" t="s">
        <v>84</v>
      </c>
      <c r="BS147" s="3">
        <v>45999</v>
      </c>
      <c r="BT147" s="4">
        <v>0.32430555555555557</v>
      </c>
      <c r="BU147" t="s">
        <v>271</v>
      </c>
      <c r="BV147" t="s">
        <v>86</v>
      </c>
      <c r="BY147">
        <v>8448</v>
      </c>
      <c r="CA147">
        <v>9107126013089</v>
      </c>
      <c r="CC147" t="s">
        <v>80</v>
      </c>
      <c r="CD147" s="5" t="s">
        <v>87</v>
      </c>
      <c r="CE147" t="s">
        <v>631</v>
      </c>
      <c r="CI147">
        <v>1</v>
      </c>
      <c r="CJ147">
        <v>1</v>
      </c>
      <c r="CK147">
        <v>21</v>
      </c>
      <c r="CL147" t="s">
        <v>89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"GAB2030400"</f>
        <v>GAB2030400</v>
      </c>
      <c r="F148" s="3">
        <v>45996</v>
      </c>
      <c r="G148">
        <v>202609</v>
      </c>
      <c r="H148" t="s">
        <v>75</v>
      </c>
      <c r="I148" t="s">
        <v>76</v>
      </c>
      <c r="J148" t="s">
        <v>77</v>
      </c>
      <c r="K148" t="s">
        <v>78</v>
      </c>
      <c r="L148" t="s">
        <v>136</v>
      </c>
      <c r="M148" t="s">
        <v>137</v>
      </c>
      <c r="N148" t="s">
        <v>557</v>
      </c>
      <c r="O148" t="s">
        <v>131</v>
      </c>
      <c r="P148" t="str">
        <f>"INVOICE00042293 ORDGS038845   "</f>
        <v xml:space="preserve">INVOICE00042293 ORDGS038845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25.52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1</v>
      </c>
      <c r="BJ148">
        <v>1.7</v>
      </c>
      <c r="BK148">
        <v>2</v>
      </c>
      <c r="BL148">
        <v>76.06</v>
      </c>
      <c r="BM148">
        <v>11.41</v>
      </c>
      <c r="BN148">
        <v>87.47</v>
      </c>
      <c r="BO148">
        <v>87.47</v>
      </c>
      <c r="BQ148" t="s">
        <v>632</v>
      </c>
      <c r="BR148" t="s">
        <v>84</v>
      </c>
      <c r="BS148" t="s">
        <v>287</v>
      </c>
      <c r="BY148">
        <v>8448</v>
      </c>
      <c r="CC148" t="s">
        <v>137</v>
      </c>
      <c r="CD148">
        <v>2055</v>
      </c>
      <c r="CE148" t="s">
        <v>633</v>
      </c>
      <c r="CI148">
        <v>1</v>
      </c>
      <c r="CJ148" t="s">
        <v>287</v>
      </c>
      <c r="CK148">
        <v>21</v>
      </c>
      <c r="CL148" t="s">
        <v>89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"GAB2030401"</f>
        <v>GAB2030401</v>
      </c>
      <c r="F149" s="3">
        <v>45996</v>
      </c>
      <c r="G149">
        <v>202609</v>
      </c>
      <c r="H149" t="s">
        <v>75</v>
      </c>
      <c r="I149" t="s">
        <v>76</v>
      </c>
      <c r="J149" t="s">
        <v>77</v>
      </c>
      <c r="K149" t="s">
        <v>78</v>
      </c>
      <c r="L149" t="s">
        <v>119</v>
      </c>
      <c r="M149" t="s">
        <v>120</v>
      </c>
      <c r="N149" t="s">
        <v>121</v>
      </c>
      <c r="O149" t="s">
        <v>131</v>
      </c>
      <c r="P149" t="str">
        <f>"INVOICE00123458 CT098704      "</f>
        <v xml:space="preserve">INVOICE00123458 CT098704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31.9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1</v>
      </c>
      <c r="BJ149">
        <v>2.4</v>
      </c>
      <c r="BK149">
        <v>2.5</v>
      </c>
      <c r="BL149">
        <v>95.07</v>
      </c>
      <c r="BM149">
        <v>14.26</v>
      </c>
      <c r="BN149">
        <v>109.33</v>
      </c>
      <c r="BO149">
        <v>109.33</v>
      </c>
      <c r="BR149" t="s">
        <v>84</v>
      </c>
      <c r="BS149" t="s">
        <v>287</v>
      </c>
      <c r="BY149">
        <v>12000</v>
      </c>
      <c r="CC149" t="s">
        <v>120</v>
      </c>
      <c r="CD149" s="5" t="s">
        <v>123</v>
      </c>
      <c r="CE149" t="s">
        <v>154</v>
      </c>
      <c r="CI149">
        <v>1</v>
      </c>
      <c r="CJ149" t="s">
        <v>287</v>
      </c>
      <c r="CK149">
        <v>21</v>
      </c>
      <c r="CL149" t="s">
        <v>89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"GAB2030402"</f>
        <v>GAB2030402</v>
      </c>
      <c r="F150" s="3">
        <v>45996</v>
      </c>
      <c r="G150">
        <v>202609</v>
      </c>
      <c r="H150" t="s">
        <v>75</v>
      </c>
      <c r="I150" t="s">
        <v>76</v>
      </c>
      <c r="J150" t="s">
        <v>77</v>
      </c>
      <c r="K150" t="s">
        <v>78</v>
      </c>
      <c r="L150" t="s">
        <v>119</v>
      </c>
      <c r="M150" t="s">
        <v>120</v>
      </c>
      <c r="N150" t="s">
        <v>282</v>
      </c>
      <c r="O150" t="s">
        <v>131</v>
      </c>
      <c r="P150" t="str">
        <f>"REPAIR                        "</f>
        <v xml:space="preserve">REPAIR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31.9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2.4</v>
      </c>
      <c r="BK150">
        <v>2.5</v>
      </c>
      <c r="BL150">
        <v>95.07</v>
      </c>
      <c r="BM150">
        <v>14.26</v>
      </c>
      <c r="BN150">
        <v>109.33</v>
      </c>
      <c r="BO150">
        <v>109.33</v>
      </c>
      <c r="BQ150" t="s">
        <v>283</v>
      </c>
      <c r="BR150" t="s">
        <v>84</v>
      </c>
      <c r="BS150" t="s">
        <v>287</v>
      </c>
      <c r="BY150">
        <v>12000</v>
      </c>
      <c r="CC150" t="s">
        <v>120</v>
      </c>
      <c r="CD150" s="5" t="s">
        <v>123</v>
      </c>
      <c r="CE150" t="s">
        <v>634</v>
      </c>
      <c r="CI150">
        <v>1</v>
      </c>
      <c r="CJ150" t="s">
        <v>287</v>
      </c>
      <c r="CK150">
        <v>21</v>
      </c>
      <c r="CL150" t="s">
        <v>89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"GAB2030403"</f>
        <v>GAB2030403</v>
      </c>
      <c r="F151" s="3">
        <v>45996</v>
      </c>
      <c r="G151">
        <v>202609</v>
      </c>
      <c r="H151" t="s">
        <v>75</v>
      </c>
      <c r="I151" t="s">
        <v>76</v>
      </c>
      <c r="J151" t="s">
        <v>77</v>
      </c>
      <c r="K151" t="s">
        <v>78</v>
      </c>
      <c r="L151" t="s">
        <v>136</v>
      </c>
      <c r="M151" t="s">
        <v>137</v>
      </c>
      <c r="N151" t="s">
        <v>635</v>
      </c>
      <c r="O151" t="s">
        <v>131</v>
      </c>
      <c r="P151" t="str">
        <f>"INVOICE00123460 CT098706      "</f>
        <v xml:space="preserve">INVOICE00123460 CT098706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25.52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1</v>
      </c>
      <c r="BI151">
        <v>1</v>
      </c>
      <c r="BJ151">
        <v>1.7</v>
      </c>
      <c r="BK151">
        <v>2</v>
      </c>
      <c r="BL151">
        <v>76.06</v>
      </c>
      <c r="BM151">
        <v>11.41</v>
      </c>
      <c r="BN151">
        <v>87.47</v>
      </c>
      <c r="BO151">
        <v>87.47</v>
      </c>
      <c r="BQ151" t="s">
        <v>636</v>
      </c>
      <c r="BR151" t="s">
        <v>84</v>
      </c>
      <c r="BS151" t="s">
        <v>287</v>
      </c>
      <c r="BY151">
        <v>8448</v>
      </c>
      <c r="CC151" t="s">
        <v>137</v>
      </c>
      <c r="CD151">
        <v>2193</v>
      </c>
      <c r="CE151" t="s">
        <v>162</v>
      </c>
      <c r="CI151">
        <v>1</v>
      </c>
      <c r="CJ151" t="s">
        <v>287</v>
      </c>
      <c r="CK151">
        <v>21</v>
      </c>
      <c r="CL151" t="s">
        <v>89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"GAB2030405"</f>
        <v>GAB2030405</v>
      </c>
      <c r="F152" s="3">
        <v>45996</v>
      </c>
      <c r="G152">
        <v>202609</v>
      </c>
      <c r="H152" t="s">
        <v>75</v>
      </c>
      <c r="I152" t="s">
        <v>76</v>
      </c>
      <c r="J152" t="s">
        <v>77</v>
      </c>
      <c r="K152" t="s">
        <v>78</v>
      </c>
      <c r="L152" t="s">
        <v>75</v>
      </c>
      <c r="M152" t="s">
        <v>76</v>
      </c>
      <c r="N152" t="s">
        <v>440</v>
      </c>
      <c r="O152" t="s">
        <v>131</v>
      </c>
      <c r="P152" t="str">
        <f>"INVOICE00123462 CT098708      "</f>
        <v xml:space="preserve">INVOICE00123462 CT098708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19.940000000000001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1</v>
      </c>
      <c r="BJ152">
        <v>1.7</v>
      </c>
      <c r="BK152">
        <v>2</v>
      </c>
      <c r="BL152">
        <v>59.42</v>
      </c>
      <c r="BM152">
        <v>8.91</v>
      </c>
      <c r="BN152">
        <v>68.33</v>
      </c>
      <c r="BO152">
        <v>68.33</v>
      </c>
      <c r="BQ152" t="s">
        <v>441</v>
      </c>
      <c r="BR152" t="s">
        <v>84</v>
      </c>
      <c r="BS152" t="s">
        <v>287</v>
      </c>
      <c r="BY152">
        <v>8448</v>
      </c>
      <c r="CC152" t="s">
        <v>76</v>
      </c>
      <c r="CD152">
        <v>7441</v>
      </c>
      <c r="CE152" t="s">
        <v>444</v>
      </c>
      <c r="CI152">
        <v>1</v>
      </c>
      <c r="CJ152" t="s">
        <v>287</v>
      </c>
      <c r="CK152">
        <v>22</v>
      </c>
      <c r="CL152" t="s">
        <v>89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"GAB2030406"</f>
        <v>GAB2030406</v>
      </c>
      <c r="F153" s="3">
        <v>45996</v>
      </c>
      <c r="G153">
        <v>202609</v>
      </c>
      <c r="H153" t="s">
        <v>75</v>
      </c>
      <c r="I153" t="s">
        <v>76</v>
      </c>
      <c r="J153" t="s">
        <v>77</v>
      </c>
      <c r="K153" t="s">
        <v>78</v>
      </c>
      <c r="L153" t="s">
        <v>637</v>
      </c>
      <c r="M153" t="s">
        <v>638</v>
      </c>
      <c r="N153" t="s">
        <v>639</v>
      </c>
      <c r="O153" t="s">
        <v>131</v>
      </c>
      <c r="P153" t="str">
        <f>"INVOICE00042297 ORDGS038862   "</f>
        <v xml:space="preserve">INVOICE00042297 ORDGS038862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31.9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17.41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1</v>
      </c>
      <c r="BI153">
        <v>1</v>
      </c>
      <c r="BJ153">
        <v>2.4</v>
      </c>
      <c r="BK153">
        <v>2.5</v>
      </c>
      <c r="BL153">
        <v>112.48</v>
      </c>
      <c r="BM153">
        <v>16.87</v>
      </c>
      <c r="BN153">
        <v>129.35</v>
      </c>
      <c r="BO153">
        <v>129.35</v>
      </c>
      <c r="BQ153" t="s">
        <v>215</v>
      </c>
      <c r="BR153" t="s">
        <v>84</v>
      </c>
      <c r="BS153" t="s">
        <v>287</v>
      </c>
      <c r="BY153">
        <v>12000</v>
      </c>
      <c r="BZ153" t="s">
        <v>30</v>
      </c>
      <c r="CC153" t="s">
        <v>638</v>
      </c>
      <c r="CD153">
        <v>1628</v>
      </c>
      <c r="CE153" t="s">
        <v>640</v>
      </c>
      <c r="CI153">
        <v>1</v>
      </c>
      <c r="CJ153" t="s">
        <v>287</v>
      </c>
      <c r="CK153">
        <v>21</v>
      </c>
      <c r="CL153" t="s">
        <v>89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"GAB2030408"</f>
        <v>GAB2030408</v>
      </c>
      <c r="F154" s="3">
        <v>45996</v>
      </c>
      <c r="G154">
        <v>202609</v>
      </c>
      <c r="H154" t="s">
        <v>75</v>
      </c>
      <c r="I154" t="s">
        <v>76</v>
      </c>
      <c r="J154" t="s">
        <v>77</v>
      </c>
      <c r="K154" t="s">
        <v>78</v>
      </c>
      <c r="L154" t="s">
        <v>103</v>
      </c>
      <c r="M154" t="s">
        <v>104</v>
      </c>
      <c r="N154" t="s">
        <v>641</v>
      </c>
      <c r="O154" t="s">
        <v>131</v>
      </c>
      <c r="P154" t="str">
        <f>"INVOICE00123461 00123467 CT098"</f>
        <v>INVOICE00123461 00123467 CT098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31.9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17.41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2.4</v>
      </c>
      <c r="BK154">
        <v>2.5</v>
      </c>
      <c r="BL154">
        <v>112.48</v>
      </c>
      <c r="BM154">
        <v>16.87</v>
      </c>
      <c r="BN154">
        <v>129.35</v>
      </c>
      <c r="BO154">
        <v>129.35</v>
      </c>
      <c r="BQ154" t="s">
        <v>144</v>
      </c>
      <c r="BR154" t="s">
        <v>84</v>
      </c>
      <c r="BS154" t="s">
        <v>287</v>
      </c>
      <c r="BY154">
        <v>12000</v>
      </c>
      <c r="BZ154" t="s">
        <v>30</v>
      </c>
      <c r="CC154" t="s">
        <v>104</v>
      </c>
      <c r="CD154">
        <v>1475</v>
      </c>
      <c r="CE154" t="s">
        <v>148</v>
      </c>
      <c r="CI154">
        <v>1</v>
      </c>
      <c r="CJ154" t="s">
        <v>287</v>
      </c>
      <c r="CK154">
        <v>21</v>
      </c>
      <c r="CL154" t="s">
        <v>89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"GAB2030409"</f>
        <v>GAB2030409</v>
      </c>
      <c r="F155" s="3">
        <v>45996</v>
      </c>
      <c r="G155">
        <v>202609</v>
      </c>
      <c r="H155" t="s">
        <v>75</v>
      </c>
      <c r="I155" t="s">
        <v>76</v>
      </c>
      <c r="J155" t="s">
        <v>77</v>
      </c>
      <c r="K155" t="s">
        <v>78</v>
      </c>
      <c r="L155" t="s">
        <v>168</v>
      </c>
      <c r="M155" t="s">
        <v>169</v>
      </c>
      <c r="N155" t="s">
        <v>170</v>
      </c>
      <c r="O155" t="s">
        <v>131</v>
      </c>
      <c r="P155" t="str">
        <f>"INVOICE00123465 CT098712      "</f>
        <v xml:space="preserve">INVOICE00123465 CT098712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94.12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1</v>
      </c>
      <c r="BJ155">
        <v>3.8</v>
      </c>
      <c r="BK155">
        <v>4</v>
      </c>
      <c r="BL155">
        <v>280.49</v>
      </c>
      <c r="BM155">
        <v>42.07</v>
      </c>
      <c r="BN155">
        <v>322.56</v>
      </c>
      <c r="BO155">
        <v>322.56</v>
      </c>
      <c r="BQ155" t="s">
        <v>171</v>
      </c>
      <c r="BR155" t="s">
        <v>84</v>
      </c>
      <c r="BS155" t="s">
        <v>287</v>
      </c>
      <c r="BY155">
        <v>19200</v>
      </c>
      <c r="CC155" t="s">
        <v>169</v>
      </c>
      <c r="CD155">
        <v>1900</v>
      </c>
      <c r="CE155" t="s">
        <v>142</v>
      </c>
      <c r="CI155">
        <v>1</v>
      </c>
      <c r="CJ155" t="s">
        <v>287</v>
      </c>
      <c r="CK155">
        <v>23</v>
      </c>
      <c r="CL155" t="s">
        <v>89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"GAB2030410"</f>
        <v>GAB2030410</v>
      </c>
      <c r="F156" s="3">
        <v>45996</v>
      </c>
      <c r="G156">
        <v>202609</v>
      </c>
      <c r="H156" t="s">
        <v>75</v>
      </c>
      <c r="I156" t="s">
        <v>76</v>
      </c>
      <c r="J156" t="s">
        <v>77</v>
      </c>
      <c r="K156" t="s">
        <v>78</v>
      </c>
      <c r="L156" t="s">
        <v>75</v>
      </c>
      <c r="M156" t="s">
        <v>76</v>
      </c>
      <c r="N156" t="s">
        <v>642</v>
      </c>
      <c r="O156" t="s">
        <v>131</v>
      </c>
      <c r="P156" t="str">
        <f>"INVOICE 00123468 CT098707     "</f>
        <v xml:space="preserve">INVOICE 00123468 CT098707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19.940000000000001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</v>
      </c>
      <c r="BJ156">
        <v>2.4</v>
      </c>
      <c r="BK156">
        <v>3</v>
      </c>
      <c r="BL156">
        <v>59.42</v>
      </c>
      <c r="BM156">
        <v>8.91</v>
      </c>
      <c r="BN156">
        <v>68.33</v>
      </c>
      <c r="BO156">
        <v>68.33</v>
      </c>
      <c r="BQ156" t="s">
        <v>643</v>
      </c>
      <c r="BR156" t="s">
        <v>84</v>
      </c>
      <c r="BS156" t="s">
        <v>287</v>
      </c>
      <c r="BY156">
        <v>12000</v>
      </c>
      <c r="CC156" t="s">
        <v>76</v>
      </c>
      <c r="CD156">
        <v>7550</v>
      </c>
      <c r="CE156" t="s">
        <v>142</v>
      </c>
      <c r="CI156">
        <v>1</v>
      </c>
      <c r="CJ156" t="s">
        <v>287</v>
      </c>
      <c r="CK156">
        <v>22</v>
      </c>
      <c r="CL156" t="s">
        <v>89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"GAB2030411"</f>
        <v>GAB2030411</v>
      </c>
      <c r="F157" s="3">
        <v>45996</v>
      </c>
      <c r="G157">
        <v>202609</v>
      </c>
      <c r="H157" t="s">
        <v>75</v>
      </c>
      <c r="I157" t="s">
        <v>76</v>
      </c>
      <c r="J157" t="s">
        <v>77</v>
      </c>
      <c r="K157" t="s">
        <v>78</v>
      </c>
      <c r="L157" t="s">
        <v>79</v>
      </c>
      <c r="M157" t="s">
        <v>80</v>
      </c>
      <c r="N157" t="s">
        <v>391</v>
      </c>
      <c r="O157" t="s">
        <v>131</v>
      </c>
      <c r="P157" t="str">
        <f>"INVOICE 00042311 ORDGS038850  "</f>
        <v xml:space="preserve">INVOICE 00042311 ORDGS038850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31.9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1</v>
      </c>
      <c r="BJ157">
        <v>2.4</v>
      </c>
      <c r="BK157">
        <v>2.5</v>
      </c>
      <c r="BL157">
        <v>95.07</v>
      </c>
      <c r="BM157">
        <v>14.26</v>
      </c>
      <c r="BN157">
        <v>109.33</v>
      </c>
      <c r="BO157">
        <v>109.33</v>
      </c>
      <c r="BQ157" t="s">
        <v>644</v>
      </c>
      <c r="BR157" t="s">
        <v>84</v>
      </c>
      <c r="BS157" s="3">
        <v>45999</v>
      </c>
      <c r="BT157" s="4">
        <v>0.34097222222222223</v>
      </c>
      <c r="BU157" t="s">
        <v>393</v>
      </c>
      <c r="BV157" t="s">
        <v>86</v>
      </c>
      <c r="BY157">
        <v>12000</v>
      </c>
      <c r="CA157">
        <v>8102155384080</v>
      </c>
      <c r="CC157" t="s">
        <v>80</v>
      </c>
      <c r="CD157" s="5" t="s">
        <v>394</v>
      </c>
      <c r="CE157" t="s">
        <v>645</v>
      </c>
      <c r="CI157">
        <v>1</v>
      </c>
      <c r="CJ157">
        <v>1</v>
      </c>
      <c r="CK157">
        <v>21</v>
      </c>
      <c r="CL157" t="s">
        <v>89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"GAB2030413"</f>
        <v>GAB2030413</v>
      </c>
      <c r="F158" s="3">
        <v>45996</v>
      </c>
      <c r="G158">
        <v>202609</v>
      </c>
      <c r="H158" t="s">
        <v>75</v>
      </c>
      <c r="I158" t="s">
        <v>76</v>
      </c>
      <c r="J158" t="s">
        <v>77</v>
      </c>
      <c r="K158" t="s">
        <v>78</v>
      </c>
      <c r="L158" t="s">
        <v>75</v>
      </c>
      <c r="M158" t="s">
        <v>76</v>
      </c>
      <c r="N158" t="s">
        <v>646</v>
      </c>
      <c r="O158" t="s">
        <v>131</v>
      </c>
      <c r="P158" t="str">
        <f>"INVOICE 00123470 CT098716     "</f>
        <v xml:space="preserve">INVOICE 00123470 CT098716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19.940000000000001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</v>
      </c>
      <c r="BJ158">
        <v>2.4</v>
      </c>
      <c r="BK158">
        <v>3</v>
      </c>
      <c r="BL158">
        <v>59.42</v>
      </c>
      <c r="BM158">
        <v>8.91</v>
      </c>
      <c r="BN158">
        <v>68.33</v>
      </c>
      <c r="BO158">
        <v>68.33</v>
      </c>
      <c r="BQ158" t="s">
        <v>647</v>
      </c>
      <c r="BR158" t="s">
        <v>84</v>
      </c>
      <c r="BS158" t="s">
        <v>287</v>
      </c>
      <c r="BY158">
        <v>12000</v>
      </c>
      <c r="CC158" t="s">
        <v>76</v>
      </c>
      <c r="CD158">
        <v>7975</v>
      </c>
      <c r="CE158" t="s">
        <v>648</v>
      </c>
      <c r="CI158">
        <v>1</v>
      </c>
      <c r="CJ158" t="s">
        <v>287</v>
      </c>
      <c r="CK158">
        <v>22</v>
      </c>
      <c r="CL158" t="s">
        <v>89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"GAB2030415"</f>
        <v>GAB2030415</v>
      </c>
      <c r="F159" s="3">
        <v>45996</v>
      </c>
      <c r="G159">
        <v>202609</v>
      </c>
      <c r="H159" t="s">
        <v>75</v>
      </c>
      <c r="I159" t="s">
        <v>76</v>
      </c>
      <c r="J159" t="s">
        <v>77</v>
      </c>
      <c r="K159" t="s">
        <v>78</v>
      </c>
      <c r="L159" t="s">
        <v>649</v>
      </c>
      <c r="M159" t="s">
        <v>650</v>
      </c>
      <c r="N159" t="s">
        <v>651</v>
      </c>
      <c r="O159" t="s">
        <v>131</v>
      </c>
      <c r="P159" t="str">
        <f>"INVPOICES 00123471 00123466 CT"</f>
        <v>INVPOICES 00123471 00123466 CT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44.64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1</v>
      </c>
      <c r="BJ159">
        <v>2.4</v>
      </c>
      <c r="BK159">
        <v>2.5</v>
      </c>
      <c r="BL159">
        <v>133.03</v>
      </c>
      <c r="BM159">
        <v>19.95</v>
      </c>
      <c r="BN159">
        <v>152.97999999999999</v>
      </c>
      <c r="BO159">
        <v>152.97999999999999</v>
      </c>
      <c r="BQ159" t="s">
        <v>652</v>
      </c>
      <c r="BR159" t="s">
        <v>84</v>
      </c>
      <c r="BS159" t="s">
        <v>287</v>
      </c>
      <c r="BY159">
        <v>12000</v>
      </c>
      <c r="CC159" t="s">
        <v>650</v>
      </c>
      <c r="CD159">
        <v>7200</v>
      </c>
      <c r="CE159" t="s">
        <v>653</v>
      </c>
      <c r="CI159">
        <v>2</v>
      </c>
      <c r="CJ159" t="s">
        <v>287</v>
      </c>
      <c r="CK159">
        <v>24</v>
      </c>
      <c r="CL159" t="s">
        <v>89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"080011691068"</f>
        <v>080011691068</v>
      </c>
      <c r="F160" s="3">
        <v>45996</v>
      </c>
      <c r="G160">
        <v>202609</v>
      </c>
      <c r="H160" t="s">
        <v>79</v>
      </c>
      <c r="I160" t="s">
        <v>80</v>
      </c>
      <c r="J160" t="s">
        <v>654</v>
      </c>
      <c r="K160" t="s">
        <v>78</v>
      </c>
      <c r="L160" t="s">
        <v>75</v>
      </c>
      <c r="M160" t="s">
        <v>76</v>
      </c>
      <c r="N160" t="s">
        <v>274</v>
      </c>
      <c r="O160" t="s">
        <v>82</v>
      </c>
      <c r="P160" t="str">
        <f>"-                             "</f>
        <v xml:space="preserve">-  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6.1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141.16999999999999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59</v>
      </c>
      <c r="BJ160">
        <v>59.2</v>
      </c>
      <c r="BK160">
        <v>60</v>
      </c>
      <c r="BL160">
        <v>426.81</v>
      </c>
      <c r="BM160">
        <v>64.02</v>
      </c>
      <c r="BN160">
        <v>490.83</v>
      </c>
      <c r="BO160">
        <v>490.83</v>
      </c>
      <c r="BP160" t="s">
        <v>655</v>
      </c>
      <c r="BQ160" t="s">
        <v>656</v>
      </c>
      <c r="BR160" t="s">
        <v>657</v>
      </c>
      <c r="BS160" t="s">
        <v>287</v>
      </c>
      <c r="BY160">
        <v>295750</v>
      </c>
      <c r="BZ160" t="s">
        <v>469</v>
      </c>
      <c r="CC160" t="s">
        <v>76</v>
      </c>
      <c r="CD160">
        <v>7460</v>
      </c>
      <c r="CE160" t="s">
        <v>135</v>
      </c>
      <c r="CI160">
        <v>3</v>
      </c>
      <c r="CJ160" t="s">
        <v>287</v>
      </c>
      <c r="CK160">
        <v>41</v>
      </c>
      <c r="CL160" t="s">
        <v>89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"GAB2030383"</f>
        <v>GAB2030383</v>
      </c>
      <c r="F161" s="3">
        <v>45995</v>
      </c>
      <c r="G161">
        <v>202609</v>
      </c>
      <c r="H161" t="s">
        <v>75</v>
      </c>
      <c r="I161" t="s">
        <v>76</v>
      </c>
      <c r="J161" t="s">
        <v>77</v>
      </c>
      <c r="K161" t="s">
        <v>78</v>
      </c>
      <c r="L161" t="s">
        <v>75</v>
      </c>
      <c r="M161" t="s">
        <v>76</v>
      </c>
      <c r="N161" t="s">
        <v>658</v>
      </c>
      <c r="O161" t="s">
        <v>82</v>
      </c>
      <c r="P161" t="str">
        <f>"INVOICE00042270 ORDGS038442   "</f>
        <v xml:space="preserve">INVOICE00042270 ORDGS038442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6.1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38.090000000000003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2</v>
      </c>
      <c r="BI161">
        <v>5</v>
      </c>
      <c r="BJ161">
        <v>8.5</v>
      </c>
      <c r="BK161">
        <v>9</v>
      </c>
      <c r="BL161">
        <v>119.61</v>
      </c>
      <c r="BM161">
        <v>17.940000000000001</v>
      </c>
      <c r="BN161">
        <v>137.55000000000001</v>
      </c>
      <c r="BO161">
        <v>137.55000000000001</v>
      </c>
      <c r="BQ161" t="s">
        <v>659</v>
      </c>
      <c r="BR161" t="s">
        <v>84</v>
      </c>
      <c r="BS161" t="s">
        <v>287</v>
      </c>
      <c r="BY161">
        <v>42720</v>
      </c>
      <c r="CC161" t="s">
        <v>76</v>
      </c>
      <c r="CD161">
        <v>7800</v>
      </c>
      <c r="CE161" t="s">
        <v>135</v>
      </c>
      <c r="CI161">
        <v>1</v>
      </c>
      <c r="CJ161" t="s">
        <v>287</v>
      </c>
      <c r="CK161">
        <v>42</v>
      </c>
      <c r="CL16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sdrascd7-IENOMKE130634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2025-12-08T08:15:34Z</dcterms:created>
  <dcterms:modified xsi:type="dcterms:W3CDTF">2025-12-08T08:15:57Z</dcterms:modified>
</cp:coreProperties>
</file>