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EA52D17-4FD8-496E-AD63-834B03923A35}" xr6:coauthVersionLast="47" xr6:coauthVersionMax="47" xr10:uidLastSave="{00000000-0000-0000-0000-000000000000}"/>
  <bookViews>
    <workbookView xWindow="28680" yWindow="-120" windowWidth="20730" windowHeight="11040" xr2:uid="{703CCCC0-6C50-4AF9-A9EB-33A7376E63F9}"/>
  </bookViews>
  <sheets>
    <sheet name="sdrascd7-IESANPA1325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5" i="1" l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<sst xmlns="http://schemas.openxmlformats.org/spreadsheetml/2006/main" count="2155" uniqueCount="444">
  <si>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</si>
  <si>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</si>
  <si>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</si>
  <si>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</si>
  <si>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</si>
  <si>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</si>
  <si>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</si>
  <si>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</si>
  <si>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</si>
  <si>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</si>
  <si>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</si>
  <si>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</si>
  <si>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</si>
  <si>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</si>
  <si>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</si>
  <si>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</si>
  <si>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</si>
  <si>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</si>
  <si>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</si>
  <si>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</si>
  <si>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</si>
  <si>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</si>
  <si>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</si>
  <si>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</si>
  <si>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</si>
  <si>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</si>
  <si>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</si>
  <si>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</si>
  <si>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</si>
  <si>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</si>
  <si>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</si>
  <si>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</si>
  <si>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</si>
  <si>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</si>
  <si>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</si>
  <si>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</si>
  <si>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</si>
  <si>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</si>
  <si>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</si>
  <si>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</si>
  <si>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</si>
  <si>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</si>
  <si>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</si>
  <si>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</si>
  <si>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</si>
  <si>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</si>
  <si>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</si>
  <si>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</si>
  <si>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</si>
  <si>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</si>
  <si>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</si>
  <si>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</si>
  <si>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</si>
  <si>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</si>
  <si>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</si>
  <si>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</si>
  <si>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</si>
  <si>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</si>
  <si>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</si>
  <si>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</si>
  <si>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</si>
  <si>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</si>
  <si>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</si>
  <si>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</si>
  <si>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</si>
  <si>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</si>
  <si>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</si>
  <si>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</si>
  <si>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</si>
  <si>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</si>
  <si>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</si>
  <si>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</si>
  <si>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</si>
  <si>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</si>
  <si>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</si>
  <si>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</si>
  <si>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</si>
  <si>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</si>
  <si>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</si>
  <si>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CAPET</t>
  </si>
  <si>
    <t>CAPE TOWN</t>
  </si>
  <si>
    <t xml:space="preserve">J J HOUSE W CAPE                   </t>
  </si>
  <si>
    <t>ON1</t>
  </si>
  <si>
    <t>OVERNIGHT EXP.</t>
  </si>
  <si>
    <t>LUDI MOELICK</t>
  </si>
  <si>
    <t>TONY DE JESUS</t>
  </si>
  <si>
    <t>Agnes</t>
  </si>
  <si>
    <t>yes</t>
  </si>
  <si>
    <t>FUE / DOC</t>
  </si>
  <si>
    <t>POD received from cell 0642876976 M</t>
  </si>
  <si>
    <t>PARCEL</t>
  </si>
  <si>
    <t>no</t>
  </si>
  <si>
    <t>DURBA</t>
  </si>
  <si>
    <t>DURBAN</t>
  </si>
  <si>
    <t xml:space="preserve">NATIONAL BRANDS LTD                </t>
  </si>
  <si>
    <t>FIKI DLAMINI</t>
  </si>
  <si>
    <t>DENEO MASHIANE</t>
  </si>
  <si>
    <t>nobulle</t>
  </si>
  <si>
    <t>POD received from cell 0682690407 M</t>
  </si>
  <si>
    <t xml:space="preserve">BEC W CAPE                         </t>
  </si>
  <si>
    <t>ESTER LE ROUX</t>
  </si>
  <si>
    <t>NIKITA JV VUUREN</t>
  </si>
  <si>
    <t>juanita</t>
  </si>
  <si>
    <t>POD received from cell 0761265903 M</t>
  </si>
  <si>
    <t>PIET1</t>
  </si>
  <si>
    <t>PIETERMARITZBURG</t>
  </si>
  <si>
    <t xml:space="preserve">SUE ADAMS                          </t>
  </si>
  <si>
    <t>BRAKP</t>
  </si>
  <si>
    <t>BRAKPAN</t>
  </si>
  <si>
    <t xml:space="preserve">DUANE BEUKES                       </t>
  </si>
  <si>
    <t>?</t>
  </si>
  <si>
    <t>DUANE BEUKES</t>
  </si>
  <si>
    <t>SUE ADAMS</t>
  </si>
  <si>
    <t>POD received from cell 0658000152 M</t>
  </si>
  <si>
    <t>Small Box</t>
  </si>
  <si>
    <t>EAST</t>
  </si>
  <si>
    <t>EAST LONDON</t>
  </si>
  <si>
    <t xml:space="preserve">AVI FIELD                          </t>
  </si>
  <si>
    <t>PORT3</t>
  </si>
  <si>
    <t>PORT ELIZABETH</t>
  </si>
  <si>
    <t>MARY</t>
  </si>
  <si>
    <t>LEON</t>
  </si>
  <si>
    <t>chantal</t>
  </si>
  <si>
    <t>POD received from cell 0715494036 M</t>
  </si>
  <si>
    <t xml:space="preserve">NATIONAL BRAND LTD-TEA DEPT        </t>
  </si>
  <si>
    <t>PINET</t>
  </si>
  <si>
    <t>PINETOWN</t>
  </si>
  <si>
    <t xml:space="preserve">BAKERS BISCUITS                    </t>
  </si>
  <si>
    <t>DBC</t>
  </si>
  <si>
    <t>MBULELO RAMALATA</t>
  </si>
  <si>
    <t>same</t>
  </si>
  <si>
    <t>FUE / doc</t>
  </si>
  <si>
    <t>POD received from cell 0780771530 M</t>
  </si>
  <si>
    <t>YOGAN MOODLEY</t>
  </si>
  <si>
    <t>SABATIAN PETER</t>
  </si>
  <si>
    <t>Late Linehaul Delayed Beyond Skynet Control</t>
  </si>
  <si>
    <t>col</t>
  </si>
  <si>
    <t xml:space="preserve">MISHQAH ISMAIL                     </t>
  </si>
  <si>
    <t xml:space="preserve">NAFAL LAZARIDES HARRISON   INC     </t>
  </si>
  <si>
    <t>MISHQAH ISMAIL</t>
  </si>
  <si>
    <t>LINDIWE</t>
  </si>
  <si>
    <t xml:space="preserve">AVI NATIONAL BRANDS                </t>
  </si>
  <si>
    <t>SDX</t>
  </si>
  <si>
    <t>MICHAEL</t>
  </si>
  <si>
    <t>DSD / FUE / doc</t>
  </si>
  <si>
    <t xml:space="preserve">Sanjmed Medical Distribution       </t>
  </si>
  <si>
    <t xml:space="preserve">PRIONTEX CAPE                      </t>
  </si>
  <si>
    <t>SHAMIL</t>
  </si>
  <si>
    <t>Shireen</t>
  </si>
  <si>
    <t xml:space="preserve">Yolanda                       </t>
  </si>
  <si>
    <t xml:space="preserve">POD received from cell 0650974645 M     </t>
  </si>
  <si>
    <t>Box</t>
  </si>
  <si>
    <t>WHITE</t>
  </si>
  <si>
    <t>WHITE RIVER</t>
  </si>
  <si>
    <t xml:space="preserve">AVI FIELDMARKETING                 </t>
  </si>
  <si>
    <t xml:space="preserve">AVI FM                             </t>
  </si>
  <si>
    <t>NONHLANHLA</t>
  </si>
  <si>
    <t>PHILLEMON</t>
  </si>
  <si>
    <t>Valencia</t>
  </si>
  <si>
    <t>POD received from cell 0648984486 M</t>
  </si>
  <si>
    <t>UMHLA</t>
  </si>
  <si>
    <t>UMHLANGA ROCKS</t>
  </si>
  <si>
    <t xml:space="preserve">CIRO BEVERAGE SOLUTIONS            </t>
  </si>
  <si>
    <t>WAYNE DE GLUS</t>
  </si>
  <si>
    <t>THABO MAKHUBELE</t>
  </si>
  <si>
    <t>amanda</t>
  </si>
  <si>
    <t>POD received from cell 0744435413 M</t>
  </si>
  <si>
    <t>LOUISA VIEIRA</t>
  </si>
  <si>
    <t>P MDHLESTSHE</t>
  </si>
  <si>
    <t>POD received from cell 0659825059 M</t>
  </si>
  <si>
    <t xml:space="preserve">NATIONAL BRANS LTD                 </t>
  </si>
  <si>
    <t>LOUISA VIERRA</t>
  </si>
  <si>
    <t>KERSHNIE MOODLEY</t>
  </si>
  <si>
    <t>DINEO</t>
  </si>
  <si>
    <t>thandeka</t>
  </si>
  <si>
    <t xml:space="preserve">GBR                                </t>
  </si>
  <si>
    <t>KAYLA DOS SANTOS</t>
  </si>
  <si>
    <t>ZANELE MASILELA</t>
  </si>
  <si>
    <t>Lisa</t>
  </si>
  <si>
    <t>POD received from cell 0670917124 M</t>
  </si>
  <si>
    <t>TRACY BOREHAM</t>
  </si>
  <si>
    <t>methembe</t>
  </si>
  <si>
    <t>Consignee not available)</t>
  </si>
  <si>
    <t>TES</t>
  </si>
  <si>
    <t>DOC / FUE</t>
  </si>
  <si>
    <t>POD received from cell 0729564722 M</t>
  </si>
  <si>
    <t>SANDT</t>
  </si>
  <si>
    <t>SANDTON</t>
  </si>
  <si>
    <t>ON2</t>
  </si>
  <si>
    <t>NICIE VORSTER</t>
  </si>
  <si>
    <t>thabang</t>
  </si>
  <si>
    <t>RANDB</t>
  </si>
  <si>
    <t>RANDBURG</t>
  </si>
  <si>
    <t xml:space="preserve">J   M SMITH                        </t>
  </si>
  <si>
    <t>MICHAEL WOOD</t>
  </si>
  <si>
    <t>reylene</t>
  </si>
  <si>
    <t>POD received from cell 0682297554 M</t>
  </si>
  <si>
    <t xml:space="preserve">SHOPRITE HEAD OFFICE               </t>
  </si>
  <si>
    <t>JACK AKERS</t>
  </si>
  <si>
    <t>SCOTT GRAWFORD</t>
  </si>
  <si>
    <t>Anton</t>
  </si>
  <si>
    <t>POD received from cell 0746644640 M</t>
  </si>
  <si>
    <t xml:space="preserve">PEP AFRICA                         </t>
  </si>
  <si>
    <t>MICHELLE TUNDY</t>
  </si>
  <si>
    <t>SCOTT CRAWFORD</t>
  </si>
  <si>
    <t>ILLEG</t>
  </si>
  <si>
    <t>POD received from cell 0787551663 M</t>
  </si>
  <si>
    <t xml:space="preserve">MERIEUX NUTRI SCIENCES             </t>
  </si>
  <si>
    <t>SWIFT LAB</t>
  </si>
  <si>
    <t>CHANTE</t>
  </si>
  <si>
    <t>POD received from cell 0660249196 M</t>
  </si>
  <si>
    <t xml:space="preserve">MICROCHEM LAB                      </t>
  </si>
  <si>
    <t>lazan</t>
  </si>
  <si>
    <t>POD received from cell 0815626986 M</t>
  </si>
  <si>
    <t xml:space="preserve">AVI FIELD MARKETING                </t>
  </si>
  <si>
    <t>Chantal</t>
  </si>
  <si>
    <t xml:space="preserve">NATIONAL BRANDS FM PE              </t>
  </si>
  <si>
    <t>ASHLEY WILCOX</t>
  </si>
  <si>
    <t xml:space="preserve">I J HOUSE W CAPE                   </t>
  </si>
  <si>
    <t>ANITA MANUS</t>
  </si>
  <si>
    <t>MIDRA</t>
  </si>
  <si>
    <t>MIDRAND</t>
  </si>
  <si>
    <t xml:space="preserve">PRIONTEX SA                        </t>
  </si>
  <si>
    <t>ANGELO</t>
  </si>
  <si>
    <t>JERRY</t>
  </si>
  <si>
    <t>Yolanda</t>
  </si>
  <si>
    <t>Driver late</t>
  </si>
  <si>
    <t>jlc</t>
  </si>
  <si>
    <t>POD received from cell 0650974645 M</t>
  </si>
  <si>
    <t>GEORG</t>
  </si>
  <si>
    <t>GEORGE</t>
  </si>
  <si>
    <t>CHANTEL MYBURG</t>
  </si>
  <si>
    <t>TANYA HOUTMAN</t>
  </si>
  <si>
    <t>CLOUGH</t>
  </si>
  <si>
    <t>DINESH WIJEYAWARDANA</t>
  </si>
  <si>
    <t>SHARNE CROWDER</t>
  </si>
  <si>
    <t>NOBUHLE</t>
  </si>
  <si>
    <t xml:space="preserve">INDIGO COSMETICS W CAPE            </t>
  </si>
  <si>
    <t>TANIA LOUW  ELENOR LENAL</t>
  </si>
  <si>
    <t>Khayise</t>
  </si>
  <si>
    <t>POD received from cell 0641377685 M</t>
  </si>
  <si>
    <t>LOUISA VIEIRA ASHVE</t>
  </si>
  <si>
    <t>SMADLON SECURITY</t>
  </si>
  <si>
    <t>TANIA LOUW</t>
  </si>
  <si>
    <t>Mslayi</t>
  </si>
  <si>
    <t xml:space="preserve">NATIONAL BRANDSW LTD               </t>
  </si>
  <si>
    <t>LOUISA VIEIRA ASHVEER</t>
  </si>
  <si>
    <t>S T DLOMO</t>
  </si>
  <si>
    <t xml:space="preserve">I J TABLE BAY HARBOUR              </t>
  </si>
  <si>
    <t>WIKUS PELSER</t>
  </si>
  <si>
    <t>MARLON MANUEL</t>
  </si>
  <si>
    <t>morgan</t>
  </si>
  <si>
    <t>POD received from cell 0616034769 M</t>
  </si>
  <si>
    <t xml:space="preserve">PRIONTEX                           </t>
  </si>
  <si>
    <t>NOTHANDO MKHIZE</t>
  </si>
  <si>
    <t>MAGS</t>
  </si>
  <si>
    <t xml:space="preserve">IDEXIS STERILE PTY LTD             </t>
  </si>
  <si>
    <t>TERTIUS UEBEL</t>
  </si>
  <si>
    <t>Anastasia</t>
  </si>
  <si>
    <t>POD received from cell 0670223804 M</t>
  </si>
  <si>
    <t xml:space="preserve">NATIONAL BRANDS                    </t>
  </si>
  <si>
    <t>LOUISA VIERA</t>
  </si>
  <si>
    <t>FIONA</t>
  </si>
  <si>
    <t>SEBASTIAN PETERS</t>
  </si>
  <si>
    <t>NELSP</t>
  </si>
  <si>
    <t>NELSPRUIT</t>
  </si>
  <si>
    <t xml:space="preserve">CIRO BEVERAGE SOLUTIONS NLP        </t>
  </si>
  <si>
    <t>AZELLE JAN VAN RENSBURG</t>
  </si>
  <si>
    <t>jonanda</t>
  </si>
  <si>
    <t>POD received from cell 0716213301 M</t>
  </si>
  <si>
    <t>JOHN MATTHEWS</t>
  </si>
  <si>
    <t>STRAN</t>
  </si>
  <si>
    <t>STRAND</t>
  </si>
  <si>
    <t xml:space="preserve">CANCER CARE                        </t>
  </si>
  <si>
    <t>ARTHA STRAUSS</t>
  </si>
  <si>
    <t>MARCELLE GORDON</t>
  </si>
  <si>
    <t>Gaynor</t>
  </si>
  <si>
    <t>POD received from cell 0681920801 M</t>
  </si>
  <si>
    <t>LEON BRYTENBACH</t>
  </si>
  <si>
    <t>MARY AFRICA</t>
  </si>
  <si>
    <t>tayla</t>
  </si>
  <si>
    <t>POD received from cell 0658449507 M</t>
  </si>
  <si>
    <t>CANDICE MURISON</t>
  </si>
  <si>
    <t>Busisiwe</t>
  </si>
  <si>
    <t xml:space="preserve">ENTYCE TEA FACTORY                 </t>
  </si>
  <si>
    <t xml:space="preserve">MICROCHEM                          </t>
  </si>
  <si>
    <t>MOREMI</t>
  </si>
  <si>
    <t>LORNA</t>
  </si>
  <si>
    <t xml:space="preserve">ENTYCE BEVARAGES - NATIONAL BR     </t>
  </si>
  <si>
    <t>MOREMI MOLEPO</t>
  </si>
  <si>
    <t>LAZARN</t>
  </si>
  <si>
    <t>Andile</t>
  </si>
  <si>
    <t>Cooler box</t>
  </si>
  <si>
    <t xml:space="preserve">I J Trawlers (ITSS department)     </t>
  </si>
  <si>
    <t xml:space="preserve">LSS Redhill DC                     </t>
  </si>
  <si>
    <t>Yogan Moodley</t>
  </si>
  <si>
    <t>Aaron Macheka</t>
  </si>
  <si>
    <t>DS1 / FUE / DOC</t>
  </si>
  <si>
    <t xml:space="preserve">NATIONAL BRANDS AVI OFFICES        </t>
  </si>
  <si>
    <t>ROMONA KISTEN</t>
  </si>
  <si>
    <t>KARLIEN</t>
  </si>
  <si>
    <t xml:space="preserve">I J HOUSE                          </t>
  </si>
  <si>
    <t>THABANG DAU</t>
  </si>
  <si>
    <t xml:space="preserve">Agnes                         </t>
  </si>
  <si>
    <t>EAR / FUE / DOC</t>
  </si>
  <si>
    <t xml:space="preserve">POD received from cell 0640554260 M     </t>
  </si>
  <si>
    <t xml:space="preserve">CONSTANTIA FLEX                    </t>
  </si>
  <si>
    <t>SAM GREEN</t>
  </si>
  <si>
    <t>DINEO MASHIANE</t>
  </si>
  <si>
    <t>mpume</t>
  </si>
  <si>
    <t xml:space="preserve">SIYAKHA IMPERIAL PRINTING CO       </t>
  </si>
  <si>
    <t>CLAUDETTE CHETTY</t>
  </si>
  <si>
    <t>geraldine</t>
  </si>
  <si>
    <t>POD received from cell 0634455898 M</t>
  </si>
  <si>
    <t>LERINA SAYANA</t>
  </si>
  <si>
    <t>andile</t>
  </si>
  <si>
    <t xml:space="preserve">AVI FIELD MARKETING NBLPE          </t>
  </si>
  <si>
    <t xml:space="preserve">AVI NBL                            </t>
  </si>
  <si>
    <t>RAMONA KIZTEN</t>
  </si>
  <si>
    <t>A KHAN</t>
  </si>
  <si>
    <t>Michael</t>
  </si>
  <si>
    <t>CLIVE JONES</t>
  </si>
  <si>
    <t>BOTSHELO MOSHIANE</t>
  </si>
  <si>
    <t xml:space="preserve">INDIGO COSMETICS                   </t>
  </si>
  <si>
    <t>RODNEY NORMAN</t>
  </si>
  <si>
    <t>MARLON MANUAL</t>
  </si>
  <si>
    <t>Hannela</t>
  </si>
  <si>
    <t xml:space="preserve">NATIONAL BRANDS FM                 </t>
  </si>
  <si>
    <t>CHANTEL MYBURGH TANYA</t>
  </si>
  <si>
    <t>THABO MAKHUBELA</t>
  </si>
  <si>
    <t>mary</t>
  </si>
  <si>
    <t>UAT</t>
  </si>
  <si>
    <t>NERSAN</t>
  </si>
  <si>
    <t>ROMANA KISTEN</t>
  </si>
  <si>
    <t>BHENGU SECURITY</t>
  </si>
  <si>
    <t xml:space="preserve">AVI NATIONAL BRANDS LTD            </t>
  </si>
  <si>
    <t xml:space="preserve">BEC W-CAPE                         </t>
  </si>
  <si>
    <t>NIKITHA</t>
  </si>
  <si>
    <t>Juanita</t>
  </si>
  <si>
    <t>POD received from cell 0784356172 M</t>
  </si>
  <si>
    <t xml:space="preserve">NATIONAL BRANDS LTD DURBAN         </t>
  </si>
  <si>
    <t>MARLON</t>
  </si>
  <si>
    <t>P SOASHE</t>
  </si>
  <si>
    <t xml:space="preserve">INDIGO COSMETICS W-CAPE            </t>
  </si>
  <si>
    <t>NAZLIYAH 0823780205</t>
  </si>
  <si>
    <t>CELINE</t>
  </si>
  <si>
    <t>Silayi</t>
  </si>
  <si>
    <t xml:space="preserve">INDIGO BRANDS                      </t>
  </si>
  <si>
    <t>C Murison</t>
  </si>
  <si>
    <t>TANYA</t>
  </si>
  <si>
    <t>E VAN VUUREN</t>
  </si>
  <si>
    <t xml:space="preserve">National Brands Snackworks         </t>
  </si>
  <si>
    <t>Tshipu Bolelwang</t>
  </si>
  <si>
    <t>Mohapi</t>
  </si>
  <si>
    <t>NA</t>
  </si>
  <si>
    <t>THABANG DOU</t>
  </si>
  <si>
    <t>happiness</t>
  </si>
  <si>
    <t>BERTUS MALLER</t>
  </si>
  <si>
    <t xml:space="preserve">TOWN LODGE                         </t>
  </si>
  <si>
    <t>ANITHA KOCK</t>
  </si>
  <si>
    <t>LISA</t>
  </si>
  <si>
    <t xml:space="preserve">I   J TABLE BAY HARBOUR            </t>
  </si>
  <si>
    <t>WIKUS</t>
  </si>
  <si>
    <t>Tandie</t>
  </si>
  <si>
    <t>Keith</t>
  </si>
  <si>
    <t>Ayesha</t>
  </si>
  <si>
    <t>POD received from cell 0832372623 M</t>
  </si>
  <si>
    <t>BLOE1</t>
  </si>
  <si>
    <t>BLOEMFONTEIN</t>
  </si>
  <si>
    <t>Thia</t>
  </si>
  <si>
    <t>POD received from cell 0826076201 M</t>
  </si>
  <si>
    <t>STANF</t>
  </si>
  <si>
    <t>STANDFORD</t>
  </si>
  <si>
    <t xml:space="preserve">I J LTD                            </t>
  </si>
  <si>
    <t>BERTY MULLER</t>
  </si>
  <si>
    <t>ROESSA ZANDILLO</t>
  </si>
  <si>
    <t>ROESA ZANDO</t>
  </si>
  <si>
    <t>chantel</t>
  </si>
  <si>
    <t>WINSTON VOOQUSAMMY</t>
  </si>
  <si>
    <t>BOTSHOLO</t>
  </si>
  <si>
    <t>MLINDI SECURITY</t>
  </si>
  <si>
    <t xml:space="preserve">I   J                              </t>
  </si>
  <si>
    <t>JOHN MOTLHOWS</t>
  </si>
  <si>
    <t>SEBASTIAN POTORS</t>
  </si>
  <si>
    <t xml:space="preserve">B CLARK                            </t>
  </si>
  <si>
    <t xml:space="preserve">STRAUSS\CO                         </t>
  </si>
  <si>
    <t>FRANCES</t>
  </si>
  <si>
    <t>CLARK</t>
  </si>
  <si>
    <t>preciouce</t>
  </si>
  <si>
    <t xml:space="preserve">FWJK                               </t>
  </si>
  <si>
    <t>RYAN</t>
  </si>
  <si>
    <t>TAREN LEE</t>
  </si>
  <si>
    <t>KEMPT</t>
  </si>
  <si>
    <t>KEMPTON PARK</t>
  </si>
  <si>
    <t xml:space="preserve">entyce                             </t>
  </si>
  <si>
    <t>samuel</t>
  </si>
  <si>
    <t>ERNEST TEFO</t>
  </si>
  <si>
    <t>box</t>
  </si>
  <si>
    <t xml:space="preserve">NEW ERA PACKAGING                  </t>
  </si>
  <si>
    <t>PETER HAMMAND</t>
  </si>
  <si>
    <t>Tracy</t>
  </si>
  <si>
    <t>POD received from cell 0843672221 M</t>
  </si>
  <si>
    <t>THEMBELIHLE</t>
  </si>
  <si>
    <t xml:space="preserve">J AND J TABLE BAY HARBOUR          </t>
  </si>
  <si>
    <t>JONES</t>
  </si>
  <si>
    <t>BOTSHELO</t>
  </si>
  <si>
    <t xml:space="preserve">NATIONAL BRANDS LTD WESTMEAD       </t>
  </si>
  <si>
    <t>LERINA</t>
  </si>
  <si>
    <t>SAM</t>
  </si>
  <si>
    <t xml:space="preserve">ATERFELL                           </t>
  </si>
  <si>
    <t>SHORNG CRONDSR</t>
  </si>
  <si>
    <t>NOKUTHULA</t>
  </si>
  <si>
    <t xml:space="preserve">INDINGO COSMETICS                  </t>
  </si>
  <si>
    <t>phummy</t>
  </si>
  <si>
    <t>MOSSE</t>
  </si>
  <si>
    <t>MOSSEL BAY</t>
  </si>
  <si>
    <t xml:space="preserve">BAYVIEW PRIVATE HOSPITAL           </t>
  </si>
  <si>
    <t>JOHAN GREEFF</t>
  </si>
  <si>
    <t>yonne</t>
  </si>
  <si>
    <t xml:space="preserve">NATIONAL BRANDS LTD RED HILL       </t>
  </si>
  <si>
    <t>WENDY</t>
  </si>
  <si>
    <t>AYESHA</t>
  </si>
  <si>
    <t>RAYAN</t>
  </si>
  <si>
    <t>WINSTON</t>
  </si>
  <si>
    <t xml:space="preserve">INDIGO BRANDS  AVI                 </t>
  </si>
  <si>
    <t>CONDIA MUNSON</t>
  </si>
  <si>
    <t>MICHELLE</t>
  </si>
  <si>
    <t>TSHIPU BOLELWANG</t>
  </si>
  <si>
    <t>Flyer</t>
  </si>
  <si>
    <t>PRETO</t>
  </si>
  <si>
    <t>PRETORIA</t>
  </si>
  <si>
    <t xml:space="preserve">AVI PRETORIA   ROSSLYN             </t>
  </si>
  <si>
    <t>.</t>
  </si>
  <si>
    <t>SONNY</t>
  </si>
  <si>
    <t xml:space="preserve">PRINT RUN                          </t>
  </si>
  <si>
    <t>SHIRLEY PETERS</t>
  </si>
  <si>
    <t>Boxes</t>
  </si>
  <si>
    <t xml:space="preserve">I   J HOUSE W-CAPE                 </t>
  </si>
  <si>
    <t>ANITA</t>
  </si>
  <si>
    <t>THABANG</t>
  </si>
  <si>
    <t>RUDI</t>
  </si>
  <si>
    <t>THABO</t>
  </si>
  <si>
    <t>Tania</t>
  </si>
  <si>
    <t>POD received from cell 0716643675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</si>
</sst>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358DA-6DCB-4AEE-97AD-693374726829}">
  <dimension ref="A1:CN105"/>
  <sheetViews>
    <sheetView tabSelected="1" topLeftCell="A96" workbookViewId="0">
      <selection activeCell="A106" sqref="A106:XFD10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"009943098930"</f>
        <v>009943098930</v>
      </c>
      <c r="F2" s="3">
        <v>45351</v>
      </c>
      <c r="G2">
        <v>202412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"11005510BA 460040             "</f>
        <v xml:space="preserve">11005510BA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25.38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71.53</v>
      </c>
      <c r="BM2">
        <v>10.73</v>
      </c>
      <c r="BN2">
        <v>82.26</v>
      </c>
      <c r="BO2">
        <v>82.26</v>
      </c>
      <c r="BP2" t="s">
        <v>83</v>
      </c>
      <c r="BQ2" t="s">
        <v>84</v>
      </c>
      <c r="BR2" t="s">
        <v>85</v>
      </c>
      <c r="BS2" s="3">
        <v>45355</v>
      </c>
      <c r="BT2" s="4">
        <v>0.42222222222222222</v>
      </c>
      <c r="BU2" t="s">
        <v>86</v>
      </c>
      <c r="BV2" t="s">
        <v>87</v>
      </c>
      <c r="BY2">
        <v>1200</v>
      </c>
      <c r="BZ2" t="s">
        <v>88</v>
      </c>
      <c r="CA2" t="s">
        <v>89</v>
      </c>
      <c r="CC2" t="s">
        <v>80</v>
      </c>
      <c r="CD2">
        <v>7915</v>
      </c>
      <c r="CE2" t="s">
        <v>90</v>
      </c>
      <c r="CF2" s="3">
        <v>45355</v>
      </c>
      <c r="CI2">
        <v>1</v>
      </c>
      <c r="CJ2">
        <v>1</v>
      </c>
      <c r="CK2">
        <v>21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"009943428841"</f>
        <v>009943428841</v>
      </c>
      <c r="F3" s="3">
        <v>45352</v>
      </c>
      <c r="G3">
        <v>202412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31.72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1.9</v>
      </c>
      <c r="BJ3">
        <v>2.1</v>
      </c>
      <c r="BK3">
        <v>2.5</v>
      </c>
      <c r="BL3">
        <v>89.4</v>
      </c>
      <c r="BM3">
        <v>13.41</v>
      </c>
      <c r="BN3">
        <v>102.81</v>
      </c>
      <c r="BO3">
        <v>102.81</v>
      </c>
      <c r="BQ3" t="s">
        <v>95</v>
      </c>
      <c r="BR3" t="s">
        <v>96</v>
      </c>
      <c r="BS3" s="3">
        <v>45355</v>
      </c>
      <c r="BT3" s="4">
        <v>0.43333333333333335</v>
      </c>
      <c r="BU3" t="s">
        <v>97</v>
      </c>
      <c r="BV3" t="s">
        <v>87</v>
      </c>
      <c r="BY3">
        <v>10446.799999999999</v>
      </c>
      <c r="BZ3" t="s">
        <v>88</v>
      </c>
      <c r="CA3" t="s">
        <v>98</v>
      </c>
      <c r="CC3" t="s">
        <v>93</v>
      </c>
      <c r="CD3">
        <v>4000</v>
      </c>
      <c r="CE3" t="s">
        <v>90</v>
      </c>
      <c r="CF3" s="3">
        <v>45356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"009943090582"</f>
        <v>009943090582</v>
      </c>
      <c r="F4" s="3">
        <v>45352</v>
      </c>
      <c r="G4">
        <v>202412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99</v>
      </c>
      <c r="O4" t="s">
        <v>82</v>
      </c>
      <c r="P4" t="str">
        <f>"11004530FN 460040             "</f>
        <v xml:space="preserve">11004530FN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25.38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1.6</v>
      </c>
      <c r="BK4">
        <v>2</v>
      </c>
      <c r="BL4">
        <v>71.53</v>
      </c>
      <c r="BM4">
        <v>10.73</v>
      </c>
      <c r="BN4">
        <v>82.26</v>
      </c>
      <c r="BO4">
        <v>82.26</v>
      </c>
      <c r="BQ4" t="s">
        <v>100</v>
      </c>
      <c r="BR4" t="s">
        <v>101</v>
      </c>
      <c r="BS4" s="3">
        <v>45355</v>
      </c>
      <c r="BT4" s="4">
        <v>0.38819444444444445</v>
      </c>
      <c r="BU4" t="s">
        <v>102</v>
      </c>
      <c r="BV4" t="s">
        <v>87</v>
      </c>
      <c r="BY4">
        <v>8105.79</v>
      </c>
      <c r="BZ4" t="s">
        <v>88</v>
      </c>
      <c r="CA4" t="s">
        <v>103</v>
      </c>
      <c r="CC4" t="s">
        <v>80</v>
      </c>
      <c r="CD4">
        <v>7530</v>
      </c>
      <c r="CE4" t="s">
        <v>90</v>
      </c>
      <c r="CF4" s="3">
        <v>45355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"080011121687"</f>
        <v>080011121687</v>
      </c>
      <c r="F5" s="3">
        <v>45352</v>
      </c>
      <c r="G5">
        <v>202412</v>
      </c>
      <c r="H5" t="s">
        <v>104</v>
      </c>
      <c r="I5" t="s">
        <v>105</v>
      </c>
      <c r="J5" t="s">
        <v>106</v>
      </c>
      <c r="K5" t="s">
        <v>78</v>
      </c>
      <c r="L5" t="s">
        <v>107</v>
      </c>
      <c r="M5" t="s">
        <v>108</v>
      </c>
      <c r="N5" t="s">
        <v>109</v>
      </c>
      <c r="O5" t="s">
        <v>82</v>
      </c>
      <c r="P5" t="str">
        <f>"-                             "</f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25.38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71.53</v>
      </c>
      <c r="BM5">
        <v>10.73</v>
      </c>
      <c r="BN5">
        <v>82.26</v>
      </c>
      <c r="BO5">
        <v>82.26</v>
      </c>
      <c r="BP5" t="s">
        <v>110</v>
      </c>
      <c r="BQ5" t="s">
        <v>111</v>
      </c>
      <c r="BR5" t="s">
        <v>112</v>
      </c>
      <c r="BS5" s="3">
        <v>45355</v>
      </c>
      <c r="BT5" s="4">
        <v>0.4236111111111111</v>
      </c>
      <c r="BU5" t="s">
        <v>111</v>
      </c>
      <c r="BV5" t="s">
        <v>87</v>
      </c>
      <c r="BY5">
        <v>6144</v>
      </c>
      <c r="BZ5" t="s">
        <v>88</v>
      </c>
      <c r="CA5" t="s">
        <v>113</v>
      </c>
      <c r="CC5" t="s">
        <v>108</v>
      </c>
      <c r="CD5">
        <v>1541</v>
      </c>
      <c r="CE5" t="s">
        <v>114</v>
      </c>
      <c r="CF5" s="3">
        <v>45355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"009941438818"</f>
        <v>009941438818</v>
      </c>
      <c r="F6" s="3">
        <v>45355</v>
      </c>
      <c r="G6">
        <v>202412</v>
      </c>
      <c r="H6" t="s">
        <v>115</v>
      </c>
      <c r="I6" t="s">
        <v>116</v>
      </c>
      <c r="J6" t="s">
        <v>117</v>
      </c>
      <c r="K6" t="s">
        <v>78</v>
      </c>
      <c r="L6" t="s">
        <v>118</v>
      </c>
      <c r="M6" t="s">
        <v>119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25.38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71.53</v>
      </c>
      <c r="BM6">
        <v>10.73</v>
      </c>
      <c r="BN6">
        <v>82.26</v>
      </c>
      <c r="BO6">
        <v>82.26</v>
      </c>
      <c r="BQ6" t="s">
        <v>120</v>
      </c>
      <c r="BR6" t="s">
        <v>121</v>
      </c>
      <c r="BS6" s="3">
        <v>45357</v>
      </c>
      <c r="BT6" s="4">
        <v>0.45277777777777778</v>
      </c>
      <c r="BU6" t="s">
        <v>122</v>
      </c>
      <c r="BV6" t="s">
        <v>91</v>
      </c>
      <c r="BY6">
        <v>1200</v>
      </c>
      <c r="BZ6" t="s">
        <v>88</v>
      </c>
      <c r="CA6" t="s">
        <v>123</v>
      </c>
      <c r="CC6" t="s">
        <v>119</v>
      </c>
      <c r="CD6">
        <v>6000</v>
      </c>
      <c r="CE6" t="s">
        <v>90</v>
      </c>
      <c r="CF6" s="3">
        <v>45357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"009944091893"</f>
        <v>009944091893</v>
      </c>
      <c r="F7" s="3">
        <v>45355</v>
      </c>
      <c r="G7">
        <v>202412</v>
      </c>
      <c r="H7" t="s">
        <v>92</v>
      </c>
      <c r="I7" t="s">
        <v>93</v>
      </c>
      <c r="J7" t="s">
        <v>124</v>
      </c>
      <c r="K7" t="s">
        <v>78</v>
      </c>
      <c r="L7" t="s">
        <v>125</v>
      </c>
      <c r="M7" t="s">
        <v>126</v>
      </c>
      <c r="N7" t="s">
        <v>127</v>
      </c>
      <c r="O7" t="s">
        <v>128</v>
      </c>
      <c r="P7" t="str">
        <f>"2110207263                    "</f>
        <v xml:space="preserve">2110207263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37.880000000000003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3.6</v>
      </c>
      <c r="BK7">
        <v>4</v>
      </c>
      <c r="BL7">
        <v>112.32</v>
      </c>
      <c r="BM7">
        <v>16.850000000000001</v>
      </c>
      <c r="BN7">
        <v>129.16999999999999</v>
      </c>
      <c r="BO7">
        <v>129.16999999999999</v>
      </c>
      <c r="BR7" t="s">
        <v>129</v>
      </c>
      <c r="BS7" s="3">
        <v>45356</v>
      </c>
      <c r="BT7" s="4">
        <v>0.40347222222222223</v>
      </c>
      <c r="BU7" t="s">
        <v>130</v>
      </c>
      <c r="BV7" t="s">
        <v>87</v>
      </c>
      <c r="BY7">
        <v>18000</v>
      </c>
      <c r="BZ7" t="s">
        <v>131</v>
      </c>
      <c r="CA7" t="s">
        <v>132</v>
      </c>
      <c r="CC7" t="s">
        <v>126</v>
      </c>
      <c r="CD7">
        <v>3610</v>
      </c>
      <c r="CE7" t="s">
        <v>90</v>
      </c>
      <c r="CF7" s="3">
        <v>45357</v>
      </c>
      <c r="CI7">
        <v>1</v>
      </c>
      <c r="CJ7">
        <v>1</v>
      </c>
      <c r="CK7">
        <v>42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"009944270466"</f>
        <v>009944270466</v>
      </c>
      <c r="F8" s="3">
        <v>45355</v>
      </c>
      <c r="G8">
        <v>202412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94</v>
      </c>
      <c r="O8" t="s">
        <v>128</v>
      </c>
      <c r="P8" t="str">
        <f>"11005000BT 402190             "</f>
        <v xml:space="preserve">11005000BT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49.09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143.91</v>
      </c>
      <c r="BM8">
        <v>21.59</v>
      </c>
      <c r="BN8">
        <v>165.5</v>
      </c>
      <c r="BO8">
        <v>165.5</v>
      </c>
      <c r="BQ8" t="s">
        <v>133</v>
      </c>
      <c r="BR8" t="s">
        <v>134</v>
      </c>
      <c r="BS8" s="3">
        <v>45357</v>
      </c>
      <c r="BT8" s="4">
        <v>0.37847222222222221</v>
      </c>
      <c r="BU8" t="s">
        <v>130</v>
      </c>
      <c r="BV8" t="s">
        <v>91</v>
      </c>
      <c r="BW8" t="s">
        <v>135</v>
      </c>
      <c r="BX8" t="s">
        <v>136</v>
      </c>
      <c r="BY8">
        <v>1200</v>
      </c>
      <c r="BZ8" t="s">
        <v>131</v>
      </c>
      <c r="CA8" t="s">
        <v>132</v>
      </c>
      <c r="CC8" t="s">
        <v>126</v>
      </c>
      <c r="CD8">
        <v>3600</v>
      </c>
      <c r="CE8" t="s">
        <v>90</v>
      </c>
      <c r="CF8" s="3">
        <v>45358</v>
      </c>
      <c r="CI8">
        <v>1</v>
      </c>
      <c r="CJ8">
        <v>2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"009943714234"</f>
        <v>009943714234</v>
      </c>
      <c r="F9" s="3">
        <v>45355</v>
      </c>
      <c r="G9">
        <v>202412</v>
      </c>
      <c r="H9" t="s">
        <v>118</v>
      </c>
      <c r="I9" t="s">
        <v>119</v>
      </c>
      <c r="J9" t="s">
        <v>137</v>
      </c>
      <c r="K9" t="s">
        <v>78</v>
      </c>
      <c r="L9" t="s">
        <v>75</v>
      </c>
      <c r="M9" t="s">
        <v>76</v>
      </c>
      <c r="N9" t="s">
        <v>138</v>
      </c>
      <c r="O9" t="s">
        <v>82</v>
      </c>
      <c r="P9" t="str">
        <f>"PLZ 2110147954                "</f>
        <v xml:space="preserve">PLZ 2110147954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25.38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71.53</v>
      </c>
      <c r="BM9">
        <v>10.73</v>
      </c>
      <c r="BN9">
        <v>82.26</v>
      </c>
      <c r="BO9">
        <v>82.26</v>
      </c>
      <c r="BR9" t="s">
        <v>139</v>
      </c>
      <c r="BS9" s="3">
        <v>45356</v>
      </c>
      <c r="BT9" s="4">
        <v>0.46180555555555558</v>
      </c>
      <c r="BU9" t="s">
        <v>140</v>
      </c>
      <c r="BV9" t="s">
        <v>91</v>
      </c>
      <c r="BY9">
        <v>1200</v>
      </c>
      <c r="BZ9" t="s">
        <v>88</v>
      </c>
      <c r="CC9" t="s">
        <v>76</v>
      </c>
      <c r="CD9">
        <v>2196</v>
      </c>
      <c r="CE9" t="s">
        <v>90</v>
      </c>
      <c r="CF9" s="3">
        <v>45356</v>
      </c>
      <c r="CI9">
        <v>1</v>
      </c>
      <c r="CJ9">
        <v>1</v>
      </c>
      <c r="CK9">
        <v>21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"009944204310"</f>
        <v>009944204310</v>
      </c>
      <c r="F10" s="3">
        <v>45355</v>
      </c>
      <c r="G10">
        <v>202412</v>
      </c>
      <c r="H10" t="s">
        <v>92</v>
      </c>
      <c r="I10" t="s">
        <v>93</v>
      </c>
      <c r="J10" t="s">
        <v>124</v>
      </c>
      <c r="K10" t="s">
        <v>78</v>
      </c>
      <c r="L10" t="s">
        <v>75</v>
      </c>
      <c r="M10" t="s">
        <v>76</v>
      </c>
      <c r="N10" t="s">
        <v>141</v>
      </c>
      <c r="O10" t="s">
        <v>142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482.3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290.64999999999998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819.1</v>
      </c>
      <c r="BM10">
        <v>122.87</v>
      </c>
      <c r="BN10">
        <v>941.97</v>
      </c>
      <c r="BO10">
        <v>941.97</v>
      </c>
      <c r="BR10" t="s">
        <v>129</v>
      </c>
      <c r="BS10" s="3">
        <v>45355</v>
      </c>
      <c r="BT10" s="4">
        <v>0.6743055555555556</v>
      </c>
      <c r="BU10" t="s">
        <v>143</v>
      </c>
      <c r="BV10" t="s">
        <v>87</v>
      </c>
      <c r="BY10">
        <v>1200</v>
      </c>
      <c r="BZ10" t="s">
        <v>144</v>
      </c>
      <c r="CC10" t="s">
        <v>76</v>
      </c>
      <c r="CD10">
        <v>2021</v>
      </c>
      <c r="CE10" t="s">
        <v>90</v>
      </c>
      <c r="CF10" s="3">
        <v>45357</v>
      </c>
      <c r="CI10">
        <v>0</v>
      </c>
      <c r="CJ10">
        <v>0</v>
      </c>
      <c r="CK10">
        <v>21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"080011124639"</f>
        <v>080011124639</v>
      </c>
      <c r="F11" s="3">
        <v>45356</v>
      </c>
      <c r="G11">
        <v>202412</v>
      </c>
      <c r="H11" t="s">
        <v>75</v>
      </c>
      <c r="I11" t="s">
        <v>76</v>
      </c>
      <c r="J11" t="s">
        <v>145</v>
      </c>
      <c r="K11" t="s">
        <v>78</v>
      </c>
      <c r="L11" t="s">
        <v>79</v>
      </c>
      <c r="M11" t="s">
        <v>80</v>
      </c>
      <c r="N11" t="s">
        <v>146</v>
      </c>
      <c r="O11" t="s">
        <v>128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83.5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13.6</v>
      </c>
      <c r="BJ11">
        <v>31.6</v>
      </c>
      <c r="BK11">
        <v>32</v>
      </c>
      <c r="BL11">
        <v>240.88</v>
      </c>
      <c r="BM11">
        <v>36.130000000000003</v>
      </c>
      <c r="BN11">
        <v>277.01</v>
      </c>
      <c r="BO11">
        <v>277.01</v>
      </c>
      <c r="BP11" t="s">
        <v>110</v>
      </c>
      <c r="BQ11" t="s">
        <v>147</v>
      </c>
      <c r="BR11" t="s">
        <v>148</v>
      </c>
      <c r="BS11" s="3">
        <v>45359</v>
      </c>
      <c r="BT11" s="4">
        <v>0.45694444444444443</v>
      </c>
      <c r="BU11" t="s">
        <v>149</v>
      </c>
      <c r="BV11" t="s">
        <v>87</v>
      </c>
      <c r="BY11">
        <v>157952.95000000001</v>
      </c>
      <c r="BZ11" t="s">
        <v>131</v>
      </c>
      <c r="CA11" t="s">
        <v>150</v>
      </c>
      <c r="CC11" t="s">
        <v>80</v>
      </c>
      <c r="CD11">
        <v>7824</v>
      </c>
      <c r="CE11" t="s">
        <v>151</v>
      </c>
      <c r="CF11" s="3">
        <v>45359</v>
      </c>
      <c r="CI11">
        <v>3</v>
      </c>
      <c r="CJ11">
        <v>3</v>
      </c>
      <c r="CK11">
        <v>41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"009943104960"</f>
        <v>009943104960</v>
      </c>
      <c r="F12" s="3">
        <v>45356</v>
      </c>
      <c r="G12">
        <v>202412</v>
      </c>
      <c r="H12" t="s">
        <v>152</v>
      </c>
      <c r="I12" t="s">
        <v>153</v>
      </c>
      <c r="J12" t="s">
        <v>154</v>
      </c>
      <c r="K12" t="s">
        <v>78</v>
      </c>
      <c r="L12" t="s">
        <v>75</v>
      </c>
      <c r="M12" t="s">
        <v>76</v>
      </c>
      <c r="N12" t="s">
        <v>155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49.18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138.6</v>
      </c>
      <c r="BM12">
        <v>20.79</v>
      </c>
      <c r="BN12">
        <v>159.38999999999999</v>
      </c>
      <c r="BO12">
        <v>159.38999999999999</v>
      </c>
      <c r="BQ12" t="s">
        <v>156</v>
      </c>
      <c r="BR12" t="s">
        <v>157</v>
      </c>
      <c r="BS12" s="3">
        <v>45357</v>
      </c>
      <c r="BT12" s="4">
        <v>0.33888888888888891</v>
      </c>
      <c r="BU12" t="s">
        <v>158</v>
      </c>
      <c r="BV12" t="s">
        <v>87</v>
      </c>
      <c r="BY12">
        <v>1200</v>
      </c>
      <c r="BZ12" t="s">
        <v>88</v>
      </c>
      <c r="CA12" t="s">
        <v>159</v>
      </c>
      <c r="CC12" t="s">
        <v>76</v>
      </c>
      <c r="CD12">
        <v>2000</v>
      </c>
      <c r="CE12" t="s">
        <v>90</v>
      </c>
      <c r="CF12" s="3">
        <v>45357</v>
      </c>
      <c r="CI12">
        <v>1</v>
      </c>
      <c r="CJ12">
        <v>1</v>
      </c>
      <c r="CK12">
        <v>23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"009943430681"</f>
        <v>009943430681</v>
      </c>
      <c r="F13" s="3">
        <v>45356</v>
      </c>
      <c r="G13">
        <v>202412</v>
      </c>
      <c r="H13" t="s">
        <v>75</v>
      </c>
      <c r="I13" t="s">
        <v>76</v>
      </c>
      <c r="J13" t="s">
        <v>77</v>
      </c>
      <c r="K13" t="s">
        <v>78</v>
      </c>
      <c r="L13" t="s">
        <v>160</v>
      </c>
      <c r="M13" t="s">
        <v>161</v>
      </c>
      <c r="N13" t="s">
        <v>162</v>
      </c>
      <c r="O13" t="s">
        <v>82</v>
      </c>
      <c r="P13" t="str">
        <f>"182586308C 460040             "</f>
        <v xml:space="preserve">182586308C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25.38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71.53</v>
      </c>
      <c r="BM13">
        <v>10.73</v>
      </c>
      <c r="BN13">
        <v>82.26</v>
      </c>
      <c r="BO13">
        <v>82.26</v>
      </c>
      <c r="BQ13" t="s">
        <v>163</v>
      </c>
      <c r="BR13" t="s">
        <v>164</v>
      </c>
      <c r="BS13" s="3">
        <v>45357</v>
      </c>
      <c r="BT13" s="4">
        <v>0.41111111111111109</v>
      </c>
      <c r="BU13" t="s">
        <v>165</v>
      </c>
      <c r="BV13" t="s">
        <v>87</v>
      </c>
      <c r="BY13">
        <v>1200</v>
      </c>
      <c r="BZ13" t="s">
        <v>88</v>
      </c>
      <c r="CA13" t="s">
        <v>166</v>
      </c>
      <c r="CC13" t="s">
        <v>161</v>
      </c>
      <c r="CD13">
        <v>4300</v>
      </c>
      <c r="CE13" t="s">
        <v>90</v>
      </c>
      <c r="CF13" s="3">
        <v>45358</v>
      </c>
      <c r="CI13">
        <v>1</v>
      </c>
      <c r="CJ13">
        <v>1</v>
      </c>
      <c r="CK13">
        <v>21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"009943425192"</f>
        <v>009943425192</v>
      </c>
      <c r="F14" s="3">
        <v>45356</v>
      </c>
      <c r="G14">
        <v>202412</v>
      </c>
      <c r="H14" t="s">
        <v>75</v>
      </c>
      <c r="I14" t="s">
        <v>76</v>
      </c>
      <c r="J14" t="s">
        <v>77</v>
      </c>
      <c r="K14" t="s">
        <v>78</v>
      </c>
      <c r="L14" t="s">
        <v>92</v>
      </c>
      <c r="M14" t="s">
        <v>93</v>
      </c>
      <c r="N14" t="s">
        <v>94</v>
      </c>
      <c r="O14" t="s">
        <v>82</v>
      </c>
      <c r="P14" t="str">
        <f>"11942270FM 460040             "</f>
        <v xml:space="preserve">11942270FM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25.38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71.53</v>
      </c>
      <c r="BM14">
        <v>10.73</v>
      </c>
      <c r="BN14">
        <v>82.26</v>
      </c>
      <c r="BO14">
        <v>82.26</v>
      </c>
      <c r="BQ14" t="s">
        <v>167</v>
      </c>
      <c r="BR14" t="s">
        <v>164</v>
      </c>
      <c r="BS14" s="3">
        <v>45357</v>
      </c>
      <c r="BT14" s="4">
        <v>0.36319444444444443</v>
      </c>
      <c r="BU14" t="s">
        <v>168</v>
      </c>
      <c r="BV14" t="s">
        <v>87</v>
      </c>
      <c r="BY14">
        <v>1200</v>
      </c>
      <c r="BZ14" t="s">
        <v>88</v>
      </c>
      <c r="CA14" t="s">
        <v>169</v>
      </c>
      <c r="CC14" t="s">
        <v>93</v>
      </c>
      <c r="CD14">
        <v>4051</v>
      </c>
      <c r="CE14" t="s">
        <v>90</v>
      </c>
      <c r="CF14" s="3">
        <v>45358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"009943425193"</f>
        <v>009943425193</v>
      </c>
      <c r="F15" s="3">
        <v>45356</v>
      </c>
      <c r="G15">
        <v>202412</v>
      </c>
      <c r="H15" t="s">
        <v>75</v>
      </c>
      <c r="I15" t="s">
        <v>76</v>
      </c>
      <c r="J15" t="s">
        <v>77</v>
      </c>
      <c r="K15" t="s">
        <v>78</v>
      </c>
      <c r="L15" t="s">
        <v>92</v>
      </c>
      <c r="M15" t="s">
        <v>93</v>
      </c>
      <c r="N15" t="s">
        <v>170</v>
      </c>
      <c r="O15" t="s">
        <v>82</v>
      </c>
      <c r="P15" t="str">
        <f>"11942270FM 402190             "</f>
        <v xml:space="preserve">11942270FM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25.38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71.53</v>
      </c>
      <c r="BM15">
        <v>10.73</v>
      </c>
      <c r="BN15">
        <v>82.26</v>
      </c>
      <c r="BO15">
        <v>82.26</v>
      </c>
      <c r="BQ15" t="s">
        <v>171</v>
      </c>
      <c r="BR15" t="s">
        <v>172</v>
      </c>
      <c r="BS15" s="3">
        <v>45357</v>
      </c>
      <c r="BT15" s="4">
        <v>0.36319444444444443</v>
      </c>
      <c r="BU15" t="s">
        <v>168</v>
      </c>
      <c r="BV15" t="s">
        <v>87</v>
      </c>
      <c r="BY15">
        <v>1200</v>
      </c>
      <c r="BZ15" t="s">
        <v>88</v>
      </c>
      <c r="CA15" t="s">
        <v>169</v>
      </c>
      <c r="CC15" t="s">
        <v>93</v>
      </c>
      <c r="CD15">
        <v>4051</v>
      </c>
      <c r="CE15" t="s">
        <v>90</v>
      </c>
      <c r="CF15" s="3">
        <v>45358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"009943428842"</f>
        <v>009943428842</v>
      </c>
      <c r="F16" s="3">
        <v>45356</v>
      </c>
      <c r="G16">
        <v>202412</v>
      </c>
      <c r="H16" t="s">
        <v>75</v>
      </c>
      <c r="I16" t="s">
        <v>76</v>
      </c>
      <c r="J16" t="s">
        <v>77</v>
      </c>
      <c r="K16" t="s">
        <v>78</v>
      </c>
      <c r="L16" t="s">
        <v>92</v>
      </c>
      <c r="M16" t="s">
        <v>93</v>
      </c>
      <c r="N16" t="s">
        <v>94</v>
      </c>
      <c r="O16" t="s">
        <v>82</v>
      </c>
      <c r="P16" t="str">
        <f>"11116561PC 402190             "</f>
        <v xml:space="preserve">11116561PC 402190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57.09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4.5</v>
      </c>
      <c r="BJ16">
        <v>3.5</v>
      </c>
      <c r="BK16">
        <v>4.5</v>
      </c>
      <c r="BL16">
        <v>160.88999999999999</v>
      </c>
      <c r="BM16">
        <v>24.13</v>
      </c>
      <c r="BN16">
        <v>185.02</v>
      </c>
      <c r="BO16">
        <v>185.02</v>
      </c>
      <c r="BQ16" t="s">
        <v>95</v>
      </c>
      <c r="BR16" t="s">
        <v>173</v>
      </c>
      <c r="BS16" s="3">
        <v>45357</v>
      </c>
      <c r="BT16" s="4">
        <v>0.41666666666666669</v>
      </c>
      <c r="BU16" t="s">
        <v>174</v>
      </c>
      <c r="BV16" t="s">
        <v>87</v>
      </c>
      <c r="BY16">
        <v>17724.72</v>
      </c>
      <c r="BZ16" t="s">
        <v>88</v>
      </c>
      <c r="CA16" t="s">
        <v>98</v>
      </c>
      <c r="CC16" t="s">
        <v>93</v>
      </c>
      <c r="CD16">
        <v>4000</v>
      </c>
      <c r="CE16" t="s">
        <v>90</v>
      </c>
      <c r="CF16" s="3">
        <v>45358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"009943427565"</f>
        <v>009943427565</v>
      </c>
      <c r="F17" s="3">
        <v>45356</v>
      </c>
      <c r="G17">
        <v>202412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175</v>
      </c>
      <c r="O17" t="s">
        <v>82</v>
      </c>
      <c r="P17" t="str">
        <f>"11022653D1 460040             "</f>
        <v xml:space="preserve">11022653D1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412.21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5</v>
      </c>
      <c r="BI17">
        <v>32.299999999999997</v>
      </c>
      <c r="BJ17">
        <v>27.6</v>
      </c>
      <c r="BK17">
        <v>32.5</v>
      </c>
      <c r="BL17">
        <v>1161.69</v>
      </c>
      <c r="BM17">
        <v>174.25</v>
      </c>
      <c r="BN17">
        <v>1335.94</v>
      </c>
      <c r="BO17">
        <v>1335.94</v>
      </c>
      <c r="BQ17" t="s">
        <v>176</v>
      </c>
      <c r="BR17" t="s">
        <v>177</v>
      </c>
      <c r="BS17" s="3">
        <v>45357</v>
      </c>
      <c r="BT17" s="4">
        <v>0.40277777777777779</v>
      </c>
      <c r="BU17" t="s">
        <v>178</v>
      </c>
      <c r="BV17" t="s">
        <v>87</v>
      </c>
      <c r="BY17">
        <v>138116.71</v>
      </c>
      <c r="BZ17" t="s">
        <v>88</v>
      </c>
      <c r="CA17" t="s">
        <v>179</v>
      </c>
      <c r="CC17" t="s">
        <v>80</v>
      </c>
      <c r="CD17">
        <v>7806</v>
      </c>
      <c r="CE17" t="s">
        <v>90</v>
      </c>
      <c r="CF17" s="3">
        <v>45357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"009942939453"</f>
        <v>009942939453</v>
      </c>
      <c r="F18" s="3">
        <v>45335</v>
      </c>
      <c r="G18">
        <v>202412</v>
      </c>
      <c r="H18" t="s">
        <v>92</v>
      </c>
      <c r="I18" t="s">
        <v>93</v>
      </c>
      <c r="J18" t="s">
        <v>124</v>
      </c>
      <c r="K18" t="s">
        <v>78</v>
      </c>
      <c r="L18" t="s">
        <v>75</v>
      </c>
      <c r="M18" t="s">
        <v>76</v>
      </c>
      <c r="N18" t="s">
        <v>94</v>
      </c>
      <c r="O18" t="s">
        <v>128</v>
      </c>
      <c r="P18" t="str">
        <f>"11504300B5                    "</f>
        <v xml:space="preserve">11504300B5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49.09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7.4</v>
      </c>
      <c r="BJ18">
        <v>10.8</v>
      </c>
      <c r="BK18">
        <v>11</v>
      </c>
      <c r="BL18">
        <v>143.91</v>
      </c>
      <c r="BM18">
        <v>21.59</v>
      </c>
      <c r="BN18">
        <v>165.5</v>
      </c>
      <c r="BO18">
        <v>165.5</v>
      </c>
      <c r="BQ18" t="s">
        <v>180</v>
      </c>
      <c r="BR18" t="s">
        <v>129</v>
      </c>
      <c r="BS18" s="3">
        <v>45337</v>
      </c>
      <c r="BT18" s="4">
        <v>0.37083333333333335</v>
      </c>
      <c r="BU18" t="s">
        <v>181</v>
      </c>
      <c r="BV18" t="s">
        <v>91</v>
      </c>
      <c r="BW18" t="s">
        <v>182</v>
      </c>
      <c r="BX18" t="s">
        <v>183</v>
      </c>
      <c r="BY18">
        <v>54243</v>
      </c>
      <c r="BZ18" t="s">
        <v>184</v>
      </c>
      <c r="CA18" t="s">
        <v>185</v>
      </c>
      <c r="CC18" t="s">
        <v>76</v>
      </c>
      <c r="CD18">
        <v>2074</v>
      </c>
      <c r="CE18" t="s">
        <v>90</v>
      </c>
      <c r="CF18" s="3">
        <v>45337</v>
      </c>
      <c r="CI18">
        <v>1</v>
      </c>
      <c r="CJ18">
        <v>2</v>
      </c>
      <c r="CK18">
        <v>41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"009944204311"</f>
        <v>009944204311</v>
      </c>
      <c r="F19" s="3">
        <v>45357</v>
      </c>
      <c r="G19">
        <v>202412</v>
      </c>
      <c r="H19" t="s">
        <v>92</v>
      </c>
      <c r="I19" t="s">
        <v>93</v>
      </c>
      <c r="J19" t="s">
        <v>124</v>
      </c>
      <c r="K19" t="s">
        <v>78</v>
      </c>
      <c r="L19" t="s">
        <v>186</v>
      </c>
      <c r="M19" t="s">
        <v>187</v>
      </c>
      <c r="N19" t="s">
        <v>94</v>
      </c>
      <c r="O19" t="s">
        <v>188</v>
      </c>
      <c r="P19" t="str">
        <f>"MBULELO                       "</f>
        <v xml:space="preserve">MBULELO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52.79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139.33000000000001</v>
      </c>
      <c r="BM19">
        <v>20.9</v>
      </c>
      <c r="BN19">
        <v>160.22999999999999</v>
      </c>
      <c r="BO19">
        <v>160.22999999999999</v>
      </c>
      <c r="BQ19" t="s">
        <v>189</v>
      </c>
      <c r="BR19" t="s">
        <v>129</v>
      </c>
      <c r="BS19" s="3">
        <v>45358</v>
      </c>
      <c r="BT19" s="4">
        <v>0.37708333333333333</v>
      </c>
      <c r="BU19" t="s">
        <v>190</v>
      </c>
      <c r="BV19" t="s">
        <v>87</v>
      </c>
      <c r="BY19">
        <v>1200</v>
      </c>
      <c r="BZ19" t="s">
        <v>131</v>
      </c>
      <c r="CA19" t="s">
        <v>185</v>
      </c>
      <c r="CC19" t="s">
        <v>187</v>
      </c>
      <c r="CD19">
        <v>2146</v>
      </c>
      <c r="CE19" t="s">
        <v>90</v>
      </c>
      <c r="CF19" s="3">
        <v>45358</v>
      </c>
      <c r="CI19">
        <v>1</v>
      </c>
      <c r="CJ19">
        <v>1</v>
      </c>
      <c r="CK19">
        <v>31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"009944204312"</f>
        <v>009944204312</v>
      </c>
      <c r="F20" s="3">
        <v>45357</v>
      </c>
      <c r="G20">
        <v>202412</v>
      </c>
      <c r="H20" t="s">
        <v>92</v>
      </c>
      <c r="I20" t="s">
        <v>93</v>
      </c>
      <c r="J20" t="s">
        <v>124</v>
      </c>
      <c r="K20" t="s">
        <v>78</v>
      </c>
      <c r="L20" t="s">
        <v>191</v>
      </c>
      <c r="M20" t="s">
        <v>192</v>
      </c>
      <c r="N20" t="s">
        <v>193</v>
      </c>
      <c r="O20" t="s">
        <v>188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52.79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139.33000000000001</v>
      </c>
      <c r="BM20">
        <v>20.9</v>
      </c>
      <c r="BN20">
        <v>160.22999999999999</v>
      </c>
      <c r="BO20">
        <v>160.22999999999999</v>
      </c>
      <c r="BQ20" t="s">
        <v>194</v>
      </c>
      <c r="BR20" t="s">
        <v>129</v>
      </c>
      <c r="BS20" s="3">
        <v>45358</v>
      </c>
      <c r="BT20" s="4">
        <v>0.49305555555555558</v>
      </c>
      <c r="BU20" t="s">
        <v>195</v>
      </c>
      <c r="BV20" t="s">
        <v>87</v>
      </c>
      <c r="BY20">
        <v>1200</v>
      </c>
      <c r="BZ20" t="s">
        <v>131</v>
      </c>
      <c r="CA20" t="s">
        <v>196</v>
      </c>
      <c r="CC20" t="s">
        <v>192</v>
      </c>
      <c r="CD20">
        <v>2194</v>
      </c>
      <c r="CE20" t="s">
        <v>90</v>
      </c>
      <c r="CF20" s="3">
        <v>45359</v>
      </c>
      <c r="CI20">
        <v>1</v>
      </c>
      <c r="CJ20">
        <v>1</v>
      </c>
      <c r="CK20">
        <v>31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"009943427564"</f>
        <v>009943427564</v>
      </c>
      <c r="F21" s="3">
        <v>45357</v>
      </c>
      <c r="G21">
        <v>202412</v>
      </c>
      <c r="H21" t="s">
        <v>75</v>
      </c>
      <c r="I21" t="s">
        <v>76</v>
      </c>
      <c r="J21" t="s">
        <v>77</v>
      </c>
      <c r="K21" t="s">
        <v>78</v>
      </c>
      <c r="L21" t="s">
        <v>79</v>
      </c>
      <c r="M21" t="s">
        <v>80</v>
      </c>
      <c r="N21" t="s">
        <v>197</v>
      </c>
      <c r="O21" t="s">
        <v>128</v>
      </c>
      <c r="P21" t="str">
        <f>"16122660D1 402190             "</f>
        <v xml:space="preserve">16122660D1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54.44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12.8</v>
      </c>
      <c r="BJ21">
        <v>11</v>
      </c>
      <c r="BK21">
        <v>13</v>
      </c>
      <c r="BL21">
        <v>149.26</v>
      </c>
      <c r="BM21">
        <v>22.39</v>
      </c>
      <c r="BN21">
        <v>171.65</v>
      </c>
      <c r="BO21">
        <v>171.65</v>
      </c>
      <c r="BQ21" t="s">
        <v>198</v>
      </c>
      <c r="BR21" t="s">
        <v>199</v>
      </c>
      <c r="BS21" s="3">
        <v>45359</v>
      </c>
      <c r="BT21" s="4">
        <v>0.375</v>
      </c>
      <c r="BU21" t="s">
        <v>200</v>
      </c>
      <c r="BV21" t="s">
        <v>87</v>
      </c>
      <c r="BY21">
        <v>55056.51</v>
      </c>
      <c r="BZ21" t="s">
        <v>131</v>
      </c>
      <c r="CA21" t="s">
        <v>201</v>
      </c>
      <c r="CC21" t="s">
        <v>80</v>
      </c>
      <c r="CD21">
        <v>7560</v>
      </c>
      <c r="CE21" t="s">
        <v>90</v>
      </c>
      <c r="CF21" s="3">
        <v>45359</v>
      </c>
      <c r="CI21">
        <v>3</v>
      </c>
      <c r="CJ21">
        <v>2</v>
      </c>
      <c r="CK21">
        <v>41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"009943427563"</f>
        <v>009943427563</v>
      </c>
      <c r="F22" s="3">
        <v>45357</v>
      </c>
      <c r="G22">
        <v>202412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202</v>
      </c>
      <c r="O22" t="s">
        <v>128</v>
      </c>
      <c r="P22" t="str">
        <f>"16122660D1 402190             "</f>
        <v xml:space="preserve">16122660D1 402190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54.44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13</v>
      </c>
      <c r="BJ22">
        <v>10.7</v>
      </c>
      <c r="BK22">
        <v>13</v>
      </c>
      <c r="BL22">
        <v>149.26</v>
      </c>
      <c r="BM22">
        <v>22.39</v>
      </c>
      <c r="BN22">
        <v>171.65</v>
      </c>
      <c r="BO22">
        <v>171.65</v>
      </c>
      <c r="BQ22" t="s">
        <v>203</v>
      </c>
      <c r="BR22" t="s">
        <v>204</v>
      </c>
      <c r="BS22" s="3">
        <v>45359</v>
      </c>
      <c r="BT22" s="4">
        <v>0.40069444444444446</v>
      </c>
      <c r="BU22" t="s">
        <v>205</v>
      </c>
      <c r="BV22" t="s">
        <v>87</v>
      </c>
      <c r="BY22">
        <v>53672.36</v>
      </c>
      <c r="BZ22" t="s">
        <v>131</v>
      </c>
      <c r="CA22" t="s">
        <v>206</v>
      </c>
      <c r="CC22" t="s">
        <v>80</v>
      </c>
      <c r="CD22">
        <v>7493</v>
      </c>
      <c r="CE22" t="s">
        <v>90</v>
      </c>
      <c r="CF22" s="3">
        <v>45359</v>
      </c>
      <c r="CI22">
        <v>3</v>
      </c>
      <c r="CJ22">
        <v>2</v>
      </c>
      <c r="CK22">
        <v>41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"009942939442"</f>
        <v>009942939442</v>
      </c>
      <c r="F23" s="3">
        <v>45358</v>
      </c>
      <c r="G23">
        <v>202412</v>
      </c>
      <c r="H23" t="s">
        <v>92</v>
      </c>
      <c r="I23" t="s">
        <v>93</v>
      </c>
      <c r="J23" t="s">
        <v>124</v>
      </c>
      <c r="K23" t="s">
        <v>78</v>
      </c>
      <c r="L23" t="s">
        <v>79</v>
      </c>
      <c r="M23" t="s">
        <v>80</v>
      </c>
      <c r="N23" t="s">
        <v>207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28.15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74.3</v>
      </c>
      <c r="BM23">
        <v>11.15</v>
      </c>
      <c r="BN23">
        <v>85.45</v>
      </c>
      <c r="BO23">
        <v>85.45</v>
      </c>
      <c r="BQ23" t="s">
        <v>208</v>
      </c>
      <c r="BR23" t="s">
        <v>129</v>
      </c>
      <c r="BS23" s="3">
        <v>45362</v>
      </c>
      <c r="BT23" s="4">
        <v>0.35486111111111113</v>
      </c>
      <c r="BU23" t="s">
        <v>209</v>
      </c>
      <c r="BV23" t="s">
        <v>87</v>
      </c>
      <c r="BY23">
        <v>1200</v>
      </c>
      <c r="BZ23" t="s">
        <v>88</v>
      </c>
      <c r="CA23" t="s">
        <v>210</v>
      </c>
      <c r="CC23" t="s">
        <v>80</v>
      </c>
      <c r="CD23">
        <v>7708</v>
      </c>
      <c r="CE23" t="s">
        <v>90</v>
      </c>
      <c r="CF23" s="3">
        <v>45362</v>
      </c>
      <c r="CI23">
        <v>2</v>
      </c>
      <c r="CJ23">
        <v>2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"009942939441"</f>
        <v>009942939441</v>
      </c>
      <c r="F24" s="3">
        <v>45358</v>
      </c>
      <c r="G24">
        <v>202412</v>
      </c>
      <c r="H24" t="s">
        <v>92</v>
      </c>
      <c r="I24" t="s">
        <v>93</v>
      </c>
      <c r="J24" t="s">
        <v>124</v>
      </c>
      <c r="K24" t="s">
        <v>78</v>
      </c>
      <c r="L24" t="s">
        <v>79</v>
      </c>
      <c r="M24" t="s">
        <v>80</v>
      </c>
      <c r="N24" t="s">
        <v>211</v>
      </c>
      <c r="O24" t="s">
        <v>82</v>
      </c>
      <c r="P24" t="str">
        <f>"031 365 7065                  "</f>
        <v xml:space="preserve">031 365 7065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28.15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74.3</v>
      </c>
      <c r="BM24">
        <v>11.15</v>
      </c>
      <c r="BN24">
        <v>85.45</v>
      </c>
      <c r="BO24">
        <v>85.45</v>
      </c>
      <c r="BR24" t="s">
        <v>129</v>
      </c>
      <c r="BS24" s="3">
        <v>45359</v>
      </c>
      <c r="BT24" s="4">
        <v>0.5625</v>
      </c>
      <c r="BU24" t="s">
        <v>212</v>
      </c>
      <c r="BV24" t="s">
        <v>87</v>
      </c>
      <c r="BY24">
        <v>1200</v>
      </c>
      <c r="BZ24" t="s">
        <v>88</v>
      </c>
      <c r="CA24" t="s">
        <v>213</v>
      </c>
      <c r="CC24" t="s">
        <v>80</v>
      </c>
      <c r="CD24">
        <v>8001</v>
      </c>
      <c r="CE24" t="s">
        <v>90</v>
      </c>
      <c r="CF24" s="3">
        <v>45362</v>
      </c>
      <c r="CI24">
        <v>2</v>
      </c>
      <c r="CJ24">
        <v>1</v>
      </c>
      <c r="CK24">
        <v>21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"009944036162"</f>
        <v>009944036162</v>
      </c>
      <c r="F25" s="3">
        <v>45358</v>
      </c>
      <c r="G25">
        <v>202412</v>
      </c>
      <c r="H25" t="s">
        <v>115</v>
      </c>
      <c r="I25" t="s">
        <v>116</v>
      </c>
      <c r="J25" t="s">
        <v>214</v>
      </c>
      <c r="K25" t="s">
        <v>78</v>
      </c>
      <c r="L25" t="s">
        <v>118</v>
      </c>
      <c r="M25" t="s">
        <v>119</v>
      </c>
      <c r="N25" t="s">
        <v>77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28.15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74.3</v>
      </c>
      <c r="BM25">
        <v>11.15</v>
      </c>
      <c r="BN25">
        <v>85.45</v>
      </c>
      <c r="BO25">
        <v>85.45</v>
      </c>
      <c r="BQ25" t="s">
        <v>120</v>
      </c>
      <c r="BR25" t="s">
        <v>121</v>
      </c>
      <c r="BS25" s="3">
        <v>45362</v>
      </c>
      <c r="BT25" s="4">
        <v>0.35972222222222222</v>
      </c>
      <c r="BU25" t="s">
        <v>215</v>
      </c>
      <c r="BV25" t="s">
        <v>87</v>
      </c>
      <c r="BY25">
        <v>1200</v>
      </c>
      <c r="BZ25" t="s">
        <v>88</v>
      </c>
      <c r="CA25" t="s">
        <v>123</v>
      </c>
      <c r="CC25" t="s">
        <v>119</v>
      </c>
      <c r="CD25">
        <v>6000</v>
      </c>
      <c r="CE25" t="s">
        <v>90</v>
      </c>
      <c r="CF25" s="3">
        <v>45363</v>
      </c>
      <c r="CI25">
        <v>1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"009943426033"</f>
        <v>009943426033</v>
      </c>
      <c r="F26" s="3">
        <v>45358</v>
      </c>
      <c r="G26">
        <v>202412</v>
      </c>
      <c r="H26" t="s">
        <v>75</v>
      </c>
      <c r="I26" t="s">
        <v>76</v>
      </c>
      <c r="J26" t="s">
        <v>77</v>
      </c>
      <c r="K26" t="s">
        <v>78</v>
      </c>
      <c r="L26" t="s">
        <v>118</v>
      </c>
      <c r="M26" t="s">
        <v>119</v>
      </c>
      <c r="N26" t="s">
        <v>216</v>
      </c>
      <c r="O26" t="s">
        <v>128</v>
      </c>
      <c r="P26" t="str">
        <f>"11022653D1 460040             "</f>
        <v xml:space="preserve">11022653D1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193.62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13</v>
      </c>
      <c r="BI26">
        <v>76.7</v>
      </c>
      <c r="BJ26">
        <v>67.5</v>
      </c>
      <c r="BK26">
        <v>77</v>
      </c>
      <c r="BL26">
        <v>516.6</v>
      </c>
      <c r="BM26">
        <v>77.489999999999995</v>
      </c>
      <c r="BN26">
        <v>594.09</v>
      </c>
      <c r="BO26">
        <v>594.09</v>
      </c>
      <c r="BQ26" t="s">
        <v>217</v>
      </c>
      <c r="BR26" t="s">
        <v>177</v>
      </c>
      <c r="BS26" s="3">
        <v>45362</v>
      </c>
      <c r="BT26" s="4">
        <v>0.35972222222222222</v>
      </c>
      <c r="BU26" t="s">
        <v>215</v>
      </c>
      <c r="BV26" t="s">
        <v>87</v>
      </c>
      <c r="BY26">
        <v>337285.73</v>
      </c>
      <c r="BZ26" t="s">
        <v>131</v>
      </c>
      <c r="CA26" t="s">
        <v>123</v>
      </c>
      <c r="CC26" t="s">
        <v>119</v>
      </c>
      <c r="CD26">
        <v>6045</v>
      </c>
      <c r="CE26" t="s">
        <v>90</v>
      </c>
      <c r="CF26" s="3">
        <v>45363</v>
      </c>
      <c r="CI26">
        <v>3</v>
      </c>
      <c r="CJ26">
        <v>2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"009943098898"</f>
        <v>009943098898</v>
      </c>
      <c r="F27" s="3">
        <v>45358</v>
      </c>
      <c r="G27">
        <v>202412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218</v>
      </c>
      <c r="O27" t="s">
        <v>82</v>
      </c>
      <c r="P27" t="str">
        <f>"11005506HR 460040             "</f>
        <v xml:space="preserve">11005506HR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63.32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4.2</v>
      </c>
      <c r="BJ27">
        <v>2.6</v>
      </c>
      <c r="BK27">
        <v>4.5</v>
      </c>
      <c r="BL27">
        <v>167.12</v>
      </c>
      <c r="BM27">
        <v>25.07</v>
      </c>
      <c r="BN27">
        <v>192.19</v>
      </c>
      <c r="BO27">
        <v>192.19</v>
      </c>
      <c r="BQ27" t="s">
        <v>219</v>
      </c>
      <c r="BR27" t="s">
        <v>177</v>
      </c>
      <c r="BS27" s="3">
        <v>45359</v>
      </c>
      <c r="BT27" s="4">
        <v>0.41875000000000001</v>
      </c>
      <c r="BU27" t="s">
        <v>86</v>
      </c>
      <c r="BV27" t="s">
        <v>87</v>
      </c>
      <c r="BY27">
        <v>13157.76</v>
      </c>
      <c r="BZ27" t="s">
        <v>88</v>
      </c>
      <c r="CA27" t="s">
        <v>89</v>
      </c>
      <c r="CC27" t="s">
        <v>80</v>
      </c>
      <c r="CD27">
        <v>7925</v>
      </c>
      <c r="CE27" t="s">
        <v>90</v>
      </c>
      <c r="CF27" s="3">
        <v>45359</v>
      </c>
      <c r="CI27">
        <v>1</v>
      </c>
      <c r="CJ27">
        <v>1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"009944210243"</f>
        <v>009944210243</v>
      </c>
      <c r="F28" s="3">
        <v>45358</v>
      </c>
      <c r="G28">
        <v>202412</v>
      </c>
      <c r="H28" t="s">
        <v>220</v>
      </c>
      <c r="I28" t="s">
        <v>221</v>
      </c>
      <c r="J28" t="s">
        <v>222</v>
      </c>
      <c r="K28" t="s">
        <v>78</v>
      </c>
      <c r="L28" t="s">
        <v>79</v>
      </c>
      <c r="M28" t="s">
        <v>80</v>
      </c>
      <c r="N28" t="s">
        <v>222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74.3</v>
      </c>
      <c r="BM28">
        <v>11.15</v>
      </c>
      <c r="BN28">
        <v>85.45</v>
      </c>
      <c r="BO28">
        <v>85.45</v>
      </c>
      <c r="BQ28" t="s">
        <v>223</v>
      </c>
      <c r="BR28" t="s">
        <v>224</v>
      </c>
      <c r="BS28" s="3">
        <v>45359</v>
      </c>
      <c r="BT28" s="4">
        <v>0.63194444444444442</v>
      </c>
      <c r="BU28" t="s">
        <v>225</v>
      </c>
      <c r="BV28" t="s">
        <v>91</v>
      </c>
      <c r="BW28" t="s">
        <v>226</v>
      </c>
      <c r="BX28" t="s">
        <v>227</v>
      </c>
      <c r="BY28">
        <v>1200</v>
      </c>
      <c r="BZ28" t="s">
        <v>88</v>
      </c>
      <c r="CA28" t="s">
        <v>228</v>
      </c>
      <c r="CC28" t="s">
        <v>80</v>
      </c>
      <c r="CD28">
        <v>7800</v>
      </c>
      <c r="CE28" t="s">
        <v>90</v>
      </c>
      <c r="CF28" s="3">
        <v>45359</v>
      </c>
      <c r="CI28">
        <v>1</v>
      </c>
      <c r="CJ28">
        <v>1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"009944406329"</f>
        <v>009944406329</v>
      </c>
      <c r="F29" s="3">
        <v>45358</v>
      </c>
      <c r="G29">
        <v>202412</v>
      </c>
      <c r="H29" t="s">
        <v>229</v>
      </c>
      <c r="I29" t="s">
        <v>230</v>
      </c>
      <c r="J29" t="s">
        <v>214</v>
      </c>
      <c r="K29" t="s">
        <v>78</v>
      </c>
      <c r="L29" t="s">
        <v>118</v>
      </c>
      <c r="M29" t="s">
        <v>119</v>
      </c>
      <c r="N29" t="s">
        <v>214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28.15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74.3</v>
      </c>
      <c r="BM29">
        <v>11.15</v>
      </c>
      <c r="BN29">
        <v>85.45</v>
      </c>
      <c r="BO29">
        <v>85.45</v>
      </c>
      <c r="BQ29" t="s">
        <v>231</v>
      </c>
      <c r="BR29" t="s">
        <v>232</v>
      </c>
      <c r="BS29" s="3">
        <v>45359</v>
      </c>
      <c r="BT29" s="4">
        <v>0.43680555555555556</v>
      </c>
      <c r="BU29" t="s">
        <v>233</v>
      </c>
      <c r="BV29" t="s">
        <v>87</v>
      </c>
      <c r="BY29">
        <v>1200</v>
      </c>
      <c r="BZ29" t="s">
        <v>88</v>
      </c>
      <c r="CC29" t="s">
        <v>119</v>
      </c>
      <c r="CD29">
        <v>6045</v>
      </c>
      <c r="CE29" t="s">
        <v>90</v>
      </c>
      <c r="CF29" s="3">
        <v>45362</v>
      </c>
      <c r="CI29">
        <v>1</v>
      </c>
      <c r="CJ29">
        <v>1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"009943428840"</f>
        <v>009943428840</v>
      </c>
      <c r="F30" s="3">
        <v>45359</v>
      </c>
      <c r="G30">
        <v>202412</v>
      </c>
      <c r="H30" t="s">
        <v>75</v>
      </c>
      <c r="I30" t="s">
        <v>76</v>
      </c>
      <c r="J30" t="s">
        <v>77</v>
      </c>
      <c r="K30" t="s">
        <v>78</v>
      </c>
      <c r="L30" t="s">
        <v>92</v>
      </c>
      <c r="M30" t="s">
        <v>93</v>
      </c>
      <c r="N30" t="s">
        <v>94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70.349999999999994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1.8</v>
      </c>
      <c r="BJ30">
        <v>4.5999999999999996</v>
      </c>
      <c r="BK30">
        <v>5</v>
      </c>
      <c r="BL30">
        <v>185.68</v>
      </c>
      <c r="BM30">
        <v>27.85</v>
      </c>
      <c r="BN30">
        <v>213.53</v>
      </c>
      <c r="BO30">
        <v>213.53</v>
      </c>
      <c r="BQ30" t="s">
        <v>234</v>
      </c>
      <c r="BR30" t="s">
        <v>235</v>
      </c>
      <c r="BS30" s="3">
        <v>45362</v>
      </c>
      <c r="BT30" s="4">
        <v>0.37708333333333333</v>
      </c>
      <c r="BU30" t="s">
        <v>236</v>
      </c>
      <c r="BV30" t="s">
        <v>87</v>
      </c>
      <c r="BY30">
        <v>23157.21</v>
      </c>
      <c r="BZ30" t="s">
        <v>88</v>
      </c>
      <c r="CA30" t="s">
        <v>98</v>
      </c>
      <c r="CC30" t="s">
        <v>93</v>
      </c>
      <c r="CD30">
        <v>4000</v>
      </c>
      <c r="CE30" t="s">
        <v>90</v>
      </c>
      <c r="CF30" s="3">
        <v>45363</v>
      </c>
      <c r="CI30">
        <v>1</v>
      </c>
      <c r="CJ30">
        <v>1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"009943425682"</f>
        <v>009943425682</v>
      </c>
      <c r="F31" s="3">
        <v>45359</v>
      </c>
      <c r="G31">
        <v>202412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237</v>
      </c>
      <c r="O31" t="s">
        <v>82</v>
      </c>
      <c r="P31" t="str">
        <f>"11004520FN 460040             "</f>
        <v xml:space="preserve">11004520FN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28.15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74.3</v>
      </c>
      <c r="BM31">
        <v>11.15</v>
      </c>
      <c r="BN31">
        <v>85.45</v>
      </c>
      <c r="BO31">
        <v>85.45</v>
      </c>
      <c r="BQ31" t="s">
        <v>238</v>
      </c>
      <c r="BR31" t="s">
        <v>164</v>
      </c>
      <c r="BS31" s="3">
        <v>45362</v>
      </c>
      <c r="BT31" s="4">
        <v>0.4375</v>
      </c>
      <c r="BU31" t="s">
        <v>239</v>
      </c>
      <c r="BV31" t="s">
        <v>87</v>
      </c>
      <c r="BY31">
        <v>1200</v>
      </c>
      <c r="BZ31" t="s">
        <v>88</v>
      </c>
      <c r="CA31" t="s">
        <v>240</v>
      </c>
      <c r="CC31" t="s">
        <v>80</v>
      </c>
      <c r="CD31">
        <v>7460</v>
      </c>
      <c r="CE31" t="s">
        <v>90</v>
      </c>
      <c r="CF31" s="3">
        <v>45362</v>
      </c>
      <c r="CI31">
        <v>1</v>
      </c>
      <c r="CJ31">
        <v>1</v>
      </c>
      <c r="CK31">
        <v>21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"009943425194"</f>
        <v>009943425194</v>
      </c>
      <c r="F32" s="3">
        <v>45359</v>
      </c>
      <c r="G32">
        <v>202412</v>
      </c>
      <c r="H32" t="s">
        <v>75</v>
      </c>
      <c r="I32" t="s">
        <v>76</v>
      </c>
      <c r="J32" t="s">
        <v>77</v>
      </c>
      <c r="K32" t="s">
        <v>78</v>
      </c>
      <c r="L32" t="s">
        <v>92</v>
      </c>
      <c r="M32" t="s">
        <v>93</v>
      </c>
      <c r="N32" t="s">
        <v>94</v>
      </c>
      <c r="O32" t="s">
        <v>82</v>
      </c>
      <c r="P32" t="str">
        <f>"11045020FN 460040             "</f>
        <v xml:space="preserve">11045020FN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74.3</v>
      </c>
      <c r="BM32">
        <v>11.15</v>
      </c>
      <c r="BN32">
        <v>85.45</v>
      </c>
      <c r="BO32">
        <v>85.45</v>
      </c>
      <c r="BQ32" t="s">
        <v>241</v>
      </c>
      <c r="BR32" t="s">
        <v>164</v>
      </c>
      <c r="BS32" s="3">
        <v>45362</v>
      </c>
      <c r="BT32" s="4">
        <v>0.36249999999999999</v>
      </c>
      <c r="BU32" t="s">
        <v>242</v>
      </c>
      <c r="BV32" t="s">
        <v>87</v>
      </c>
      <c r="BY32">
        <v>1200</v>
      </c>
      <c r="BZ32" t="s">
        <v>88</v>
      </c>
      <c r="CA32" t="s">
        <v>169</v>
      </c>
      <c r="CC32" t="s">
        <v>93</v>
      </c>
      <c r="CD32">
        <v>4051</v>
      </c>
      <c r="CE32" t="s">
        <v>90</v>
      </c>
      <c r="CF32" s="3">
        <v>45363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"009943425683"</f>
        <v>009943425683</v>
      </c>
      <c r="F33" s="3">
        <v>45362</v>
      </c>
      <c r="G33">
        <v>202412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237</v>
      </c>
      <c r="O33" t="s">
        <v>82</v>
      </c>
      <c r="P33" t="str">
        <f>"11004520FN 460040             "</f>
        <v xml:space="preserve">11004520FN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28.15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74.3</v>
      </c>
      <c r="BM33">
        <v>11.15</v>
      </c>
      <c r="BN33">
        <v>85.45</v>
      </c>
      <c r="BO33">
        <v>85.45</v>
      </c>
      <c r="BQ33" t="s">
        <v>243</v>
      </c>
      <c r="BR33" t="s">
        <v>164</v>
      </c>
      <c r="BS33" s="3">
        <v>45363</v>
      </c>
      <c r="BT33" s="4">
        <v>0.3923611111111111</v>
      </c>
      <c r="BU33" t="s">
        <v>244</v>
      </c>
      <c r="BV33" t="s">
        <v>87</v>
      </c>
      <c r="BY33">
        <v>1200</v>
      </c>
      <c r="BZ33" t="s">
        <v>88</v>
      </c>
      <c r="CA33" t="s">
        <v>240</v>
      </c>
      <c r="CC33" t="s">
        <v>80</v>
      </c>
      <c r="CD33">
        <v>7460</v>
      </c>
      <c r="CE33" t="s">
        <v>90</v>
      </c>
      <c r="CF33" s="3">
        <v>45363</v>
      </c>
      <c r="CI33">
        <v>1</v>
      </c>
      <c r="CJ33">
        <v>1</v>
      </c>
      <c r="CK33">
        <v>21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"009943425195"</f>
        <v>009943425195</v>
      </c>
      <c r="F34" s="3">
        <v>45362</v>
      </c>
      <c r="G34">
        <v>202412</v>
      </c>
      <c r="H34" t="s">
        <v>75</v>
      </c>
      <c r="I34" t="s">
        <v>76</v>
      </c>
      <c r="J34" t="s">
        <v>77</v>
      </c>
      <c r="K34" t="s">
        <v>78</v>
      </c>
      <c r="L34" t="s">
        <v>92</v>
      </c>
      <c r="M34" t="s">
        <v>93</v>
      </c>
      <c r="N34" t="s">
        <v>245</v>
      </c>
      <c r="O34" t="s">
        <v>82</v>
      </c>
      <c r="P34" t="str">
        <f>"11045020FN 460040             "</f>
        <v xml:space="preserve">11045020FN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28.15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74.3</v>
      </c>
      <c r="BM34">
        <v>11.15</v>
      </c>
      <c r="BN34">
        <v>85.45</v>
      </c>
      <c r="BO34">
        <v>85.45</v>
      </c>
      <c r="BQ34" t="s">
        <v>246</v>
      </c>
      <c r="BR34" t="s">
        <v>164</v>
      </c>
      <c r="BS34" s="3">
        <v>45363</v>
      </c>
      <c r="BT34" s="4">
        <v>0.39027777777777778</v>
      </c>
      <c r="BU34" t="s">
        <v>247</v>
      </c>
      <c r="BV34" t="s">
        <v>87</v>
      </c>
      <c r="BY34">
        <v>1200</v>
      </c>
      <c r="BZ34" t="s">
        <v>88</v>
      </c>
      <c r="CA34" t="s">
        <v>169</v>
      </c>
      <c r="CC34" t="s">
        <v>93</v>
      </c>
      <c r="CD34">
        <v>4051</v>
      </c>
      <c r="CE34" t="s">
        <v>90</v>
      </c>
      <c r="CF34" s="3">
        <v>45364</v>
      </c>
      <c r="CI34">
        <v>1</v>
      </c>
      <c r="CJ34">
        <v>1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"009943090707"</f>
        <v>009943090707</v>
      </c>
      <c r="F35" s="3">
        <v>45362</v>
      </c>
      <c r="G35">
        <v>202412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248</v>
      </c>
      <c r="O35" t="s">
        <v>128</v>
      </c>
      <c r="P35" t="str">
        <f>"11005000BT 460040             "</f>
        <v xml:space="preserve">11005000BT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54.44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149.26</v>
      </c>
      <c r="BM35">
        <v>22.39</v>
      </c>
      <c r="BN35">
        <v>171.65</v>
      </c>
      <c r="BO35">
        <v>171.65</v>
      </c>
      <c r="BQ35" t="s">
        <v>249</v>
      </c>
      <c r="BR35" t="s">
        <v>250</v>
      </c>
      <c r="BS35" s="3">
        <v>45365</v>
      </c>
      <c r="BT35" s="4">
        <v>0.43125000000000002</v>
      </c>
      <c r="BU35" t="s">
        <v>251</v>
      </c>
      <c r="BV35" t="s">
        <v>87</v>
      </c>
      <c r="BY35">
        <v>1200</v>
      </c>
      <c r="BZ35" t="s">
        <v>131</v>
      </c>
      <c r="CA35" t="s">
        <v>252</v>
      </c>
      <c r="CC35" t="s">
        <v>80</v>
      </c>
      <c r="CD35">
        <v>8001</v>
      </c>
      <c r="CE35" t="s">
        <v>90</v>
      </c>
      <c r="CF35" s="3">
        <v>45365</v>
      </c>
      <c r="CI35">
        <v>3</v>
      </c>
      <c r="CJ35">
        <v>3</v>
      </c>
      <c r="CK35">
        <v>41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"009944005896"</f>
        <v>009944005896</v>
      </c>
      <c r="F36" s="3">
        <v>45362</v>
      </c>
      <c r="G36">
        <v>202412</v>
      </c>
      <c r="H36" t="s">
        <v>79</v>
      </c>
      <c r="I36" t="s">
        <v>80</v>
      </c>
      <c r="J36" t="s">
        <v>253</v>
      </c>
      <c r="K36" t="s">
        <v>78</v>
      </c>
      <c r="L36" t="s">
        <v>160</v>
      </c>
      <c r="M36" t="s">
        <v>161</v>
      </c>
      <c r="N36" t="s">
        <v>253</v>
      </c>
      <c r="O36" t="s">
        <v>128</v>
      </c>
      <c r="P36" t="str">
        <f>"DURBAN                        "</f>
        <v xml:space="preserve">DURBAN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54.44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3.6</v>
      </c>
      <c r="BJ36">
        <v>3.5</v>
      </c>
      <c r="BK36">
        <v>4</v>
      </c>
      <c r="BL36">
        <v>149.26</v>
      </c>
      <c r="BM36">
        <v>22.39</v>
      </c>
      <c r="BN36">
        <v>171.65</v>
      </c>
      <c r="BO36">
        <v>171.65</v>
      </c>
      <c r="BQ36" t="s">
        <v>254</v>
      </c>
      <c r="BR36" t="s">
        <v>147</v>
      </c>
      <c r="BS36" s="3">
        <v>45364</v>
      </c>
      <c r="BT36" s="4">
        <v>0.65694444444444444</v>
      </c>
      <c r="BU36" t="s">
        <v>255</v>
      </c>
      <c r="BV36" t="s">
        <v>87</v>
      </c>
      <c r="BY36">
        <v>17539.84</v>
      </c>
      <c r="BZ36" t="s">
        <v>131</v>
      </c>
      <c r="CC36" t="s">
        <v>161</v>
      </c>
      <c r="CD36">
        <v>4302</v>
      </c>
      <c r="CE36" t="s">
        <v>90</v>
      </c>
      <c r="CF36" s="3">
        <v>45365</v>
      </c>
      <c r="CI36">
        <v>3</v>
      </c>
      <c r="CJ36">
        <v>2</v>
      </c>
      <c r="CK36">
        <v>41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"009944005895"</f>
        <v>009944005895</v>
      </c>
      <c r="F37" s="3">
        <v>45362</v>
      </c>
      <c r="G37">
        <v>202412</v>
      </c>
      <c r="H37" t="s">
        <v>79</v>
      </c>
      <c r="I37" t="s">
        <v>80</v>
      </c>
      <c r="J37" t="s">
        <v>253</v>
      </c>
      <c r="K37" t="s">
        <v>78</v>
      </c>
      <c r="L37" t="s">
        <v>79</v>
      </c>
      <c r="M37" t="s">
        <v>80</v>
      </c>
      <c r="N37" t="s">
        <v>256</v>
      </c>
      <c r="O37" t="s">
        <v>128</v>
      </c>
      <c r="P37" t="str">
        <f>"MT CPT                        "</f>
        <v xml:space="preserve">MT CPT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42.01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2.4</v>
      </c>
      <c r="BJ37">
        <v>2.7</v>
      </c>
      <c r="BK37">
        <v>3</v>
      </c>
      <c r="BL37">
        <v>116.45</v>
      </c>
      <c r="BM37">
        <v>17.47</v>
      </c>
      <c r="BN37">
        <v>133.91999999999999</v>
      </c>
      <c r="BO37">
        <v>133.91999999999999</v>
      </c>
      <c r="BQ37" t="s">
        <v>257</v>
      </c>
      <c r="BR37" t="s">
        <v>147</v>
      </c>
      <c r="BS37" s="3">
        <v>45363</v>
      </c>
      <c r="BT37" s="4">
        <v>0.41319444444444442</v>
      </c>
      <c r="BU37" t="s">
        <v>258</v>
      </c>
      <c r="BV37" t="s">
        <v>87</v>
      </c>
      <c r="BY37">
        <v>13437.9</v>
      </c>
      <c r="BZ37" t="s">
        <v>131</v>
      </c>
      <c r="CA37" t="s">
        <v>259</v>
      </c>
      <c r="CC37" t="s">
        <v>80</v>
      </c>
      <c r="CD37">
        <v>7535</v>
      </c>
      <c r="CE37" t="s">
        <v>90</v>
      </c>
      <c r="CF37" s="3">
        <v>45363</v>
      </c>
      <c r="CI37">
        <v>1</v>
      </c>
      <c r="CJ37">
        <v>1</v>
      </c>
      <c r="CK37">
        <v>42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"009943213124"</f>
        <v>009943213124</v>
      </c>
      <c r="F38" s="3">
        <v>45363</v>
      </c>
      <c r="G38">
        <v>202412</v>
      </c>
      <c r="H38" t="s">
        <v>92</v>
      </c>
      <c r="I38" t="s">
        <v>93</v>
      </c>
      <c r="J38" t="s">
        <v>214</v>
      </c>
      <c r="K38" t="s">
        <v>78</v>
      </c>
      <c r="L38" t="s">
        <v>75</v>
      </c>
      <c r="M38" t="s">
        <v>76</v>
      </c>
      <c r="N38" t="s">
        <v>260</v>
      </c>
      <c r="O38" t="s">
        <v>82</v>
      </c>
      <c r="P38" t="str">
        <f>"11004520FNFM                  "</f>
        <v xml:space="preserve">11004520FNFM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28.15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1.4</v>
      </c>
      <c r="BK38">
        <v>1.5</v>
      </c>
      <c r="BL38">
        <v>74.3</v>
      </c>
      <c r="BM38">
        <v>11.15</v>
      </c>
      <c r="BN38">
        <v>85.45</v>
      </c>
      <c r="BO38">
        <v>85.45</v>
      </c>
      <c r="BQ38" t="s">
        <v>164</v>
      </c>
      <c r="BR38" t="s">
        <v>261</v>
      </c>
      <c r="BS38" s="3">
        <v>45364</v>
      </c>
      <c r="BT38" s="4">
        <v>0.4</v>
      </c>
      <c r="BU38" t="s">
        <v>181</v>
      </c>
      <c r="BV38" t="s">
        <v>87</v>
      </c>
      <c r="BY38">
        <v>6783</v>
      </c>
      <c r="BZ38" t="s">
        <v>88</v>
      </c>
      <c r="CA38" t="s">
        <v>185</v>
      </c>
      <c r="CC38" t="s">
        <v>76</v>
      </c>
      <c r="CD38">
        <v>2021</v>
      </c>
      <c r="CE38" t="s">
        <v>90</v>
      </c>
      <c r="CF38" s="3">
        <v>45365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"009943428844"</f>
        <v>009943428844</v>
      </c>
      <c r="F39" s="3">
        <v>45363</v>
      </c>
      <c r="G39">
        <v>202412</v>
      </c>
      <c r="H39" t="s">
        <v>75</v>
      </c>
      <c r="I39" t="s">
        <v>76</v>
      </c>
      <c r="J39" t="s">
        <v>77</v>
      </c>
      <c r="K39" t="s">
        <v>78</v>
      </c>
      <c r="L39" t="s">
        <v>92</v>
      </c>
      <c r="M39" t="s">
        <v>93</v>
      </c>
      <c r="N39" t="s">
        <v>94</v>
      </c>
      <c r="O39" t="s">
        <v>128</v>
      </c>
      <c r="P39" t="str">
        <f>"11005000BT 402190             "</f>
        <v xml:space="preserve">11005000BT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54.44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2.7</v>
      </c>
      <c r="BJ39">
        <v>1.9</v>
      </c>
      <c r="BK39">
        <v>3</v>
      </c>
      <c r="BL39">
        <v>149.26</v>
      </c>
      <c r="BM39">
        <v>22.39</v>
      </c>
      <c r="BN39">
        <v>171.65</v>
      </c>
      <c r="BO39">
        <v>171.65</v>
      </c>
      <c r="BQ39" t="s">
        <v>133</v>
      </c>
      <c r="BR39" t="s">
        <v>250</v>
      </c>
      <c r="BS39" s="3">
        <v>45364</v>
      </c>
      <c r="BT39" s="4">
        <v>0.48888888888888887</v>
      </c>
      <c r="BU39" t="s">
        <v>262</v>
      </c>
      <c r="BV39" t="s">
        <v>87</v>
      </c>
      <c r="BY39">
        <v>9567.25</v>
      </c>
      <c r="BZ39" t="s">
        <v>131</v>
      </c>
      <c r="CA39" t="s">
        <v>98</v>
      </c>
      <c r="CC39" t="s">
        <v>93</v>
      </c>
      <c r="CD39">
        <v>4000</v>
      </c>
      <c r="CE39" t="s">
        <v>90</v>
      </c>
      <c r="CF39" s="3">
        <v>45365</v>
      </c>
      <c r="CI39">
        <v>1</v>
      </c>
      <c r="CJ39">
        <v>1</v>
      </c>
      <c r="CK39">
        <v>41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"009943428843"</f>
        <v>009943428843</v>
      </c>
      <c r="F40" s="3">
        <v>45363</v>
      </c>
      <c r="G40">
        <v>202412</v>
      </c>
      <c r="H40" t="s">
        <v>75</v>
      </c>
      <c r="I40" t="s">
        <v>76</v>
      </c>
      <c r="J40" t="s">
        <v>77</v>
      </c>
      <c r="K40" t="s">
        <v>78</v>
      </c>
      <c r="L40" t="s">
        <v>92</v>
      </c>
      <c r="M40" t="s">
        <v>93</v>
      </c>
      <c r="N40" t="s">
        <v>94</v>
      </c>
      <c r="O40" t="s">
        <v>128</v>
      </c>
      <c r="P40" t="str">
        <f>"11005000BT 402190             "</f>
        <v xml:space="preserve">11005000BT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54.44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149.26</v>
      </c>
      <c r="BM40">
        <v>22.39</v>
      </c>
      <c r="BN40">
        <v>171.65</v>
      </c>
      <c r="BO40">
        <v>171.65</v>
      </c>
      <c r="BQ40" t="s">
        <v>133</v>
      </c>
      <c r="BR40" t="s">
        <v>263</v>
      </c>
      <c r="BS40" s="3">
        <v>45364</v>
      </c>
      <c r="BT40" s="4">
        <v>0.48958333333333331</v>
      </c>
      <c r="BU40" t="s">
        <v>262</v>
      </c>
      <c r="BV40" t="s">
        <v>87</v>
      </c>
      <c r="BY40">
        <v>1200</v>
      </c>
      <c r="BZ40" t="s">
        <v>131</v>
      </c>
      <c r="CA40" t="s">
        <v>98</v>
      </c>
      <c r="CC40" t="s">
        <v>93</v>
      </c>
      <c r="CD40">
        <v>4000</v>
      </c>
      <c r="CE40" t="s">
        <v>90</v>
      </c>
      <c r="CF40" s="3">
        <v>45365</v>
      </c>
      <c r="CI40">
        <v>1</v>
      </c>
      <c r="CJ40">
        <v>1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"009942926781"</f>
        <v>009942926781</v>
      </c>
      <c r="F41" s="3">
        <v>45363</v>
      </c>
      <c r="G41">
        <v>202412</v>
      </c>
      <c r="H41" t="s">
        <v>75</v>
      </c>
      <c r="I41" t="s">
        <v>76</v>
      </c>
      <c r="J41" t="s">
        <v>77</v>
      </c>
      <c r="K41" t="s">
        <v>78</v>
      </c>
      <c r="L41" t="s">
        <v>264</v>
      </c>
      <c r="M41" t="s">
        <v>265</v>
      </c>
      <c r="N41" t="s">
        <v>266</v>
      </c>
      <c r="O41" t="s">
        <v>82</v>
      </c>
      <c r="P41" t="str">
        <f>"11004500FN 460040             "</f>
        <v xml:space="preserve">11004500FN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28.15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74.3</v>
      </c>
      <c r="BM41">
        <v>11.15</v>
      </c>
      <c r="BN41">
        <v>85.45</v>
      </c>
      <c r="BO41">
        <v>85.45</v>
      </c>
      <c r="BQ41" t="s">
        <v>267</v>
      </c>
      <c r="BR41" t="s">
        <v>85</v>
      </c>
      <c r="BS41" s="3">
        <v>45364</v>
      </c>
      <c r="BT41" s="4">
        <v>0.41666666666666669</v>
      </c>
      <c r="BU41" t="s">
        <v>268</v>
      </c>
      <c r="BV41" t="s">
        <v>87</v>
      </c>
      <c r="BY41">
        <v>1200</v>
      </c>
      <c r="BZ41" t="s">
        <v>88</v>
      </c>
      <c r="CA41" t="s">
        <v>269</v>
      </c>
      <c r="CC41" t="s">
        <v>265</v>
      </c>
      <c r="CD41">
        <v>1200</v>
      </c>
      <c r="CE41" t="s">
        <v>90</v>
      </c>
      <c r="CF41" s="3">
        <v>45364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"009943090708"</f>
        <v>009943090708</v>
      </c>
      <c r="F42" s="3">
        <v>45363</v>
      </c>
      <c r="G42">
        <v>202412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248</v>
      </c>
      <c r="O42" t="s">
        <v>128</v>
      </c>
      <c r="P42" t="str">
        <f>"11005000BT 402190             "</f>
        <v xml:space="preserve">11005000BT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54.44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149.26</v>
      </c>
      <c r="BM42">
        <v>22.39</v>
      </c>
      <c r="BN42">
        <v>171.65</v>
      </c>
      <c r="BO42">
        <v>171.65</v>
      </c>
      <c r="BQ42" t="s">
        <v>270</v>
      </c>
      <c r="BR42" t="s">
        <v>263</v>
      </c>
      <c r="BS42" s="3">
        <v>45365</v>
      </c>
      <c r="BT42" s="4">
        <v>0.43125000000000002</v>
      </c>
      <c r="BU42" t="s">
        <v>251</v>
      </c>
      <c r="BV42" t="s">
        <v>87</v>
      </c>
      <c r="BY42">
        <v>1200</v>
      </c>
      <c r="BZ42" t="s">
        <v>131</v>
      </c>
      <c r="CA42" t="s">
        <v>252</v>
      </c>
      <c r="CC42" t="s">
        <v>80</v>
      </c>
      <c r="CD42">
        <v>8001</v>
      </c>
      <c r="CE42" t="s">
        <v>90</v>
      </c>
      <c r="CF42" s="3">
        <v>45365</v>
      </c>
      <c r="CI42">
        <v>3</v>
      </c>
      <c r="CJ42">
        <v>2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"009944005901"</f>
        <v>009944005901</v>
      </c>
      <c r="F43" s="3">
        <v>45363</v>
      </c>
      <c r="G43">
        <v>202412</v>
      </c>
      <c r="H43" t="s">
        <v>79</v>
      </c>
      <c r="I43" t="s">
        <v>80</v>
      </c>
      <c r="J43" t="s">
        <v>253</v>
      </c>
      <c r="K43" t="s">
        <v>78</v>
      </c>
      <c r="L43" t="s">
        <v>271</v>
      </c>
      <c r="M43" t="s">
        <v>272</v>
      </c>
      <c r="N43" t="s">
        <v>273</v>
      </c>
      <c r="O43" t="s">
        <v>128</v>
      </c>
      <c r="P43" t="str">
        <f>"MT CPT                        "</f>
        <v xml:space="preserve">MT CPT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60.13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1.6</v>
      </c>
      <c r="BK43">
        <v>2</v>
      </c>
      <c r="BL43">
        <v>164.27</v>
      </c>
      <c r="BM43">
        <v>24.64</v>
      </c>
      <c r="BN43">
        <v>188.91</v>
      </c>
      <c r="BO43">
        <v>188.91</v>
      </c>
      <c r="BQ43" t="s">
        <v>274</v>
      </c>
      <c r="BR43" t="s">
        <v>275</v>
      </c>
      <c r="BS43" s="3">
        <v>45364</v>
      </c>
      <c r="BT43" s="4">
        <v>0.4777777777777778</v>
      </c>
      <c r="BU43" t="s">
        <v>276</v>
      </c>
      <c r="BV43" t="s">
        <v>87</v>
      </c>
      <c r="BY43">
        <v>8171.9</v>
      </c>
      <c r="BZ43" t="s">
        <v>131</v>
      </c>
      <c r="CA43" t="s">
        <v>277</v>
      </c>
      <c r="CC43" t="s">
        <v>272</v>
      </c>
      <c r="CD43">
        <v>7129</v>
      </c>
      <c r="CE43" t="s">
        <v>90</v>
      </c>
      <c r="CF43" s="3">
        <v>45365</v>
      </c>
      <c r="CI43">
        <v>1</v>
      </c>
      <c r="CJ43">
        <v>1</v>
      </c>
      <c r="CK43">
        <v>44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"009940912233"</f>
        <v>009940912233</v>
      </c>
      <c r="F44" s="3">
        <v>45364</v>
      </c>
      <c r="G44">
        <v>202412</v>
      </c>
      <c r="H44" t="s">
        <v>118</v>
      </c>
      <c r="I44" t="s">
        <v>119</v>
      </c>
      <c r="J44" t="s">
        <v>214</v>
      </c>
      <c r="K44" t="s">
        <v>78</v>
      </c>
      <c r="L44" t="s">
        <v>115</v>
      </c>
      <c r="M44" t="s">
        <v>116</v>
      </c>
      <c r="N44" t="s">
        <v>77</v>
      </c>
      <c r="O44" t="s">
        <v>82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28.15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74.3</v>
      </c>
      <c r="BM44">
        <v>11.15</v>
      </c>
      <c r="BN44">
        <v>85.45</v>
      </c>
      <c r="BO44">
        <v>85.45</v>
      </c>
      <c r="BQ44" t="s">
        <v>278</v>
      </c>
      <c r="BR44" t="s">
        <v>279</v>
      </c>
      <c r="BS44" s="3">
        <v>45365</v>
      </c>
      <c r="BT44" s="4">
        <v>0.50555555555555554</v>
      </c>
      <c r="BU44" t="s">
        <v>280</v>
      </c>
      <c r="BV44" t="s">
        <v>87</v>
      </c>
      <c r="BY44">
        <v>1200</v>
      </c>
      <c r="BZ44" t="s">
        <v>88</v>
      </c>
      <c r="CA44" t="s">
        <v>281</v>
      </c>
      <c r="CC44" t="s">
        <v>116</v>
      </c>
      <c r="CD44">
        <v>5247</v>
      </c>
      <c r="CE44" t="s">
        <v>90</v>
      </c>
      <c r="CF44" s="3">
        <v>45365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"009943425684"</f>
        <v>009943425684</v>
      </c>
      <c r="F45" s="3">
        <v>45364</v>
      </c>
      <c r="G45">
        <v>202412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237</v>
      </c>
      <c r="O45" t="s">
        <v>82</v>
      </c>
      <c r="P45" t="str">
        <f>"11900070FM 460040             "</f>
        <v xml:space="preserve">11900070FM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28.15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74.3</v>
      </c>
      <c r="BM45">
        <v>11.15</v>
      </c>
      <c r="BN45">
        <v>85.45</v>
      </c>
      <c r="BO45">
        <v>85.45</v>
      </c>
      <c r="BQ45" t="s">
        <v>282</v>
      </c>
      <c r="BR45" t="s">
        <v>164</v>
      </c>
      <c r="BS45" s="3">
        <v>45365</v>
      </c>
      <c r="BT45" s="4">
        <v>0.36805555555555558</v>
      </c>
      <c r="BU45" t="s">
        <v>283</v>
      </c>
      <c r="BV45" t="s">
        <v>87</v>
      </c>
      <c r="BY45">
        <v>1200</v>
      </c>
      <c r="BZ45" t="s">
        <v>88</v>
      </c>
      <c r="CA45" t="s">
        <v>240</v>
      </c>
      <c r="CC45" t="s">
        <v>80</v>
      </c>
      <c r="CD45">
        <v>7460</v>
      </c>
      <c r="CE45" t="s">
        <v>90</v>
      </c>
      <c r="CF45" s="3">
        <v>45365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"009942939445"</f>
        <v>009942939445</v>
      </c>
      <c r="F46" s="3">
        <v>45364</v>
      </c>
      <c r="G46">
        <v>202412</v>
      </c>
      <c r="H46" t="s">
        <v>92</v>
      </c>
      <c r="I46" t="s">
        <v>93</v>
      </c>
      <c r="J46" t="s">
        <v>284</v>
      </c>
      <c r="K46" t="s">
        <v>78</v>
      </c>
      <c r="L46" t="s">
        <v>79</v>
      </c>
      <c r="M46" t="s">
        <v>80</v>
      </c>
      <c r="N46" t="s">
        <v>285</v>
      </c>
      <c r="O46" t="s">
        <v>142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482.3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336.42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2.6</v>
      </c>
      <c r="BK46">
        <v>3</v>
      </c>
      <c r="BL46">
        <v>887.93</v>
      </c>
      <c r="BM46">
        <v>133.19</v>
      </c>
      <c r="BN46">
        <v>1021.12</v>
      </c>
      <c r="BO46">
        <v>1021.12</v>
      </c>
      <c r="BR46" t="s">
        <v>286</v>
      </c>
      <c r="BS46" s="3">
        <v>45365</v>
      </c>
      <c r="BT46" s="4">
        <v>0.35416666666666669</v>
      </c>
      <c r="BU46" t="s">
        <v>287</v>
      </c>
      <c r="BV46" t="s">
        <v>91</v>
      </c>
      <c r="BY46">
        <v>13104</v>
      </c>
      <c r="BZ46" t="s">
        <v>144</v>
      </c>
      <c r="CC46" t="s">
        <v>80</v>
      </c>
      <c r="CD46">
        <v>7530</v>
      </c>
      <c r="CE46" t="s">
        <v>90</v>
      </c>
      <c r="CF46" s="3">
        <v>45366</v>
      </c>
      <c r="CI46">
        <v>0</v>
      </c>
      <c r="CJ46">
        <v>1</v>
      </c>
      <c r="CK46">
        <v>21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"080011134515"</f>
        <v>080011134515</v>
      </c>
      <c r="F47" s="3">
        <v>45365</v>
      </c>
      <c r="G47">
        <v>202412</v>
      </c>
      <c r="H47" t="s">
        <v>79</v>
      </c>
      <c r="I47" t="s">
        <v>80</v>
      </c>
      <c r="J47" t="s">
        <v>285</v>
      </c>
      <c r="K47" t="s">
        <v>78</v>
      </c>
      <c r="L47" t="s">
        <v>92</v>
      </c>
      <c r="M47" t="s">
        <v>93</v>
      </c>
      <c r="N47" t="s">
        <v>288</v>
      </c>
      <c r="O47" t="s">
        <v>82</v>
      </c>
      <c r="P47" t="str">
        <f>"Cooler box                    "</f>
        <v xml:space="preserve">Cooler box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28.15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74.3</v>
      </c>
      <c r="BM47">
        <v>11.15</v>
      </c>
      <c r="BN47">
        <v>85.45</v>
      </c>
      <c r="BO47">
        <v>85.45</v>
      </c>
      <c r="BP47" t="s">
        <v>110</v>
      </c>
      <c r="BQ47" t="s">
        <v>289</v>
      </c>
      <c r="BR47" t="s">
        <v>290</v>
      </c>
      <c r="BS47" s="3">
        <v>45369</v>
      </c>
      <c r="BT47" s="4">
        <v>0.39930555555555558</v>
      </c>
      <c r="BU47" t="s">
        <v>291</v>
      </c>
      <c r="BV47" t="s">
        <v>87</v>
      </c>
      <c r="BY47">
        <v>6000</v>
      </c>
      <c r="BZ47" t="s">
        <v>88</v>
      </c>
      <c r="CA47" t="s">
        <v>98</v>
      </c>
      <c r="CC47" t="s">
        <v>93</v>
      </c>
      <c r="CD47">
        <v>4001</v>
      </c>
      <c r="CE47" t="s">
        <v>292</v>
      </c>
      <c r="CF47" s="3">
        <v>45370</v>
      </c>
      <c r="CI47">
        <v>2</v>
      </c>
      <c r="CJ47">
        <v>2</v>
      </c>
      <c r="CK47">
        <v>21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"080011134916"</f>
        <v>080011134916</v>
      </c>
      <c r="F48" s="3">
        <v>45365</v>
      </c>
      <c r="G48">
        <v>202412</v>
      </c>
      <c r="H48" t="s">
        <v>79</v>
      </c>
      <c r="I48" t="s">
        <v>80</v>
      </c>
      <c r="J48" t="s">
        <v>293</v>
      </c>
      <c r="K48" t="s">
        <v>78</v>
      </c>
      <c r="L48" t="s">
        <v>92</v>
      </c>
      <c r="M48" t="s">
        <v>93</v>
      </c>
      <c r="N48" t="s">
        <v>294</v>
      </c>
      <c r="O48" t="s">
        <v>82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482.3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484.12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6.2</v>
      </c>
      <c r="BJ48">
        <v>13.2</v>
      </c>
      <c r="BK48">
        <v>13.5</v>
      </c>
      <c r="BL48">
        <v>1277.76</v>
      </c>
      <c r="BM48">
        <v>191.66</v>
      </c>
      <c r="BN48">
        <v>1469.42</v>
      </c>
      <c r="BO48">
        <v>1469.42</v>
      </c>
      <c r="BP48" t="s">
        <v>110</v>
      </c>
      <c r="BQ48" t="s">
        <v>295</v>
      </c>
      <c r="BR48" t="s">
        <v>296</v>
      </c>
      <c r="BS48" t="s">
        <v>110</v>
      </c>
      <c r="BY48">
        <v>65995.600000000006</v>
      </c>
      <c r="BZ48" t="s">
        <v>297</v>
      </c>
      <c r="CC48" t="s">
        <v>93</v>
      </c>
      <c r="CD48">
        <v>4051</v>
      </c>
      <c r="CE48" t="s">
        <v>151</v>
      </c>
      <c r="CI48">
        <v>2</v>
      </c>
      <c r="CJ48" t="s">
        <v>110</v>
      </c>
      <c r="CK48">
        <v>21</v>
      </c>
      <c r="CL48" t="s">
        <v>91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"009944036166"</f>
        <v>009944036166</v>
      </c>
      <c r="F49" s="3">
        <v>45365</v>
      </c>
      <c r="G49">
        <v>202412</v>
      </c>
      <c r="H49" t="s">
        <v>118</v>
      </c>
      <c r="I49" t="s">
        <v>119</v>
      </c>
      <c r="J49" t="s">
        <v>214</v>
      </c>
      <c r="K49" t="s">
        <v>78</v>
      </c>
      <c r="L49" t="s">
        <v>75</v>
      </c>
      <c r="M49" t="s">
        <v>76</v>
      </c>
      <c r="N49" t="s">
        <v>298</v>
      </c>
      <c r="O49" t="s">
        <v>82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70.349999999999994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4.7</v>
      </c>
      <c r="BK49">
        <v>5</v>
      </c>
      <c r="BL49">
        <v>185.68</v>
      </c>
      <c r="BM49">
        <v>27.85</v>
      </c>
      <c r="BN49">
        <v>213.53</v>
      </c>
      <c r="BO49">
        <v>213.53</v>
      </c>
      <c r="BQ49" t="s">
        <v>299</v>
      </c>
      <c r="BR49" t="s">
        <v>300</v>
      </c>
      <c r="BS49" s="3">
        <v>45366</v>
      </c>
      <c r="BT49" s="4">
        <v>0.35138888888888886</v>
      </c>
      <c r="BU49" t="s">
        <v>181</v>
      </c>
      <c r="BV49" t="s">
        <v>87</v>
      </c>
      <c r="BY49">
        <v>23400</v>
      </c>
      <c r="BZ49" t="s">
        <v>88</v>
      </c>
      <c r="CA49" t="s">
        <v>185</v>
      </c>
      <c r="CC49" t="s">
        <v>76</v>
      </c>
      <c r="CD49">
        <v>2021</v>
      </c>
      <c r="CE49" t="s">
        <v>90</v>
      </c>
      <c r="CF49" s="3">
        <v>45366</v>
      </c>
      <c r="CI49">
        <v>1</v>
      </c>
      <c r="CJ49">
        <v>1</v>
      </c>
      <c r="CK49">
        <v>21</v>
      </c>
      <c r="CL49" t="s">
        <v>91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"009943098899"</f>
        <v>009943098899</v>
      </c>
      <c r="F50" s="3">
        <v>45365</v>
      </c>
      <c r="G50">
        <v>202412</v>
      </c>
      <c r="H50" t="s">
        <v>75</v>
      </c>
      <c r="I50" t="s">
        <v>76</v>
      </c>
      <c r="J50" t="s">
        <v>77</v>
      </c>
      <c r="K50" t="s">
        <v>78</v>
      </c>
      <c r="L50" t="s">
        <v>79</v>
      </c>
      <c r="M50" t="s">
        <v>80</v>
      </c>
      <c r="N50" t="s">
        <v>301</v>
      </c>
      <c r="O50" t="s">
        <v>82</v>
      </c>
      <c r="P50" t="str">
        <f>"11005506HR 460040             "</f>
        <v xml:space="preserve">11005506HR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180.87</v>
      </c>
      <c r="AN50">
        <v>0</v>
      </c>
      <c r="AO50">
        <v>0</v>
      </c>
      <c r="AP50">
        <v>0</v>
      </c>
      <c r="AQ50">
        <v>70.349999999999994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4.8</v>
      </c>
      <c r="BJ50">
        <v>2.8</v>
      </c>
      <c r="BK50">
        <v>5</v>
      </c>
      <c r="BL50">
        <v>366.55</v>
      </c>
      <c r="BM50">
        <v>54.98</v>
      </c>
      <c r="BN50">
        <v>421.53</v>
      </c>
      <c r="BO50">
        <v>421.53</v>
      </c>
      <c r="BQ50" t="s">
        <v>219</v>
      </c>
      <c r="BR50" t="s">
        <v>302</v>
      </c>
      <c r="BS50" s="3">
        <v>45366</v>
      </c>
      <c r="BT50" s="4">
        <v>0.35416666666666669</v>
      </c>
      <c r="BU50" t="s">
        <v>303</v>
      </c>
      <c r="BV50" t="s">
        <v>87</v>
      </c>
      <c r="BY50">
        <v>13880.5</v>
      </c>
      <c r="BZ50" t="s">
        <v>304</v>
      </c>
      <c r="CA50" t="s">
        <v>305</v>
      </c>
      <c r="CC50" t="s">
        <v>80</v>
      </c>
      <c r="CD50">
        <v>7925</v>
      </c>
      <c r="CE50" t="s">
        <v>90</v>
      </c>
      <c r="CF50" s="3">
        <v>45369</v>
      </c>
      <c r="CI50">
        <v>1</v>
      </c>
      <c r="CJ50">
        <v>1</v>
      </c>
      <c r="CK50">
        <v>21</v>
      </c>
      <c r="CL50" t="s">
        <v>87</v>
      </c>
      <c r="CM50" s="4">
        <v>0.35416666666666669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"009943430832"</f>
        <v>009943430832</v>
      </c>
      <c r="F51" s="3">
        <v>45365</v>
      </c>
      <c r="G51">
        <v>202412</v>
      </c>
      <c r="H51" t="s">
        <v>75</v>
      </c>
      <c r="I51" t="s">
        <v>76</v>
      </c>
      <c r="J51" t="s">
        <v>77</v>
      </c>
      <c r="K51" t="s">
        <v>78</v>
      </c>
      <c r="L51" t="s">
        <v>92</v>
      </c>
      <c r="M51" t="s">
        <v>93</v>
      </c>
      <c r="N51" t="s">
        <v>306</v>
      </c>
      <c r="O51" t="s">
        <v>82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42.22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1.9</v>
      </c>
      <c r="BJ51">
        <v>2.6</v>
      </c>
      <c r="BK51">
        <v>3</v>
      </c>
      <c r="BL51">
        <v>111.43</v>
      </c>
      <c r="BM51">
        <v>16.71</v>
      </c>
      <c r="BN51">
        <v>128.13999999999999</v>
      </c>
      <c r="BO51">
        <v>128.13999999999999</v>
      </c>
      <c r="BQ51" t="s">
        <v>307</v>
      </c>
      <c r="BR51" t="s">
        <v>308</v>
      </c>
      <c r="BS51" s="3">
        <v>45366</v>
      </c>
      <c r="BT51" s="4">
        <v>0.375</v>
      </c>
      <c r="BU51" t="s">
        <v>309</v>
      </c>
      <c r="BV51" t="s">
        <v>87</v>
      </c>
      <c r="BY51">
        <v>12894.5</v>
      </c>
      <c r="BZ51" t="s">
        <v>88</v>
      </c>
      <c r="CA51" t="s">
        <v>132</v>
      </c>
      <c r="CC51" t="s">
        <v>93</v>
      </c>
      <c r="CD51">
        <v>4000</v>
      </c>
      <c r="CE51" t="s">
        <v>90</v>
      </c>
      <c r="CF51" s="3">
        <v>45369</v>
      </c>
      <c r="CI51">
        <v>1</v>
      </c>
      <c r="CJ51">
        <v>1</v>
      </c>
      <c r="CK51">
        <v>21</v>
      </c>
      <c r="CL51" t="s">
        <v>91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"009943054904"</f>
        <v>009943054904</v>
      </c>
      <c r="F52" s="3">
        <v>45365</v>
      </c>
      <c r="G52">
        <v>202412</v>
      </c>
      <c r="H52" t="s">
        <v>75</v>
      </c>
      <c r="I52" t="s">
        <v>76</v>
      </c>
      <c r="J52" t="s">
        <v>77</v>
      </c>
      <c r="K52" t="s">
        <v>78</v>
      </c>
      <c r="L52" t="s">
        <v>160</v>
      </c>
      <c r="M52" t="s">
        <v>161</v>
      </c>
      <c r="N52" t="s">
        <v>310</v>
      </c>
      <c r="O52" t="s">
        <v>82</v>
      </c>
      <c r="P52" t="str">
        <f>"11116561PC 40219              "</f>
        <v xml:space="preserve">11116561PC 40219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28.15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1.5</v>
      </c>
      <c r="BK52">
        <v>1.5</v>
      </c>
      <c r="BL52">
        <v>74.3</v>
      </c>
      <c r="BM52">
        <v>11.15</v>
      </c>
      <c r="BN52">
        <v>85.45</v>
      </c>
      <c r="BO52">
        <v>85.45</v>
      </c>
      <c r="BQ52" t="s">
        <v>311</v>
      </c>
      <c r="BR52" t="s">
        <v>308</v>
      </c>
      <c r="BS52" s="3">
        <v>45366</v>
      </c>
      <c r="BT52" s="4">
        <v>0.4375</v>
      </c>
      <c r="BU52" t="s">
        <v>312</v>
      </c>
      <c r="BV52" t="s">
        <v>87</v>
      </c>
      <c r="BY52">
        <v>7250.4</v>
      </c>
      <c r="BZ52" t="s">
        <v>88</v>
      </c>
      <c r="CA52" t="s">
        <v>313</v>
      </c>
      <c r="CC52" t="s">
        <v>161</v>
      </c>
      <c r="CD52">
        <v>4300</v>
      </c>
      <c r="CE52" t="s">
        <v>90</v>
      </c>
      <c r="CF52" s="3">
        <v>45369</v>
      </c>
      <c r="CI52">
        <v>1</v>
      </c>
      <c r="CJ52">
        <v>1</v>
      </c>
      <c r="CK52">
        <v>21</v>
      </c>
      <c r="CL52" t="s">
        <v>91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"009944270467"</f>
        <v>009944270467</v>
      </c>
      <c r="F53" s="3">
        <v>45365</v>
      </c>
      <c r="G53">
        <v>202412</v>
      </c>
      <c r="H53" t="s">
        <v>75</v>
      </c>
      <c r="I53" t="s">
        <v>76</v>
      </c>
      <c r="J53" t="s">
        <v>77</v>
      </c>
      <c r="K53" t="s">
        <v>78</v>
      </c>
      <c r="L53" t="s">
        <v>125</v>
      </c>
      <c r="M53" t="s">
        <v>126</v>
      </c>
      <c r="N53" t="s">
        <v>94</v>
      </c>
      <c r="O53" t="s">
        <v>82</v>
      </c>
      <c r="P53" t="str">
        <f>"11116561PC 402190             "</f>
        <v xml:space="preserve">11116561PC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28.15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0.6</v>
      </c>
      <c r="BK53">
        <v>1</v>
      </c>
      <c r="BL53">
        <v>74.3</v>
      </c>
      <c r="BM53">
        <v>11.15</v>
      </c>
      <c r="BN53">
        <v>85.45</v>
      </c>
      <c r="BO53">
        <v>85.45</v>
      </c>
      <c r="BQ53" t="s">
        <v>314</v>
      </c>
      <c r="BR53" t="s">
        <v>308</v>
      </c>
      <c r="BS53" s="3">
        <v>45366</v>
      </c>
      <c r="BT53" s="4">
        <v>0.36805555555555558</v>
      </c>
      <c r="BU53" t="s">
        <v>130</v>
      </c>
      <c r="BV53" t="s">
        <v>87</v>
      </c>
      <c r="BY53">
        <v>3141.6</v>
      </c>
      <c r="BZ53" t="s">
        <v>88</v>
      </c>
      <c r="CA53" t="s">
        <v>132</v>
      </c>
      <c r="CC53" t="s">
        <v>126</v>
      </c>
      <c r="CD53">
        <v>3608</v>
      </c>
      <c r="CE53" t="s">
        <v>90</v>
      </c>
      <c r="CF53" s="3">
        <v>45369</v>
      </c>
      <c r="CI53">
        <v>1</v>
      </c>
      <c r="CJ53">
        <v>1</v>
      </c>
      <c r="CK53">
        <v>21</v>
      </c>
      <c r="CL53" t="s">
        <v>91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"009943428855"</f>
        <v>009943428855</v>
      </c>
      <c r="F54" s="3">
        <v>45365</v>
      </c>
      <c r="G54">
        <v>202412</v>
      </c>
      <c r="H54" t="s">
        <v>75</v>
      </c>
      <c r="I54" t="s">
        <v>76</v>
      </c>
      <c r="J54" t="s">
        <v>77</v>
      </c>
      <c r="K54" t="s">
        <v>78</v>
      </c>
      <c r="L54" t="s">
        <v>92</v>
      </c>
      <c r="M54" t="s">
        <v>93</v>
      </c>
      <c r="N54" t="s">
        <v>94</v>
      </c>
      <c r="O54" t="s">
        <v>82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28.15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1.4</v>
      </c>
      <c r="BK54">
        <v>1.5</v>
      </c>
      <c r="BL54">
        <v>74.3</v>
      </c>
      <c r="BM54">
        <v>11.15</v>
      </c>
      <c r="BN54">
        <v>85.45</v>
      </c>
      <c r="BO54">
        <v>85.45</v>
      </c>
      <c r="BQ54" t="s">
        <v>95</v>
      </c>
      <c r="BR54" t="s">
        <v>308</v>
      </c>
      <c r="BS54" s="3">
        <v>45366</v>
      </c>
      <c r="BT54" s="4">
        <v>0.37708333333333333</v>
      </c>
      <c r="BU54" t="s">
        <v>262</v>
      </c>
      <c r="BV54" t="s">
        <v>87</v>
      </c>
      <c r="BY54">
        <v>7181.91</v>
      </c>
      <c r="BZ54" t="s">
        <v>88</v>
      </c>
      <c r="CA54" t="s">
        <v>98</v>
      </c>
      <c r="CC54" t="s">
        <v>93</v>
      </c>
      <c r="CD54">
        <v>4000</v>
      </c>
      <c r="CE54" t="s">
        <v>90</v>
      </c>
      <c r="CF54" s="3">
        <v>45369</v>
      </c>
      <c r="CI54">
        <v>1</v>
      </c>
      <c r="CJ54">
        <v>1</v>
      </c>
      <c r="CK54">
        <v>21</v>
      </c>
      <c r="CL54" t="s">
        <v>91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"009943090709"</f>
        <v>009943090709</v>
      </c>
      <c r="F55" s="3">
        <v>45366</v>
      </c>
      <c r="G55">
        <v>202412</v>
      </c>
      <c r="H55" t="s">
        <v>75</v>
      </c>
      <c r="I55" t="s">
        <v>76</v>
      </c>
      <c r="J55" t="s">
        <v>77</v>
      </c>
      <c r="K55" t="s">
        <v>78</v>
      </c>
      <c r="L55" t="s">
        <v>79</v>
      </c>
      <c r="M55" t="s">
        <v>80</v>
      </c>
      <c r="N55" t="s">
        <v>248</v>
      </c>
      <c r="O55" t="s">
        <v>128</v>
      </c>
      <c r="P55" t="str">
        <f>"11005000BT 402190             "</f>
        <v xml:space="preserve">11005000BT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54.44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149.26</v>
      </c>
      <c r="BM55">
        <v>22.39</v>
      </c>
      <c r="BN55">
        <v>171.65</v>
      </c>
      <c r="BO55">
        <v>171.65</v>
      </c>
      <c r="BQ55" t="s">
        <v>270</v>
      </c>
      <c r="BR55" t="s">
        <v>263</v>
      </c>
      <c r="BS55" s="3">
        <v>45369</v>
      </c>
      <c r="BT55" s="4">
        <v>0.42569444444444443</v>
      </c>
      <c r="BU55" t="s">
        <v>251</v>
      </c>
      <c r="BV55" t="s">
        <v>87</v>
      </c>
      <c r="BY55">
        <v>1200</v>
      </c>
      <c r="BZ55" t="s">
        <v>131</v>
      </c>
      <c r="CA55" t="s">
        <v>252</v>
      </c>
      <c r="CC55" t="s">
        <v>80</v>
      </c>
      <c r="CD55">
        <v>8001</v>
      </c>
      <c r="CE55" t="s">
        <v>90</v>
      </c>
      <c r="CF55" s="3">
        <v>45369</v>
      </c>
      <c r="CI55">
        <v>3</v>
      </c>
      <c r="CJ55">
        <v>1</v>
      </c>
      <c r="CK55">
        <v>41</v>
      </c>
      <c r="CL55" t="s">
        <v>91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"009943427562"</f>
        <v>009943427562</v>
      </c>
      <c r="F56" s="3">
        <v>45366</v>
      </c>
      <c r="G56">
        <v>202412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197</v>
      </c>
      <c r="O56" t="s">
        <v>82</v>
      </c>
      <c r="P56" t="str">
        <f>"16122660DI 402190             "</f>
        <v xml:space="preserve">16122660DI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28.15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1.4</v>
      </c>
      <c r="BK56">
        <v>1.5</v>
      </c>
      <c r="BL56">
        <v>74.3</v>
      </c>
      <c r="BM56">
        <v>11.15</v>
      </c>
      <c r="BN56">
        <v>85.45</v>
      </c>
      <c r="BO56">
        <v>85.45</v>
      </c>
      <c r="BQ56" t="s">
        <v>198</v>
      </c>
      <c r="BR56" t="s">
        <v>204</v>
      </c>
      <c r="BS56" s="3">
        <v>45369</v>
      </c>
      <c r="BT56" s="4">
        <v>0.33958333333333335</v>
      </c>
      <c r="BU56" t="s">
        <v>200</v>
      </c>
      <c r="BV56" t="s">
        <v>87</v>
      </c>
      <c r="BY56">
        <v>6919.78</v>
      </c>
      <c r="BZ56" t="s">
        <v>88</v>
      </c>
      <c r="CA56" t="s">
        <v>201</v>
      </c>
      <c r="CC56" t="s">
        <v>80</v>
      </c>
      <c r="CD56">
        <v>7560</v>
      </c>
      <c r="CE56" t="s">
        <v>90</v>
      </c>
      <c r="CF56" s="3">
        <v>45370</v>
      </c>
      <c r="CI56">
        <v>1</v>
      </c>
      <c r="CJ56">
        <v>1</v>
      </c>
      <c r="CK56">
        <v>21</v>
      </c>
      <c r="CL56" t="s">
        <v>91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"009943428854"</f>
        <v>009943428854</v>
      </c>
      <c r="F57" s="3">
        <v>45366</v>
      </c>
      <c r="G57">
        <v>202412</v>
      </c>
      <c r="H57" t="s">
        <v>75</v>
      </c>
      <c r="I57" t="s">
        <v>76</v>
      </c>
      <c r="J57" t="s">
        <v>77</v>
      </c>
      <c r="K57" t="s">
        <v>78</v>
      </c>
      <c r="L57" t="s">
        <v>92</v>
      </c>
      <c r="M57" t="s">
        <v>93</v>
      </c>
      <c r="N57" t="s">
        <v>94</v>
      </c>
      <c r="O57" t="s">
        <v>128</v>
      </c>
      <c r="P57" t="str">
        <f>"11005000BT 402190             "</f>
        <v xml:space="preserve">11005000BT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76.89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22.8</v>
      </c>
      <c r="BJ57">
        <v>24.3</v>
      </c>
      <c r="BK57">
        <v>25</v>
      </c>
      <c r="BL57">
        <v>208.51</v>
      </c>
      <c r="BM57">
        <v>31.28</v>
      </c>
      <c r="BN57">
        <v>239.79</v>
      </c>
      <c r="BO57">
        <v>239.79</v>
      </c>
      <c r="BQ57" t="s">
        <v>133</v>
      </c>
      <c r="BR57" t="s">
        <v>250</v>
      </c>
      <c r="BS57" s="3">
        <v>45369</v>
      </c>
      <c r="BT57" s="4">
        <v>0.4</v>
      </c>
      <c r="BU57" t="s">
        <v>315</v>
      </c>
      <c r="BV57" t="s">
        <v>87</v>
      </c>
      <c r="BY57">
        <v>121264.08</v>
      </c>
      <c r="BZ57" t="s">
        <v>131</v>
      </c>
      <c r="CC57" t="s">
        <v>93</v>
      </c>
      <c r="CD57">
        <v>4000</v>
      </c>
      <c r="CE57" t="s">
        <v>90</v>
      </c>
      <c r="CF57" s="3">
        <v>45370</v>
      </c>
      <c r="CI57">
        <v>1</v>
      </c>
      <c r="CJ57">
        <v>1</v>
      </c>
      <c r="CK57">
        <v>41</v>
      </c>
      <c r="CL57" t="s">
        <v>91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"009943604803"</f>
        <v>009943604803</v>
      </c>
      <c r="F58" s="3">
        <v>45366</v>
      </c>
      <c r="G58">
        <v>202412</v>
      </c>
      <c r="H58" t="s">
        <v>79</v>
      </c>
      <c r="I58" t="s">
        <v>80</v>
      </c>
      <c r="J58" t="s">
        <v>316</v>
      </c>
      <c r="K58" t="s">
        <v>78</v>
      </c>
      <c r="L58" t="s">
        <v>75</v>
      </c>
      <c r="M58" t="s">
        <v>76</v>
      </c>
      <c r="N58" t="s">
        <v>317</v>
      </c>
      <c r="O58" t="s">
        <v>128</v>
      </c>
      <c r="P58" t="str">
        <f>"COST CENTRE 11252350FS        "</f>
        <v xml:space="preserve">COST CENTRE 11252350FS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54.44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3.6</v>
      </c>
      <c r="BJ58">
        <v>9.4</v>
      </c>
      <c r="BK58">
        <v>10</v>
      </c>
      <c r="BL58">
        <v>149.26</v>
      </c>
      <c r="BM58">
        <v>22.39</v>
      </c>
      <c r="BN58">
        <v>171.65</v>
      </c>
      <c r="BO58">
        <v>171.65</v>
      </c>
      <c r="BQ58" t="s">
        <v>318</v>
      </c>
      <c r="BR58" t="s">
        <v>319</v>
      </c>
      <c r="BS58" s="3">
        <v>45369</v>
      </c>
      <c r="BT58" s="4">
        <v>0.34305555555555556</v>
      </c>
      <c r="BU58" t="s">
        <v>320</v>
      </c>
      <c r="BV58" t="s">
        <v>87</v>
      </c>
      <c r="BY58">
        <v>46753.74</v>
      </c>
      <c r="BZ58" t="s">
        <v>131</v>
      </c>
      <c r="CA58" t="s">
        <v>185</v>
      </c>
      <c r="CC58" t="s">
        <v>76</v>
      </c>
      <c r="CD58">
        <v>2021</v>
      </c>
      <c r="CE58" t="s">
        <v>90</v>
      </c>
      <c r="CF58" s="3">
        <v>45369</v>
      </c>
      <c r="CI58">
        <v>3</v>
      </c>
      <c r="CJ58">
        <v>1</v>
      </c>
      <c r="CK58">
        <v>41</v>
      </c>
      <c r="CL58" t="s">
        <v>91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"009943090710"</f>
        <v>009943090710</v>
      </c>
      <c r="F59" s="3">
        <v>45369</v>
      </c>
      <c r="G59">
        <v>202412</v>
      </c>
      <c r="H59" t="s">
        <v>75</v>
      </c>
      <c r="I59" t="s">
        <v>76</v>
      </c>
      <c r="J59" t="s">
        <v>77</v>
      </c>
      <c r="K59" t="s">
        <v>78</v>
      </c>
      <c r="L59" t="s">
        <v>79</v>
      </c>
      <c r="M59" t="s">
        <v>80</v>
      </c>
      <c r="N59" t="s">
        <v>248</v>
      </c>
      <c r="O59" t="s">
        <v>128</v>
      </c>
      <c r="P59" t="str">
        <f>"11005000BT 402190             "</f>
        <v xml:space="preserve">11005000BT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126.28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5</v>
      </c>
      <c r="BI59">
        <v>27.8</v>
      </c>
      <c r="BJ59">
        <v>46.8</v>
      </c>
      <c r="BK59">
        <v>47</v>
      </c>
      <c r="BL59">
        <v>338.86</v>
      </c>
      <c r="BM59">
        <v>50.83</v>
      </c>
      <c r="BN59">
        <v>389.69</v>
      </c>
      <c r="BO59">
        <v>389.69</v>
      </c>
      <c r="BQ59" t="s">
        <v>321</v>
      </c>
      <c r="BR59" t="s">
        <v>322</v>
      </c>
      <c r="BS59" s="3">
        <v>45371</v>
      </c>
      <c r="BT59" s="4">
        <v>0.38680555555555557</v>
      </c>
      <c r="BU59" t="s">
        <v>251</v>
      </c>
      <c r="BV59" t="s">
        <v>87</v>
      </c>
      <c r="BY59">
        <v>234040.6</v>
      </c>
      <c r="BZ59" t="s">
        <v>131</v>
      </c>
      <c r="CA59" t="s">
        <v>252</v>
      </c>
      <c r="CC59" t="s">
        <v>80</v>
      </c>
      <c r="CD59">
        <v>8002</v>
      </c>
      <c r="CE59" t="s">
        <v>90</v>
      </c>
      <c r="CF59" s="3">
        <v>45371</v>
      </c>
      <c r="CI59">
        <v>3</v>
      </c>
      <c r="CJ59">
        <v>2</v>
      </c>
      <c r="CK59">
        <v>41</v>
      </c>
      <c r="CL59" t="s">
        <v>91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"009943425685"</f>
        <v>009943425685</v>
      </c>
      <c r="F60" s="3">
        <v>45369</v>
      </c>
      <c r="G60">
        <v>202412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323</v>
      </c>
      <c r="O60" t="s">
        <v>128</v>
      </c>
      <c r="P60" t="str">
        <f>"11005000BT 402190             "</f>
        <v xml:space="preserve">11005000BT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54.44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1.9</v>
      </c>
      <c r="BJ60">
        <v>1.1000000000000001</v>
      </c>
      <c r="BK60">
        <v>2</v>
      </c>
      <c r="BL60">
        <v>149.26</v>
      </c>
      <c r="BM60">
        <v>22.39</v>
      </c>
      <c r="BN60">
        <v>171.65</v>
      </c>
      <c r="BO60">
        <v>171.65</v>
      </c>
      <c r="BQ60" t="s">
        <v>324</v>
      </c>
      <c r="BR60" t="s">
        <v>325</v>
      </c>
      <c r="BS60" s="3">
        <v>45371</v>
      </c>
      <c r="BT60" s="4">
        <v>0.50486111111111109</v>
      </c>
      <c r="BU60" t="s">
        <v>326</v>
      </c>
      <c r="BV60" t="s">
        <v>87</v>
      </c>
      <c r="BY60">
        <v>5731.8</v>
      </c>
      <c r="BZ60" t="s">
        <v>131</v>
      </c>
      <c r="CA60" t="s">
        <v>240</v>
      </c>
      <c r="CC60" t="s">
        <v>80</v>
      </c>
      <c r="CD60">
        <v>7460</v>
      </c>
      <c r="CE60" t="s">
        <v>90</v>
      </c>
      <c r="CF60" s="3">
        <v>45371</v>
      </c>
      <c r="CI60">
        <v>3</v>
      </c>
      <c r="CJ60">
        <v>2</v>
      </c>
      <c r="CK60">
        <v>41</v>
      </c>
      <c r="CL60" t="s">
        <v>91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"009943426034"</f>
        <v>009943426034</v>
      </c>
      <c r="F61" s="3">
        <v>45369</v>
      </c>
      <c r="G61">
        <v>202412</v>
      </c>
      <c r="H61" t="s">
        <v>75</v>
      </c>
      <c r="I61" t="s">
        <v>76</v>
      </c>
      <c r="J61" t="s">
        <v>77</v>
      </c>
      <c r="K61" t="s">
        <v>78</v>
      </c>
      <c r="L61" t="s">
        <v>118</v>
      </c>
      <c r="M61" t="s">
        <v>119</v>
      </c>
      <c r="N61" t="s">
        <v>327</v>
      </c>
      <c r="O61" t="s">
        <v>82</v>
      </c>
      <c r="P61" t="str">
        <f>"11912270FM 46040              "</f>
        <v xml:space="preserve">11912270FM 46040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28.15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0.3</v>
      </c>
      <c r="BK61">
        <v>1</v>
      </c>
      <c r="BL61">
        <v>74.3</v>
      </c>
      <c r="BM61">
        <v>11.15</v>
      </c>
      <c r="BN61">
        <v>85.45</v>
      </c>
      <c r="BO61">
        <v>85.45</v>
      </c>
      <c r="BQ61" t="s">
        <v>328</v>
      </c>
      <c r="BR61" t="s">
        <v>329</v>
      </c>
      <c r="BS61" s="3">
        <v>45370</v>
      </c>
      <c r="BT61" s="4">
        <v>0.46527777777777779</v>
      </c>
      <c r="BU61" t="s">
        <v>330</v>
      </c>
      <c r="BV61" t="s">
        <v>91</v>
      </c>
      <c r="BW61" t="s">
        <v>135</v>
      </c>
      <c r="BX61" t="s">
        <v>331</v>
      </c>
      <c r="BY61">
        <v>1496</v>
      </c>
      <c r="BZ61" t="s">
        <v>88</v>
      </c>
      <c r="CC61" t="s">
        <v>119</v>
      </c>
      <c r="CD61">
        <v>6045</v>
      </c>
      <c r="CE61" t="s">
        <v>90</v>
      </c>
      <c r="CF61" s="3">
        <v>45370</v>
      </c>
      <c r="CI61">
        <v>1</v>
      </c>
      <c r="CJ61">
        <v>1</v>
      </c>
      <c r="CK61">
        <v>21</v>
      </c>
      <c r="CL61" t="s">
        <v>91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"009943425196"</f>
        <v>009943425196</v>
      </c>
      <c r="F62" s="3">
        <v>45369</v>
      </c>
      <c r="G62">
        <v>202412</v>
      </c>
      <c r="H62" t="s">
        <v>75</v>
      </c>
      <c r="I62" t="s">
        <v>76</v>
      </c>
      <c r="J62" t="s">
        <v>77</v>
      </c>
      <c r="K62" t="s">
        <v>78</v>
      </c>
      <c r="L62" t="s">
        <v>92</v>
      </c>
      <c r="M62" t="s">
        <v>93</v>
      </c>
      <c r="N62" t="s">
        <v>94</v>
      </c>
      <c r="O62" t="s">
        <v>128</v>
      </c>
      <c r="P62" t="str">
        <f>"11113848B8 432090             "</f>
        <v xml:space="preserve">11113848B8 432090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54.44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0.1</v>
      </c>
      <c r="BK62">
        <v>1</v>
      </c>
      <c r="BL62">
        <v>149.26</v>
      </c>
      <c r="BM62">
        <v>22.39</v>
      </c>
      <c r="BN62">
        <v>171.65</v>
      </c>
      <c r="BO62">
        <v>171.65</v>
      </c>
      <c r="BQ62" t="s">
        <v>332</v>
      </c>
      <c r="BR62" t="s">
        <v>333</v>
      </c>
      <c r="BS62" s="3">
        <v>45371</v>
      </c>
      <c r="BT62" s="4">
        <v>0.35069444444444442</v>
      </c>
      <c r="BU62" t="s">
        <v>334</v>
      </c>
      <c r="BV62" t="s">
        <v>91</v>
      </c>
      <c r="BW62" t="s">
        <v>135</v>
      </c>
      <c r="BX62" t="s">
        <v>136</v>
      </c>
      <c r="BY62">
        <v>690.08</v>
      </c>
      <c r="BZ62" t="s">
        <v>131</v>
      </c>
      <c r="CA62" t="s">
        <v>169</v>
      </c>
      <c r="CC62" t="s">
        <v>93</v>
      </c>
      <c r="CD62">
        <v>4051</v>
      </c>
      <c r="CE62" t="s">
        <v>90</v>
      </c>
      <c r="CF62" s="3">
        <v>45373</v>
      </c>
      <c r="CI62">
        <v>1</v>
      </c>
      <c r="CJ62">
        <v>2</v>
      </c>
      <c r="CK62">
        <v>41</v>
      </c>
      <c r="CL62" t="s">
        <v>91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"009942926888"</f>
        <v>009942926888</v>
      </c>
      <c r="F63" s="3">
        <v>45370</v>
      </c>
      <c r="G63">
        <v>202412</v>
      </c>
      <c r="H63" t="s">
        <v>75</v>
      </c>
      <c r="I63" t="s">
        <v>76</v>
      </c>
      <c r="J63" t="s">
        <v>335</v>
      </c>
      <c r="K63" t="s">
        <v>78</v>
      </c>
      <c r="L63" t="s">
        <v>79</v>
      </c>
      <c r="M63" t="s">
        <v>80</v>
      </c>
      <c r="N63" t="s">
        <v>336</v>
      </c>
      <c r="O63" t="s">
        <v>82</v>
      </c>
      <c r="P63" t="str">
        <f>"11004530PN 460040             "</f>
        <v xml:space="preserve">11004530PN 460040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35.18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2.2999999999999998</v>
      </c>
      <c r="BJ63">
        <v>1.2</v>
      </c>
      <c r="BK63">
        <v>2.5</v>
      </c>
      <c r="BL63">
        <v>92.86</v>
      </c>
      <c r="BM63">
        <v>13.93</v>
      </c>
      <c r="BN63">
        <v>106.79</v>
      </c>
      <c r="BO63">
        <v>106.79</v>
      </c>
      <c r="BQ63" t="s">
        <v>100</v>
      </c>
      <c r="BR63" t="s">
        <v>337</v>
      </c>
      <c r="BS63" s="3">
        <v>45371</v>
      </c>
      <c r="BT63" s="4">
        <v>0.41180555555555554</v>
      </c>
      <c r="BU63" t="s">
        <v>338</v>
      </c>
      <c r="BV63" t="s">
        <v>87</v>
      </c>
      <c r="BY63">
        <v>6020.25</v>
      </c>
      <c r="BZ63" t="s">
        <v>88</v>
      </c>
      <c r="CA63" t="s">
        <v>339</v>
      </c>
      <c r="CC63" t="s">
        <v>80</v>
      </c>
      <c r="CD63">
        <v>7530</v>
      </c>
      <c r="CE63" t="s">
        <v>90</v>
      </c>
      <c r="CF63" s="3">
        <v>45371</v>
      </c>
      <c r="CI63">
        <v>1</v>
      </c>
      <c r="CJ63">
        <v>1</v>
      </c>
      <c r="CK63">
        <v>21</v>
      </c>
      <c r="CL63" t="s">
        <v>91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"009943428845"</f>
        <v>009943428845</v>
      </c>
      <c r="F64" s="3">
        <v>45370</v>
      </c>
      <c r="G64">
        <v>202412</v>
      </c>
      <c r="H64" t="s">
        <v>75</v>
      </c>
      <c r="I64" t="s">
        <v>76</v>
      </c>
      <c r="J64" t="s">
        <v>77</v>
      </c>
      <c r="K64" t="s">
        <v>78</v>
      </c>
      <c r="L64" t="s">
        <v>92</v>
      </c>
      <c r="M64" t="s">
        <v>93</v>
      </c>
      <c r="N64" t="s">
        <v>340</v>
      </c>
      <c r="O64" t="s">
        <v>128</v>
      </c>
      <c r="P64" t="str">
        <f>"11005000BT 402190             "</f>
        <v xml:space="preserve">11005000BT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56.69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12.5</v>
      </c>
      <c r="BJ64">
        <v>15.2</v>
      </c>
      <c r="BK64">
        <v>16</v>
      </c>
      <c r="BL64">
        <v>155.19</v>
      </c>
      <c r="BM64">
        <v>23.28</v>
      </c>
      <c r="BN64">
        <v>178.47</v>
      </c>
      <c r="BO64">
        <v>178.47</v>
      </c>
      <c r="BQ64" t="s">
        <v>133</v>
      </c>
      <c r="BR64" t="s">
        <v>341</v>
      </c>
      <c r="BS64" s="3">
        <v>45371</v>
      </c>
      <c r="BT64" s="4">
        <v>0.41180555555555554</v>
      </c>
      <c r="BU64" t="s">
        <v>342</v>
      </c>
      <c r="BV64" t="s">
        <v>87</v>
      </c>
      <c r="BY64">
        <v>75880.69</v>
      </c>
      <c r="BZ64" t="s">
        <v>131</v>
      </c>
      <c r="CA64" t="s">
        <v>98</v>
      </c>
      <c r="CC64" t="s">
        <v>93</v>
      </c>
      <c r="CD64">
        <v>4000</v>
      </c>
      <c r="CE64" t="s">
        <v>90</v>
      </c>
      <c r="CF64" s="3">
        <v>45373</v>
      </c>
      <c r="CI64">
        <v>1</v>
      </c>
      <c r="CJ64">
        <v>1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"009942837601"</f>
        <v>009942837601</v>
      </c>
      <c r="F65" s="3">
        <v>45370</v>
      </c>
      <c r="G65">
        <v>202412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343</v>
      </c>
      <c r="O65" t="s">
        <v>82</v>
      </c>
      <c r="P65" t="str">
        <f>"11004535FN 460510             "</f>
        <v xml:space="preserve">11004535FN 460510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63.32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4.3</v>
      </c>
      <c r="BK65">
        <v>4.5</v>
      </c>
      <c r="BL65">
        <v>167.12</v>
      </c>
      <c r="BM65">
        <v>25.07</v>
      </c>
      <c r="BN65">
        <v>192.19</v>
      </c>
      <c r="BO65">
        <v>192.19</v>
      </c>
      <c r="BQ65" t="s">
        <v>344</v>
      </c>
      <c r="BR65" t="s">
        <v>345</v>
      </c>
      <c r="BS65" s="3">
        <v>45371</v>
      </c>
      <c r="BT65" s="4">
        <v>0.3888888888888889</v>
      </c>
      <c r="BU65" t="s">
        <v>346</v>
      </c>
      <c r="BV65" t="s">
        <v>87</v>
      </c>
      <c r="BY65">
        <v>21254.22</v>
      </c>
      <c r="BZ65" t="s">
        <v>88</v>
      </c>
      <c r="CA65" t="s">
        <v>240</v>
      </c>
      <c r="CC65" t="s">
        <v>80</v>
      </c>
      <c r="CD65">
        <v>7460</v>
      </c>
      <c r="CE65" t="s">
        <v>90</v>
      </c>
      <c r="CF65" s="3">
        <v>45371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"009943213125"</f>
        <v>009943213125</v>
      </c>
      <c r="F66" s="3">
        <v>45370</v>
      </c>
      <c r="G66">
        <v>202412</v>
      </c>
      <c r="H66" t="s">
        <v>92</v>
      </c>
      <c r="I66" t="s">
        <v>93</v>
      </c>
      <c r="J66" t="s">
        <v>214</v>
      </c>
      <c r="K66" t="s">
        <v>78</v>
      </c>
      <c r="L66" t="s">
        <v>79</v>
      </c>
      <c r="M66" t="s">
        <v>80</v>
      </c>
      <c r="N66" t="s">
        <v>347</v>
      </c>
      <c r="O66" t="s">
        <v>188</v>
      </c>
      <c r="P66" t="str">
        <f>"119 422 70FM                  "</f>
        <v xml:space="preserve">119 422 70FM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92.37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</v>
      </c>
      <c r="BJ66">
        <v>6.7</v>
      </c>
      <c r="BK66">
        <v>7</v>
      </c>
      <c r="BL66">
        <v>243.8</v>
      </c>
      <c r="BM66">
        <v>36.57</v>
      </c>
      <c r="BN66">
        <v>280.37</v>
      </c>
      <c r="BO66">
        <v>280.37</v>
      </c>
      <c r="BQ66" t="s">
        <v>282</v>
      </c>
      <c r="BR66" t="s">
        <v>167</v>
      </c>
      <c r="BS66" s="3">
        <v>45373</v>
      </c>
      <c r="BT66" s="4">
        <v>0.56597222222222221</v>
      </c>
      <c r="BU66" t="s">
        <v>348</v>
      </c>
      <c r="BV66" t="s">
        <v>87</v>
      </c>
      <c r="BY66">
        <v>33263</v>
      </c>
      <c r="BZ66" t="s">
        <v>131</v>
      </c>
      <c r="CA66" t="s">
        <v>240</v>
      </c>
      <c r="CC66" t="s">
        <v>80</v>
      </c>
      <c r="CD66">
        <v>8000</v>
      </c>
      <c r="CE66" t="s">
        <v>90</v>
      </c>
      <c r="CF66" s="3">
        <v>45373</v>
      </c>
      <c r="CI66">
        <v>2</v>
      </c>
      <c r="CJ66">
        <v>3</v>
      </c>
      <c r="CK66">
        <v>31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"009944036167"</f>
        <v>009944036167</v>
      </c>
      <c r="F67" s="3">
        <v>45370</v>
      </c>
      <c r="G67">
        <v>202412</v>
      </c>
      <c r="H67" t="s">
        <v>118</v>
      </c>
      <c r="I67" t="s">
        <v>119</v>
      </c>
      <c r="J67" t="s">
        <v>214</v>
      </c>
      <c r="K67" t="s">
        <v>78</v>
      </c>
      <c r="L67" t="s">
        <v>229</v>
      </c>
      <c r="M67" t="s">
        <v>230</v>
      </c>
      <c r="N67" t="s">
        <v>77</v>
      </c>
      <c r="O67" t="s">
        <v>82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28.15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74.3</v>
      </c>
      <c r="BM67">
        <v>11.15</v>
      </c>
      <c r="BN67">
        <v>85.45</v>
      </c>
      <c r="BO67">
        <v>85.45</v>
      </c>
      <c r="BQ67" t="s">
        <v>349</v>
      </c>
      <c r="BR67" t="s">
        <v>279</v>
      </c>
      <c r="BS67" s="3">
        <v>45371</v>
      </c>
      <c r="BT67" s="4">
        <v>0.39930555555555558</v>
      </c>
      <c r="BU67" t="s">
        <v>350</v>
      </c>
      <c r="BV67" t="s">
        <v>87</v>
      </c>
      <c r="BY67">
        <v>1200</v>
      </c>
      <c r="BZ67" t="s">
        <v>88</v>
      </c>
      <c r="CC67" t="s">
        <v>230</v>
      </c>
      <c r="CD67">
        <v>6530</v>
      </c>
      <c r="CE67" t="s">
        <v>90</v>
      </c>
      <c r="CF67" s="3">
        <v>45371</v>
      </c>
      <c r="CI67">
        <v>1</v>
      </c>
      <c r="CJ67">
        <v>1</v>
      </c>
      <c r="CK67">
        <v>21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"080011140325"</f>
        <v>080011140325</v>
      </c>
      <c r="F68" s="3">
        <v>45371</v>
      </c>
      <c r="G68">
        <v>202412</v>
      </c>
      <c r="H68" t="s">
        <v>125</v>
      </c>
      <c r="I68" t="s">
        <v>126</v>
      </c>
      <c r="J68" t="s">
        <v>351</v>
      </c>
      <c r="K68" t="s">
        <v>78</v>
      </c>
      <c r="L68" t="s">
        <v>75</v>
      </c>
      <c r="M68" t="s">
        <v>76</v>
      </c>
      <c r="N68" t="s">
        <v>141</v>
      </c>
      <c r="O68" t="s">
        <v>82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28.15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1.3</v>
      </c>
      <c r="BK68">
        <v>2</v>
      </c>
      <c r="BL68">
        <v>74.3</v>
      </c>
      <c r="BM68">
        <v>11.15</v>
      </c>
      <c r="BN68">
        <v>85.45</v>
      </c>
      <c r="BO68">
        <v>85.45</v>
      </c>
      <c r="BP68" t="s">
        <v>110</v>
      </c>
      <c r="BQ68" t="s">
        <v>352</v>
      </c>
      <c r="BR68" t="s">
        <v>353</v>
      </c>
      <c r="BS68" s="3">
        <v>45373</v>
      </c>
      <c r="BT68" s="4">
        <v>0.35555555555555557</v>
      </c>
      <c r="BU68" t="s">
        <v>320</v>
      </c>
      <c r="BV68" t="s">
        <v>87</v>
      </c>
      <c r="BY68">
        <v>6440</v>
      </c>
      <c r="BZ68" t="s">
        <v>88</v>
      </c>
      <c r="CA68" t="s">
        <v>185</v>
      </c>
      <c r="CC68" t="s">
        <v>76</v>
      </c>
      <c r="CD68">
        <v>2021</v>
      </c>
      <c r="CE68" t="s">
        <v>151</v>
      </c>
      <c r="CF68" s="3">
        <v>45373</v>
      </c>
      <c r="CI68">
        <v>1</v>
      </c>
      <c r="CJ68">
        <v>2</v>
      </c>
      <c r="CK68">
        <v>21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"009943426036"</f>
        <v>009943426036</v>
      </c>
      <c r="F69" s="3">
        <v>45371</v>
      </c>
      <c r="G69">
        <v>202412</v>
      </c>
      <c r="H69" t="s">
        <v>75</v>
      </c>
      <c r="I69" t="s">
        <v>76</v>
      </c>
      <c r="J69" t="s">
        <v>77</v>
      </c>
      <c r="K69" t="s">
        <v>78</v>
      </c>
      <c r="L69" t="s">
        <v>118</v>
      </c>
      <c r="M69" t="s">
        <v>119</v>
      </c>
      <c r="N69" t="s">
        <v>260</v>
      </c>
      <c r="O69" t="s">
        <v>128</v>
      </c>
      <c r="P69" t="str">
        <f>"1102261DI 460040              "</f>
        <v xml:space="preserve">1102261DI 460040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317.08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9</v>
      </c>
      <c r="BI69">
        <v>24</v>
      </c>
      <c r="BJ69">
        <v>131.19999999999999</v>
      </c>
      <c r="BK69">
        <v>132</v>
      </c>
      <c r="BL69">
        <v>842.46</v>
      </c>
      <c r="BM69">
        <v>126.37</v>
      </c>
      <c r="BN69">
        <v>968.83</v>
      </c>
      <c r="BO69">
        <v>968.83</v>
      </c>
      <c r="BQ69" t="s">
        <v>354</v>
      </c>
      <c r="BR69" t="s">
        <v>177</v>
      </c>
      <c r="BS69" s="3">
        <v>45373</v>
      </c>
      <c r="BT69" s="4">
        <v>0.5625</v>
      </c>
      <c r="BU69" t="s">
        <v>120</v>
      </c>
      <c r="BV69" t="s">
        <v>87</v>
      </c>
      <c r="BY69">
        <v>231353.75</v>
      </c>
      <c r="BZ69" t="s">
        <v>131</v>
      </c>
      <c r="CC69" t="s">
        <v>119</v>
      </c>
      <c r="CD69">
        <v>6045</v>
      </c>
      <c r="CE69" t="s">
        <v>90</v>
      </c>
      <c r="CF69" s="3">
        <v>45376</v>
      </c>
      <c r="CI69">
        <v>3</v>
      </c>
      <c r="CJ69">
        <v>2</v>
      </c>
      <c r="CK69">
        <v>41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"009943098900"</f>
        <v>009943098900</v>
      </c>
      <c r="F70" s="3">
        <v>45371</v>
      </c>
      <c r="G70">
        <v>202412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301</v>
      </c>
      <c r="O70" t="s">
        <v>82</v>
      </c>
      <c r="P70" t="str">
        <f>"11005506HR 460040             "</f>
        <v xml:space="preserve">11005506HR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28.15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0.3</v>
      </c>
      <c r="BK70">
        <v>1</v>
      </c>
      <c r="BL70">
        <v>74.3</v>
      </c>
      <c r="BM70">
        <v>11.15</v>
      </c>
      <c r="BN70">
        <v>85.45</v>
      </c>
      <c r="BO70">
        <v>85.45</v>
      </c>
      <c r="BQ70" t="s">
        <v>354</v>
      </c>
      <c r="BR70" t="s">
        <v>355</v>
      </c>
      <c r="BS70" s="3">
        <v>45373</v>
      </c>
      <c r="BT70" s="4">
        <v>0.35972222222222222</v>
      </c>
      <c r="BU70" t="s">
        <v>356</v>
      </c>
      <c r="BV70" t="s">
        <v>87</v>
      </c>
      <c r="BY70">
        <v>1496</v>
      </c>
      <c r="BZ70" t="s">
        <v>88</v>
      </c>
      <c r="CA70" t="s">
        <v>89</v>
      </c>
      <c r="CC70" t="s">
        <v>80</v>
      </c>
      <c r="CD70">
        <v>8000</v>
      </c>
      <c r="CE70" t="s">
        <v>90</v>
      </c>
      <c r="CF70" s="3">
        <v>45373</v>
      </c>
      <c r="CI70">
        <v>1</v>
      </c>
      <c r="CJ70">
        <v>2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"009943098901"</f>
        <v>009943098901</v>
      </c>
      <c r="F71" s="3">
        <v>45371</v>
      </c>
      <c r="G71">
        <v>202412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301</v>
      </c>
      <c r="O71" t="s">
        <v>82</v>
      </c>
      <c r="P71" t="str">
        <f>"11005506HR 460040             "</f>
        <v xml:space="preserve">11005506HR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28.15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0.3</v>
      </c>
      <c r="BK71">
        <v>1</v>
      </c>
      <c r="BL71">
        <v>74.3</v>
      </c>
      <c r="BM71">
        <v>11.15</v>
      </c>
      <c r="BN71">
        <v>85.45</v>
      </c>
      <c r="BO71">
        <v>85.45</v>
      </c>
      <c r="BQ71" t="s">
        <v>354</v>
      </c>
      <c r="BR71" t="s">
        <v>357</v>
      </c>
      <c r="BS71" s="3">
        <v>45373</v>
      </c>
      <c r="BT71" s="4">
        <v>0.3576388888888889</v>
      </c>
      <c r="BU71" t="s">
        <v>356</v>
      </c>
      <c r="BV71" t="s">
        <v>87</v>
      </c>
      <c r="BY71">
        <v>1496</v>
      </c>
      <c r="BZ71" t="s">
        <v>88</v>
      </c>
      <c r="CA71" t="s">
        <v>89</v>
      </c>
      <c r="CC71" t="s">
        <v>80</v>
      </c>
      <c r="CD71">
        <v>8000</v>
      </c>
      <c r="CE71" t="s">
        <v>90</v>
      </c>
      <c r="CF71" s="3">
        <v>45373</v>
      </c>
      <c r="CI71">
        <v>1</v>
      </c>
      <c r="CJ71">
        <v>2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"009944036168"</f>
        <v>009944036168</v>
      </c>
      <c r="F72" s="3">
        <v>45371</v>
      </c>
      <c r="G72">
        <v>202412</v>
      </c>
      <c r="H72" t="s">
        <v>118</v>
      </c>
      <c r="I72" t="s">
        <v>119</v>
      </c>
      <c r="J72" t="s">
        <v>214</v>
      </c>
      <c r="K72" t="s">
        <v>78</v>
      </c>
      <c r="L72" t="s">
        <v>229</v>
      </c>
      <c r="M72" t="s">
        <v>230</v>
      </c>
      <c r="N72" t="s">
        <v>358</v>
      </c>
      <c r="O72" t="s">
        <v>82</v>
      </c>
      <c r="P72" t="str">
        <f>"11912270 FM                   "</f>
        <v xml:space="preserve">11912270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84.42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6</v>
      </c>
      <c r="BJ72">
        <v>4.4000000000000004</v>
      </c>
      <c r="BK72">
        <v>6</v>
      </c>
      <c r="BL72">
        <v>222.81</v>
      </c>
      <c r="BM72">
        <v>33.42</v>
      </c>
      <c r="BN72">
        <v>256.23</v>
      </c>
      <c r="BO72">
        <v>256.23</v>
      </c>
      <c r="BQ72" t="s">
        <v>359</v>
      </c>
      <c r="BR72" t="s">
        <v>279</v>
      </c>
      <c r="BS72" s="3">
        <v>45373</v>
      </c>
      <c r="BT72" s="4">
        <v>0.49444444444444446</v>
      </c>
      <c r="BU72" t="s">
        <v>360</v>
      </c>
      <c r="BV72" t="s">
        <v>87</v>
      </c>
      <c r="BY72">
        <v>21888</v>
      </c>
      <c r="BZ72" t="s">
        <v>88</v>
      </c>
      <c r="CC72" t="s">
        <v>230</v>
      </c>
      <c r="CD72">
        <v>6530</v>
      </c>
      <c r="CE72" t="s">
        <v>90</v>
      </c>
      <c r="CF72" s="3">
        <v>45373</v>
      </c>
      <c r="CI72">
        <v>1</v>
      </c>
      <c r="CJ72">
        <v>2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"009943090711"</f>
        <v>009943090711</v>
      </c>
      <c r="F73" s="3">
        <v>45371</v>
      </c>
      <c r="G73">
        <v>202412</v>
      </c>
      <c r="H73" t="s">
        <v>75</v>
      </c>
      <c r="I73" t="s">
        <v>76</v>
      </c>
      <c r="J73" t="s">
        <v>77</v>
      </c>
      <c r="K73" t="s">
        <v>78</v>
      </c>
      <c r="L73" t="s">
        <v>79</v>
      </c>
      <c r="M73" t="s">
        <v>80</v>
      </c>
      <c r="N73" t="s">
        <v>361</v>
      </c>
      <c r="O73" t="s">
        <v>128</v>
      </c>
      <c r="P73" t="str">
        <f>"110055000BT 402190            "</f>
        <v xml:space="preserve">110055000BT 402190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54.44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11.7</v>
      </c>
      <c r="BJ73">
        <v>11</v>
      </c>
      <c r="BK73">
        <v>12</v>
      </c>
      <c r="BL73">
        <v>149.26</v>
      </c>
      <c r="BM73">
        <v>22.39</v>
      </c>
      <c r="BN73">
        <v>171.65</v>
      </c>
      <c r="BO73">
        <v>171.65</v>
      </c>
      <c r="BQ73" t="s">
        <v>362</v>
      </c>
      <c r="BR73" t="s">
        <v>341</v>
      </c>
      <c r="BS73" s="3">
        <v>45373</v>
      </c>
      <c r="BT73" s="4">
        <v>0.3215277777777778</v>
      </c>
      <c r="BU73" t="s">
        <v>363</v>
      </c>
      <c r="BV73" t="s">
        <v>87</v>
      </c>
      <c r="BY73">
        <v>54868.800000000003</v>
      </c>
      <c r="BZ73" t="s">
        <v>131</v>
      </c>
      <c r="CA73" t="s">
        <v>252</v>
      </c>
      <c r="CC73" t="s">
        <v>80</v>
      </c>
      <c r="CD73">
        <v>8002</v>
      </c>
      <c r="CE73" t="s">
        <v>90</v>
      </c>
      <c r="CF73" s="3">
        <v>45373</v>
      </c>
      <c r="CI73">
        <v>3</v>
      </c>
      <c r="CJ73">
        <v>2</v>
      </c>
      <c r="CK73">
        <v>41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"009942837602"</f>
        <v>009942837602</v>
      </c>
      <c r="F74" s="3">
        <v>45371</v>
      </c>
      <c r="G74">
        <v>202412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323</v>
      </c>
      <c r="O74" t="s">
        <v>128</v>
      </c>
      <c r="P74" t="str">
        <f>"11022653DI 460040             "</f>
        <v xml:space="preserve">11022653DI 460040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1327.24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51</v>
      </c>
      <c r="BI74">
        <v>134.9</v>
      </c>
      <c r="BJ74">
        <v>581.29999999999995</v>
      </c>
      <c r="BK74">
        <v>582</v>
      </c>
      <c r="BL74">
        <v>3508.62</v>
      </c>
      <c r="BM74">
        <v>526.29</v>
      </c>
      <c r="BN74">
        <v>4034.91</v>
      </c>
      <c r="BO74">
        <v>4034.91</v>
      </c>
      <c r="BQ74" t="s">
        <v>354</v>
      </c>
      <c r="BR74" t="s">
        <v>177</v>
      </c>
      <c r="BS74" s="3">
        <v>45373</v>
      </c>
      <c r="BT74" s="4">
        <v>0.58263888888888893</v>
      </c>
      <c r="BU74" t="s">
        <v>364</v>
      </c>
      <c r="BV74" t="s">
        <v>87</v>
      </c>
      <c r="BY74">
        <v>170982</v>
      </c>
      <c r="BZ74" t="s">
        <v>131</v>
      </c>
      <c r="CA74" t="s">
        <v>240</v>
      </c>
      <c r="CC74" t="s">
        <v>80</v>
      </c>
      <c r="CD74">
        <v>7460</v>
      </c>
      <c r="CE74" t="s">
        <v>90</v>
      </c>
      <c r="CF74" s="3">
        <v>45373</v>
      </c>
      <c r="CI74">
        <v>3</v>
      </c>
      <c r="CJ74">
        <v>2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"009943425198"</f>
        <v>009943425198</v>
      </c>
      <c r="F75" s="3">
        <v>45371</v>
      </c>
      <c r="G75">
        <v>202412</v>
      </c>
      <c r="H75" t="s">
        <v>75</v>
      </c>
      <c r="I75" t="s">
        <v>76</v>
      </c>
      <c r="J75" t="s">
        <v>77</v>
      </c>
      <c r="K75" t="s">
        <v>78</v>
      </c>
      <c r="L75" t="s">
        <v>92</v>
      </c>
      <c r="M75" t="s">
        <v>93</v>
      </c>
      <c r="N75" t="s">
        <v>260</v>
      </c>
      <c r="O75" t="s">
        <v>128</v>
      </c>
      <c r="P75" t="str">
        <f>"11022706DI 460040             "</f>
        <v xml:space="preserve">11022706DI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689.72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21</v>
      </c>
      <c r="BI75">
        <v>55.7</v>
      </c>
      <c r="BJ75">
        <v>297.10000000000002</v>
      </c>
      <c r="BK75">
        <v>298</v>
      </c>
      <c r="BL75">
        <v>1825.98</v>
      </c>
      <c r="BM75">
        <v>273.89999999999998</v>
      </c>
      <c r="BN75">
        <v>2099.88</v>
      </c>
      <c r="BO75">
        <v>2099.88</v>
      </c>
      <c r="BQ75" t="s">
        <v>354</v>
      </c>
      <c r="BR75" t="s">
        <v>177</v>
      </c>
      <c r="BS75" s="3">
        <v>45373</v>
      </c>
      <c r="BT75" s="4">
        <v>0.49444444444444446</v>
      </c>
      <c r="BU75" t="s">
        <v>365</v>
      </c>
      <c r="BV75" t="s">
        <v>87</v>
      </c>
      <c r="BY75">
        <v>140245.95000000001</v>
      </c>
      <c r="BZ75" t="s">
        <v>131</v>
      </c>
      <c r="CA75" t="s">
        <v>366</v>
      </c>
      <c r="CC75" t="s">
        <v>93</v>
      </c>
      <c r="CD75">
        <v>4051</v>
      </c>
      <c r="CE75" t="s">
        <v>90</v>
      </c>
      <c r="CF75" s="3">
        <v>45376</v>
      </c>
      <c r="CI75">
        <v>1</v>
      </c>
      <c r="CJ75">
        <v>2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"009942837885"</f>
        <v>009942837885</v>
      </c>
      <c r="F76" s="3">
        <v>45371</v>
      </c>
      <c r="G76">
        <v>202412</v>
      </c>
      <c r="H76" t="s">
        <v>75</v>
      </c>
      <c r="I76" t="s">
        <v>76</v>
      </c>
      <c r="J76" t="s">
        <v>77</v>
      </c>
      <c r="K76" t="s">
        <v>78</v>
      </c>
      <c r="L76" t="s">
        <v>367</v>
      </c>
      <c r="M76" t="s">
        <v>368</v>
      </c>
      <c r="N76" t="s">
        <v>260</v>
      </c>
      <c r="O76" t="s">
        <v>128</v>
      </c>
      <c r="P76" t="str">
        <f>"110022706DI460040             "</f>
        <v xml:space="preserve">110022706DI460040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211.58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6</v>
      </c>
      <c r="BI76">
        <v>15.9</v>
      </c>
      <c r="BJ76">
        <v>85</v>
      </c>
      <c r="BK76">
        <v>85</v>
      </c>
      <c r="BL76">
        <v>564</v>
      </c>
      <c r="BM76">
        <v>84.6</v>
      </c>
      <c r="BN76">
        <v>648.6</v>
      </c>
      <c r="BO76">
        <v>648.6</v>
      </c>
      <c r="BQ76" t="s">
        <v>354</v>
      </c>
      <c r="BR76" t="s">
        <v>177</v>
      </c>
      <c r="BS76" s="3">
        <v>45373</v>
      </c>
      <c r="BT76" s="4">
        <v>0.3659722222222222</v>
      </c>
      <c r="BU76" t="s">
        <v>369</v>
      </c>
      <c r="BV76" t="s">
        <v>87</v>
      </c>
      <c r="BY76">
        <v>70800</v>
      </c>
      <c r="BZ76" t="s">
        <v>131</v>
      </c>
      <c r="CA76" t="s">
        <v>370</v>
      </c>
      <c r="CC76" t="s">
        <v>368</v>
      </c>
      <c r="CD76">
        <v>9300</v>
      </c>
      <c r="CE76" t="s">
        <v>90</v>
      </c>
      <c r="CF76" s="3">
        <v>45376</v>
      </c>
      <c r="CI76">
        <v>1</v>
      </c>
      <c r="CJ76">
        <v>2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"009943098790"</f>
        <v>009943098790</v>
      </c>
      <c r="F77" s="3">
        <v>45371</v>
      </c>
      <c r="G77">
        <v>202412</v>
      </c>
      <c r="H77" t="s">
        <v>75</v>
      </c>
      <c r="I77" t="s">
        <v>76</v>
      </c>
      <c r="J77" t="s">
        <v>77</v>
      </c>
      <c r="K77" t="s">
        <v>78</v>
      </c>
      <c r="L77" t="s">
        <v>371</v>
      </c>
      <c r="M77" t="s">
        <v>372</v>
      </c>
      <c r="N77" t="s">
        <v>373</v>
      </c>
      <c r="O77" t="s">
        <v>82</v>
      </c>
      <c r="P77" t="str">
        <f>"11005506HR 460040             "</f>
        <v xml:space="preserve">11005506HR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54.55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143.97</v>
      </c>
      <c r="BM77">
        <v>21.6</v>
      </c>
      <c r="BN77">
        <v>165.57</v>
      </c>
      <c r="BO77">
        <v>165.57</v>
      </c>
      <c r="BQ77" t="s">
        <v>354</v>
      </c>
      <c r="BR77" t="s">
        <v>374</v>
      </c>
      <c r="BS77" t="s">
        <v>110</v>
      </c>
      <c r="BY77">
        <v>1200</v>
      </c>
      <c r="BZ77" t="s">
        <v>88</v>
      </c>
      <c r="CC77" t="s">
        <v>372</v>
      </c>
      <c r="CD77">
        <v>7220</v>
      </c>
      <c r="CE77" t="s">
        <v>90</v>
      </c>
      <c r="CI77">
        <v>2</v>
      </c>
      <c r="CJ77" t="s">
        <v>110</v>
      </c>
      <c r="CK77">
        <v>23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"009943425197"</f>
        <v>009943425197</v>
      </c>
      <c r="F78" s="3">
        <v>45371</v>
      </c>
      <c r="G78">
        <v>202412</v>
      </c>
      <c r="H78" t="s">
        <v>75</v>
      </c>
      <c r="I78" t="s">
        <v>76</v>
      </c>
      <c r="J78" t="s">
        <v>77</v>
      </c>
      <c r="K78" t="s">
        <v>78</v>
      </c>
      <c r="L78" t="s">
        <v>92</v>
      </c>
      <c r="M78" t="s">
        <v>93</v>
      </c>
      <c r="N78" t="s">
        <v>260</v>
      </c>
      <c r="O78" t="s">
        <v>128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124.03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11.2</v>
      </c>
      <c r="BJ78">
        <v>45.1</v>
      </c>
      <c r="BK78">
        <v>46</v>
      </c>
      <c r="BL78">
        <v>332.93</v>
      </c>
      <c r="BM78">
        <v>49.94</v>
      </c>
      <c r="BN78">
        <v>382.87</v>
      </c>
      <c r="BO78">
        <v>382.87</v>
      </c>
      <c r="BQ78" t="s">
        <v>354</v>
      </c>
      <c r="BR78" t="s">
        <v>177</v>
      </c>
      <c r="BS78" s="3">
        <v>45373</v>
      </c>
      <c r="BT78" s="4">
        <v>0.49444444444444446</v>
      </c>
      <c r="BU78" t="s">
        <v>365</v>
      </c>
      <c r="BV78" t="s">
        <v>87</v>
      </c>
      <c r="BY78">
        <v>225684</v>
      </c>
      <c r="BZ78" t="s">
        <v>131</v>
      </c>
      <c r="CA78" t="s">
        <v>366</v>
      </c>
      <c r="CC78" t="s">
        <v>93</v>
      </c>
      <c r="CD78">
        <v>4051</v>
      </c>
      <c r="CE78" t="s">
        <v>90</v>
      </c>
      <c r="CF78" s="3">
        <v>45376</v>
      </c>
      <c r="CI78">
        <v>1</v>
      </c>
      <c r="CJ78">
        <v>2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"009942837884"</f>
        <v>009942837884</v>
      </c>
      <c r="F79" s="3">
        <v>45371</v>
      </c>
      <c r="G79">
        <v>202412</v>
      </c>
      <c r="H79" t="s">
        <v>75</v>
      </c>
      <c r="I79" t="s">
        <v>76</v>
      </c>
      <c r="J79" t="s">
        <v>77</v>
      </c>
      <c r="K79" t="s">
        <v>78</v>
      </c>
      <c r="L79" t="s">
        <v>367</v>
      </c>
      <c r="M79" t="s">
        <v>368</v>
      </c>
      <c r="N79" t="s">
        <v>260</v>
      </c>
      <c r="O79" t="s">
        <v>128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220.56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16.5</v>
      </c>
      <c r="BJ79">
        <v>88.2</v>
      </c>
      <c r="BK79">
        <v>89</v>
      </c>
      <c r="BL79">
        <v>587.70000000000005</v>
      </c>
      <c r="BM79">
        <v>88.16</v>
      </c>
      <c r="BN79">
        <v>675.86</v>
      </c>
      <c r="BO79">
        <v>675.86</v>
      </c>
      <c r="BQ79" t="s">
        <v>354</v>
      </c>
      <c r="BR79" t="s">
        <v>375</v>
      </c>
      <c r="BS79" s="3">
        <v>45373</v>
      </c>
      <c r="BT79" s="4">
        <v>0.36805555555555558</v>
      </c>
      <c r="BU79" t="s">
        <v>369</v>
      </c>
      <c r="BV79" t="s">
        <v>87</v>
      </c>
      <c r="BY79">
        <v>441000</v>
      </c>
      <c r="BZ79" t="s">
        <v>131</v>
      </c>
      <c r="CA79" t="s">
        <v>370</v>
      </c>
      <c r="CC79" t="s">
        <v>368</v>
      </c>
      <c r="CD79">
        <v>9300</v>
      </c>
      <c r="CE79" t="s">
        <v>90</v>
      </c>
      <c r="CF79" s="3">
        <v>45376</v>
      </c>
      <c r="CI79">
        <v>1</v>
      </c>
      <c r="CJ79">
        <v>2</v>
      </c>
      <c r="CK79">
        <v>41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"009943426035"</f>
        <v>009943426035</v>
      </c>
      <c r="F80" s="3">
        <v>45371</v>
      </c>
      <c r="G80">
        <v>202412</v>
      </c>
      <c r="H80" t="s">
        <v>75</v>
      </c>
      <c r="I80" t="s">
        <v>76</v>
      </c>
      <c r="J80" t="s">
        <v>77</v>
      </c>
      <c r="K80" t="s">
        <v>78</v>
      </c>
      <c r="L80" t="s">
        <v>118</v>
      </c>
      <c r="M80" t="s">
        <v>119</v>
      </c>
      <c r="N80" t="s">
        <v>260</v>
      </c>
      <c r="O80" t="s">
        <v>128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121.79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10</v>
      </c>
      <c r="BJ80">
        <v>45</v>
      </c>
      <c r="BK80">
        <v>45</v>
      </c>
      <c r="BL80">
        <v>327.01</v>
      </c>
      <c r="BM80">
        <v>49.05</v>
      </c>
      <c r="BN80">
        <v>376.06</v>
      </c>
      <c r="BO80">
        <v>376.06</v>
      </c>
      <c r="BQ80" t="s">
        <v>354</v>
      </c>
      <c r="BR80" t="s">
        <v>376</v>
      </c>
      <c r="BS80" s="3">
        <v>45377</v>
      </c>
      <c r="BT80" s="4">
        <v>0.4826388888888889</v>
      </c>
      <c r="BU80" t="s">
        <v>377</v>
      </c>
      <c r="BV80" t="s">
        <v>91</v>
      </c>
      <c r="BY80">
        <v>224820</v>
      </c>
      <c r="BZ80" t="s">
        <v>131</v>
      </c>
      <c r="CC80" t="s">
        <v>119</v>
      </c>
      <c r="CD80">
        <v>6045</v>
      </c>
      <c r="CE80" t="s">
        <v>90</v>
      </c>
      <c r="CF80" s="3">
        <v>45377</v>
      </c>
      <c r="CI80">
        <v>3</v>
      </c>
      <c r="CJ80">
        <v>4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"009944036161"</f>
        <v>009944036161</v>
      </c>
      <c r="F81" s="3">
        <v>45373</v>
      </c>
      <c r="G81">
        <v>202412</v>
      </c>
      <c r="H81" t="s">
        <v>115</v>
      </c>
      <c r="I81" t="s">
        <v>116</v>
      </c>
      <c r="J81" t="s">
        <v>77</v>
      </c>
      <c r="K81" t="s">
        <v>78</v>
      </c>
      <c r="L81" t="s">
        <v>118</v>
      </c>
      <c r="M81" t="s">
        <v>119</v>
      </c>
      <c r="N81" t="s">
        <v>77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28.15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74.3</v>
      </c>
      <c r="BM81">
        <v>11.15</v>
      </c>
      <c r="BN81">
        <v>85.45</v>
      </c>
      <c r="BO81">
        <v>85.45</v>
      </c>
      <c r="BQ81" t="s">
        <v>120</v>
      </c>
      <c r="BS81" s="3">
        <v>45376</v>
      </c>
      <c r="BT81" s="4">
        <v>0.41249999999999998</v>
      </c>
      <c r="BU81" t="s">
        <v>330</v>
      </c>
      <c r="BV81" t="s">
        <v>87</v>
      </c>
      <c r="BY81">
        <v>1200</v>
      </c>
      <c r="BZ81" t="s">
        <v>88</v>
      </c>
      <c r="CA81" t="s">
        <v>123</v>
      </c>
      <c r="CC81" t="s">
        <v>119</v>
      </c>
      <c r="CD81">
        <v>6045</v>
      </c>
      <c r="CE81" t="s">
        <v>90</v>
      </c>
      <c r="CF81" s="3">
        <v>45376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"009943425199"</f>
        <v>009943425199</v>
      </c>
      <c r="F82" s="3">
        <v>45373</v>
      </c>
      <c r="G82">
        <v>202412</v>
      </c>
      <c r="H82" t="s">
        <v>75</v>
      </c>
      <c r="I82" t="s">
        <v>76</v>
      </c>
      <c r="J82" t="s">
        <v>77</v>
      </c>
      <c r="K82" t="s">
        <v>78</v>
      </c>
      <c r="L82" t="s">
        <v>92</v>
      </c>
      <c r="M82" t="s">
        <v>93</v>
      </c>
      <c r="N82" t="s">
        <v>94</v>
      </c>
      <c r="O82" t="s">
        <v>128</v>
      </c>
      <c r="P82" t="str">
        <f>"11005000BT 402190             "</f>
        <v xml:space="preserve">11005000BT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54.44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11.6</v>
      </c>
      <c r="BJ82">
        <v>8.6</v>
      </c>
      <c r="BK82">
        <v>12</v>
      </c>
      <c r="BL82">
        <v>149.26</v>
      </c>
      <c r="BM82">
        <v>22.39</v>
      </c>
      <c r="BN82">
        <v>171.65</v>
      </c>
      <c r="BO82">
        <v>171.65</v>
      </c>
      <c r="BQ82" t="s">
        <v>378</v>
      </c>
      <c r="BR82" t="s">
        <v>379</v>
      </c>
      <c r="BS82" s="3">
        <v>45376</v>
      </c>
      <c r="BT82" s="4">
        <v>0.56458333333333333</v>
      </c>
      <c r="BU82" t="s">
        <v>380</v>
      </c>
      <c r="BV82" t="s">
        <v>87</v>
      </c>
      <c r="BY82">
        <v>43245</v>
      </c>
      <c r="BZ82" t="s">
        <v>131</v>
      </c>
      <c r="CA82" t="s">
        <v>169</v>
      </c>
      <c r="CC82" t="s">
        <v>93</v>
      </c>
      <c r="CD82">
        <v>4051</v>
      </c>
      <c r="CE82" t="s">
        <v>90</v>
      </c>
      <c r="CF82" s="3">
        <v>45377</v>
      </c>
      <c r="CI82">
        <v>1</v>
      </c>
      <c r="CJ82">
        <v>1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"009943090712"</f>
        <v>009943090712</v>
      </c>
      <c r="F83" s="3">
        <v>45373</v>
      </c>
      <c r="G83">
        <v>202412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381</v>
      </c>
      <c r="O83" t="s">
        <v>82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28.15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0.3</v>
      </c>
      <c r="BK83">
        <v>1</v>
      </c>
      <c r="BL83">
        <v>74.3</v>
      </c>
      <c r="BM83">
        <v>11.15</v>
      </c>
      <c r="BN83">
        <v>85.45</v>
      </c>
      <c r="BO83">
        <v>85.45</v>
      </c>
      <c r="BQ83" t="s">
        <v>382</v>
      </c>
      <c r="BR83" t="s">
        <v>383</v>
      </c>
      <c r="BS83" s="3">
        <v>45376</v>
      </c>
      <c r="BT83" s="4">
        <v>0.375</v>
      </c>
      <c r="BU83" t="s">
        <v>251</v>
      </c>
      <c r="BV83" t="s">
        <v>87</v>
      </c>
      <c r="BY83">
        <v>1496</v>
      </c>
      <c r="BZ83" t="s">
        <v>88</v>
      </c>
      <c r="CA83" t="s">
        <v>252</v>
      </c>
      <c r="CC83" t="s">
        <v>80</v>
      </c>
      <c r="CD83">
        <v>8001</v>
      </c>
      <c r="CE83" t="s">
        <v>90</v>
      </c>
      <c r="CF83" s="3">
        <v>45376</v>
      </c>
      <c r="CI83">
        <v>1</v>
      </c>
      <c r="CJ83">
        <v>1</v>
      </c>
      <c r="CK83">
        <v>21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"009942343248"</f>
        <v>009942343248</v>
      </c>
      <c r="F84" s="3">
        <v>45373</v>
      </c>
      <c r="G84">
        <v>202412</v>
      </c>
      <c r="H84" t="s">
        <v>104</v>
      </c>
      <c r="I84" t="s">
        <v>105</v>
      </c>
      <c r="J84" t="s">
        <v>384</v>
      </c>
      <c r="K84" t="s">
        <v>78</v>
      </c>
      <c r="L84" t="s">
        <v>79</v>
      </c>
      <c r="M84" t="s">
        <v>80</v>
      </c>
      <c r="N84" t="s">
        <v>385</v>
      </c>
      <c r="O84" t="s">
        <v>128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54.44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</v>
      </c>
      <c r="BJ84">
        <v>2.6</v>
      </c>
      <c r="BK84">
        <v>3</v>
      </c>
      <c r="BL84">
        <v>149.26</v>
      </c>
      <c r="BM84">
        <v>22.39</v>
      </c>
      <c r="BN84">
        <v>171.65</v>
      </c>
      <c r="BO84">
        <v>171.65</v>
      </c>
      <c r="BQ84" t="s">
        <v>386</v>
      </c>
      <c r="BR84" t="s">
        <v>387</v>
      </c>
      <c r="BS84" s="3">
        <v>45376</v>
      </c>
      <c r="BT84" s="4">
        <v>0.50763888888888886</v>
      </c>
      <c r="BU84" t="s">
        <v>388</v>
      </c>
      <c r="BV84" t="s">
        <v>87</v>
      </c>
      <c r="BY84">
        <v>13175</v>
      </c>
      <c r="BZ84" t="s">
        <v>131</v>
      </c>
      <c r="CA84" t="s">
        <v>89</v>
      </c>
      <c r="CC84" t="s">
        <v>80</v>
      </c>
      <c r="CD84">
        <v>7925</v>
      </c>
      <c r="CE84" t="s">
        <v>90</v>
      </c>
      <c r="CF84" s="3">
        <v>45376</v>
      </c>
      <c r="CI84">
        <v>4</v>
      </c>
      <c r="CJ84">
        <v>1</v>
      </c>
      <c r="CK84">
        <v>41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"009942343247"</f>
        <v>009942343247</v>
      </c>
      <c r="F85" s="3">
        <v>45373</v>
      </c>
      <c r="G85">
        <v>202412</v>
      </c>
      <c r="H85" t="s">
        <v>104</v>
      </c>
      <c r="I85" t="s">
        <v>105</v>
      </c>
      <c r="J85" t="s">
        <v>384</v>
      </c>
      <c r="K85" t="s">
        <v>78</v>
      </c>
      <c r="L85" t="s">
        <v>79</v>
      </c>
      <c r="M85" t="s">
        <v>80</v>
      </c>
      <c r="N85" t="s">
        <v>389</v>
      </c>
      <c r="O85" t="s">
        <v>128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54.44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7</v>
      </c>
      <c r="BJ85">
        <v>8.8000000000000007</v>
      </c>
      <c r="BK85">
        <v>9</v>
      </c>
      <c r="BL85">
        <v>149.26</v>
      </c>
      <c r="BM85">
        <v>22.39</v>
      </c>
      <c r="BN85">
        <v>171.65</v>
      </c>
      <c r="BO85">
        <v>171.65</v>
      </c>
      <c r="BQ85" t="s">
        <v>390</v>
      </c>
      <c r="BR85" t="s">
        <v>387</v>
      </c>
      <c r="BS85" s="3">
        <v>45376</v>
      </c>
      <c r="BT85" s="4">
        <v>0.59166666666666667</v>
      </c>
      <c r="BU85" t="s">
        <v>391</v>
      </c>
      <c r="BV85" t="s">
        <v>87</v>
      </c>
      <c r="BY85">
        <v>44160</v>
      </c>
      <c r="BZ85" t="s">
        <v>131</v>
      </c>
      <c r="CC85" t="s">
        <v>80</v>
      </c>
      <c r="CD85">
        <v>8001</v>
      </c>
      <c r="CE85" t="s">
        <v>90</v>
      </c>
      <c r="CF85" s="3">
        <v>45376</v>
      </c>
      <c r="CI85">
        <v>4</v>
      </c>
      <c r="CJ85">
        <v>1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"009944273638"</f>
        <v>009944273638</v>
      </c>
      <c r="F86" s="3">
        <v>45373</v>
      </c>
      <c r="G86">
        <v>202412</v>
      </c>
      <c r="H86" t="s">
        <v>92</v>
      </c>
      <c r="I86" t="s">
        <v>93</v>
      </c>
      <c r="J86" t="s">
        <v>124</v>
      </c>
      <c r="K86" t="s">
        <v>78</v>
      </c>
      <c r="L86" t="s">
        <v>392</v>
      </c>
      <c r="M86" t="s">
        <v>393</v>
      </c>
      <c r="N86" t="s">
        <v>394</v>
      </c>
      <c r="O86" t="s">
        <v>142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482.3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322.35000000000002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1.3</v>
      </c>
      <c r="BK86">
        <v>1.5</v>
      </c>
      <c r="BL86">
        <v>850.8</v>
      </c>
      <c r="BM86">
        <v>127.62</v>
      </c>
      <c r="BN86">
        <v>978.42</v>
      </c>
      <c r="BO86">
        <v>978.42</v>
      </c>
      <c r="BQ86" t="s">
        <v>395</v>
      </c>
      <c r="BR86" t="s">
        <v>129</v>
      </c>
      <c r="BS86" s="3">
        <v>45374</v>
      </c>
      <c r="BT86" s="4">
        <v>0.64583333333333337</v>
      </c>
      <c r="BU86" t="s">
        <v>396</v>
      </c>
      <c r="BV86" t="s">
        <v>91</v>
      </c>
      <c r="BY86">
        <v>6578</v>
      </c>
      <c r="BZ86" t="s">
        <v>144</v>
      </c>
      <c r="CC86" t="s">
        <v>393</v>
      </c>
      <c r="CD86">
        <v>1600</v>
      </c>
      <c r="CE86" t="s">
        <v>397</v>
      </c>
      <c r="CF86" s="3">
        <v>45376</v>
      </c>
      <c r="CI86">
        <v>0</v>
      </c>
      <c r="CJ86">
        <v>1</v>
      </c>
      <c r="CK86">
        <v>21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"009943091976"</f>
        <v>009943091976</v>
      </c>
      <c r="F87" s="3">
        <v>45376</v>
      </c>
      <c r="G87">
        <v>202412</v>
      </c>
      <c r="H87" t="s">
        <v>75</v>
      </c>
      <c r="I87" t="s">
        <v>76</v>
      </c>
      <c r="J87" t="s">
        <v>77</v>
      </c>
      <c r="K87" t="s">
        <v>78</v>
      </c>
      <c r="L87" t="s">
        <v>160</v>
      </c>
      <c r="M87" t="s">
        <v>161</v>
      </c>
      <c r="N87" t="s">
        <v>398</v>
      </c>
      <c r="O87" t="s">
        <v>82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28.15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74.3</v>
      </c>
      <c r="BM87">
        <v>11.15</v>
      </c>
      <c r="BN87">
        <v>85.45</v>
      </c>
      <c r="BO87">
        <v>85.45</v>
      </c>
      <c r="BQ87" t="s">
        <v>399</v>
      </c>
      <c r="BR87" t="s">
        <v>173</v>
      </c>
      <c r="BS87" s="3">
        <v>45377</v>
      </c>
      <c r="BT87" s="4">
        <v>0.39583333333333331</v>
      </c>
      <c r="BU87" t="s">
        <v>400</v>
      </c>
      <c r="BV87" t="s">
        <v>87</v>
      </c>
      <c r="BY87">
        <v>1200</v>
      </c>
      <c r="BZ87" t="s">
        <v>88</v>
      </c>
      <c r="CA87" t="s">
        <v>401</v>
      </c>
      <c r="CC87" t="s">
        <v>161</v>
      </c>
      <c r="CD87">
        <v>4300</v>
      </c>
      <c r="CE87" t="s">
        <v>90</v>
      </c>
      <c r="CF87" s="3">
        <v>45378</v>
      </c>
      <c r="CI87">
        <v>1</v>
      </c>
      <c r="CJ87">
        <v>1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"009943428846"</f>
        <v>009943428846</v>
      </c>
      <c r="F88" s="3">
        <v>45376</v>
      </c>
      <c r="G88">
        <v>202412</v>
      </c>
      <c r="H88" t="s">
        <v>75</v>
      </c>
      <c r="I88" t="s">
        <v>76</v>
      </c>
      <c r="J88" t="s">
        <v>77</v>
      </c>
      <c r="K88" t="s">
        <v>78</v>
      </c>
      <c r="L88" t="s">
        <v>92</v>
      </c>
      <c r="M88" t="s">
        <v>93</v>
      </c>
      <c r="N88" t="s">
        <v>340</v>
      </c>
      <c r="O88" t="s">
        <v>82</v>
      </c>
      <c r="P88" t="str">
        <f>"11116561PC 402190             "</f>
        <v xml:space="preserve">11116561PC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28.15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74.3</v>
      </c>
      <c r="BM88">
        <v>11.15</v>
      </c>
      <c r="BN88">
        <v>85.45</v>
      </c>
      <c r="BO88">
        <v>85.45</v>
      </c>
      <c r="BQ88" t="s">
        <v>402</v>
      </c>
      <c r="BR88" t="s">
        <v>173</v>
      </c>
      <c r="BS88" s="3">
        <v>45377</v>
      </c>
      <c r="BT88" s="4">
        <v>0.40833333333333333</v>
      </c>
      <c r="BU88" t="s">
        <v>262</v>
      </c>
      <c r="BV88" t="s">
        <v>87</v>
      </c>
      <c r="BY88">
        <v>1200</v>
      </c>
      <c r="BZ88" t="s">
        <v>88</v>
      </c>
      <c r="CA88" t="s">
        <v>98</v>
      </c>
      <c r="CC88" t="s">
        <v>93</v>
      </c>
      <c r="CD88">
        <v>4000</v>
      </c>
      <c r="CE88" t="s">
        <v>90</v>
      </c>
      <c r="CF88" s="3">
        <v>45378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"009943090713"</f>
        <v>009943090713</v>
      </c>
      <c r="F89" s="3">
        <v>45376</v>
      </c>
      <c r="G89">
        <v>202412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403</v>
      </c>
      <c r="O89" t="s">
        <v>128</v>
      </c>
      <c r="P89" t="str">
        <f>"11005000BT 402190             "</f>
        <v xml:space="preserve">11005000BT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171.17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10</v>
      </c>
      <c r="BI89">
        <v>66.5</v>
      </c>
      <c r="BJ89">
        <v>54.2</v>
      </c>
      <c r="BK89">
        <v>67</v>
      </c>
      <c r="BL89">
        <v>457.35</v>
      </c>
      <c r="BM89">
        <v>68.599999999999994</v>
      </c>
      <c r="BN89">
        <v>525.95000000000005</v>
      </c>
      <c r="BO89">
        <v>525.95000000000005</v>
      </c>
      <c r="BQ89" t="s">
        <v>404</v>
      </c>
      <c r="BR89" t="s">
        <v>405</v>
      </c>
      <c r="BS89" s="3">
        <v>45378</v>
      </c>
      <c r="BT89" s="4">
        <v>0.46250000000000002</v>
      </c>
      <c r="BU89" t="s">
        <v>251</v>
      </c>
      <c r="BV89" t="s">
        <v>87</v>
      </c>
      <c r="BY89">
        <v>270859.3</v>
      </c>
      <c r="BZ89" t="s">
        <v>131</v>
      </c>
      <c r="CA89" t="s">
        <v>252</v>
      </c>
      <c r="CC89" t="s">
        <v>80</v>
      </c>
      <c r="CD89">
        <v>8000</v>
      </c>
      <c r="CE89" t="s">
        <v>90</v>
      </c>
      <c r="CF89" s="3">
        <v>45378</v>
      </c>
      <c r="CI89">
        <v>3</v>
      </c>
      <c r="CJ89">
        <v>2</v>
      </c>
      <c r="CK89">
        <v>41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"009944270468"</f>
        <v>009944270468</v>
      </c>
      <c r="F90" s="3">
        <v>45376</v>
      </c>
      <c r="G90">
        <v>202412</v>
      </c>
      <c r="H90" t="s">
        <v>75</v>
      </c>
      <c r="I90" t="s">
        <v>76</v>
      </c>
      <c r="J90" t="s">
        <v>77</v>
      </c>
      <c r="K90" t="s">
        <v>78</v>
      </c>
      <c r="L90" t="s">
        <v>125</v>
      </c>
      <c r="M90" t="s">
        <v>126</v>
      </c>
      <c r="N90" t="s">
        <v>406</v>
      </c>
      <c r="O90" t="s">
        <v>82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28.15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74.3</v>
      </c>
      <c r="BM90">
        <v>11.15</v>
      </c>
      <c r="BN90">
        <v>85.45</v>
      </c>
      <c r="BO90">
        <v>85.45</v>
      </c>
      <c r="BQ90" t="s">
        <v>407</v>
      </c>
      <c r="BR90" t="s">
        <v>173</v>
      </c>
      <c r="BS90" s="3">
        <v>45377</v>
      </c>
      <c r="BT90" s="4">
        <v>0.41458333333333336</v>
      </c>
      <c r="BU90" t="s">
        <v>408</v>
      </c>
      <c r="BV90" t="s">
        <v>87</v>
      </c>
      <c r="BY90">
        <v>1200</v>
      </c>
      <c r="BZ90" t="s">
        <v>88</v>
      </c>
      <c r="CC90" t="s">
        <v>126</v>
      </c>
      <c r="CD90">
        <v>3610</v>
      </c>
      <c r="CE90" t="s">
        <v>90</v>
      </c>
      <c r="CF90" s="3">
        <v>45378</v>
      </c>
      <c r="CI90">
        <v>1</v>
      </c>
      <c r="CJ90">
        <v>1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"009943427561"</f>
        <v>009943427561</v>
      </c>
      <c r="F91" s="3">
        <v>45369</v>
      </c>
      <c r="G91">
        <v>202412</v>
      </c>
      <c r="H91" t="s">
        <v>75</v>
      </c>
      <c r="I91" t="s">
        <v>76</v>
      </c>
      <c r="J91" t="s">
        <v>77</v>
      </c>
      <c r="K91" t="s">
        <v>78</v>
      </c>
      <c r="L91" t="s">
        <v>220</v>
      </c>
      <c r="M91" t="s">
        <v>221</v>
      </c>
      <c r="N91" t="s">
        <v>409</v>
      </c>
      <c r="O91" t="s">
        <v>82</v>
      </c>
      <c r="P91" t="str">
        <f>"110251401 402032              "</f>
        <v xml:space="preserve">110251401 402032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894.24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213</v>
      </c>
      <c r="BI91">
        <v>206</v>
      </c>
      <c r="BJ91">
        <v>338.6</v>
      </c>
      <c r="BK91">
        <v>339</v>
      </c>
      <c r="BL91">
        <v>2360.21</v>
      </c>
      <c r="BM91">
        <v>354.03</v>
      </c>
      <c r="BN91">
        <v>2714.24</v>
      </c>
      <c r="BO91">
        <v>2714.24</v>
      </c>
      <c r="BQ91" t="s">
        <v>354</v>
      </c>
      <c r="BR91" t="s">
        <v>410</v>
      </c>
      <c r="BS91" s="3">
        <v>45370</v>
      </c>
      <c r="BT91" s="4">
        <v>0.48402777777777778</v>
      </c>
      <c r="BU91" t="s">
        <v>411</v>
      </c>
      <c r="BV91" t="s">
        <v>91</v>
      </c>
      <c r="BY91">
        <v>1693032.85</v>
      </c>
      <c r="BZ91" t="s">
        <v>184</v>
      </c>
      <c r="CC91" t="s">
        <v>221</v>
      </c>
      <c r="CD91">
        <v>1682</v>
      </c>
      <c r="CE91" t="s">
        <v>90</v>
      </c>
      <c r="CF91" s="3">
        <v>45371</v>
      </c>
      <c r="CI91">
        <v>1</v>
      </c>
      <c r="CJ91">
        <v>1</v>
      </c>
      <c r="CK91">
        <v>22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"009942837603"</f>
        <v>009942837603</v>
      </c>
      <c r="F92" s="3">
        <v>45377</v>
      </c>
      <c r="G92">
        <v>202412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412</v>
      </c>
      <c r="O92" t="s">
        <v>128</v>
      </c>
      <c r="P92" t="str">
        <f>"1102265801 46006              "</f>
        <v xml:space="preserve">1102265801 46006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124.03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11.3</v>
      </c>
      <c r="BJ92">
        <v>45.9</v>
      </c>
      <c r="BK92">
        <v>46</v>
      </c>
      <c r="BL92">
        <v>332.93</v>
      </c>
      <c r="BM92">
        <v>49.94</v>
      </c>
      <c r="BN92">
        <v>382.87</v>
      </c>
      <c r="BO92">
        <v>382.87</v>
      </c>
      <c r="BQ92" t="s">
        <v>354</v>
      </c>
      <c r="BR92" t="s">
        <v>177</v>
      </c>
      <c r="BS92" t="s">
        <v>110</v>
      </c>
      <c r="BY92">
        <v>229352.13</v>
      </c>
      <c r="BZ92" t="s">
        <v>131</v>
      </c>
      <c r="CC92" t="s">
        <v>80</v>
      </c>
      <c r="CD92">
        <v>7460</v>
      </c>
      <c r="CE92" t="s">
        <v>90</v>
      </c>
      <c r="CI92">
        <v>3</v>
      </c>
      <c r="CJ92" t="s">
        <v>110</v>
      </c>
      <c r="CK92">
        <v>41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"009944005897"</f>
        <v>009944005897</v>
      </c>
      <c r="F93" s="3">
        <v>45377</v>
      </c>
      <c r="G93">
        <v>202412</v>
      </c>
      <c r="H93" t="s">
        <v>79</v>
      </c>
      <c r="I93" t="s">
        <v>80</v>
      </c>
      <c r="J93" t="s">
        <v>253</v>
      </c>
      <c r="K93" t="s">
        <v>78</v>
      </c>
      <c r="L93" t="s">
        <v>160</v>
      </c>
      <c r="M93" t="s">
        <v>161</v>
      </c>
      <c r="N93" t="s">
        <v>253</v>
      </c>
      <c r="O93" t="s">
        <v>128</v>
      </c>
      <c r="P93" t="str">
        <f>"DURBAN                        "</f>
        <v xml:space="preserve">DURBAN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54.44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1.8</v>
      </c>
      <c r="BJ93">
        <v>2.9</v>
      </c>
      <c r="BK93">
        <v>3</v>
      </c>
      <c r="BL93">
        <v>149.26</v>
      </c>
      <c r="BM93">
        <v>22.39</v>
      </c>
      <c r="BN93">
        <v>171.65</v>
      </c>
      <c r="BO93">
        <v>171.65</v>
      </c>
      <c r="BQ93" t="s">
        <v>255</v>
      </c>
      <c r="BR93" t="s">
        <v>147</v>
      </c>
      <c r="BS93" s="3">
        <v>45379</v>
      </c>
      <c r="BT93" s="4">
        <v>0.3527777777777778</v>
      </c>
      <c r="BU93" t="s">
        <v>413</v>
      </c>
      <c r="BV93" t="s">
        <v>87</v>
      </c>
      <c r="BY93">
        <v>14272.72</v>
      </c>
      <c r="BZ93" t="s">
        <v>131</v>
      </c>
      <c r="CA93" t="s">
        <v>166</v>
      </c>
      <c r="CC93" t="s">
        <v>161</v>
      </c>
      <c r="CD93">
        <v>4302</v>
      </c>
      <c r="CE93" t="s">
        <v>90</v>
      </c>
      <c r="CI93">
        <v>3</v>
      </c>
      <c r="CJ93">
        <v>2</v>
      </c>
      <c r="CK93">
        <v>41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"009944005898"</f>
        <v>009944005898</v>
      </c>
      <c r="F94" s="3">
        <v>45377</v>
      </c>
      <c r="G94">
        <v>202412</v>
      </c>
      <c r="H94" t="s">
        <v>79</v>
      </c>
      <c r="I94" t="s">
        <v>80</v>
      </c>
      <c r="J94" t="s">
        <v>253</v>
      </c>
      <c r="K94" t="s">
        <v>78</v>
      </c>
      <c r="L94" t="s">
        <v>414</v>
      </c>
      <c r="M94" t="s">
        <v>415</v>
      </c>
      <c r="N94" t="s">
        <v>416</v>
      </c>
      <c r="O94" t="s">
        <v>128</v>
      </c>
      <c r="P94" t="str">
        <f>"MT CPT                        "</f>
        <v xml:space="preserve">MT CPT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76.790000000000006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2.2999999999999998</v>
      </c>
      <c r="BJ94">
        <v>3</v>
      </c>
      <c r="BK94">
        <v>3</v>
      </c>
      <c r="BL94">
        <v>208.24</v>
      </c>
      <c r="BM94">
        <v>31.24</v>
      </c>
      <c r="BN94">
        <v>239.48</v>
      </c>
      <c r="BO94">
        <v>239.48</v>
      </c>
      <c r="BQ94" t="s">
        <v>417</v>
      </c>
      <c r="BR94" t="s">
        <v>147</v>
      </c>
      <c r="BS94" s="3">
        <v>45378</v>
      </c>
      <c r="BT94" s="4">
        <v>0.60416666666666663</v>
      </c>
      <c r="BU94" t="s">
        <v>418</v>
      </c>
      <c r="BV94" t="s">
        <v>87</v>
      </c>
      <c r="BY94">
        <v>14939.12</v>
      </c>
      <c r="BZ94" t="s">
        <v>131</v>
      </c>
      <c r="CC94" t="s">
        <v>415</v>
      </c>
      <c r="CD94">
        <v>6500</v>
      </c>
      <c r="CE94" t="s">
        <v>90</v>
      </c>
      <c r="CF94" s="3">
        <v>45378</v>
      </c>
      <c r="CI94">
        <v>1</v>
      </c>
      <c r="CJ94">
        <v>1</v>
      </c>
      <c r="CK94">
        <v>43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"009943425201"</f>
        <v>009943425201</v>
      </c>
      <c r="F95" s="3">
        <v>45377</v>
      </c>
      <c r="G95">
        <v>202412</v>
      </c>
      <c r="H95" t="s">
        <v>75</v>
      </c>
      <c r="I95" t="s">
        <v>76</v>
      </c>
      <c r="J95" t="s">
        <v>77</v>
      </c>
      <c r="K95" t="s">
        <v>78</v>
      </c>
      <c r="L95" t="s">
        <v>92</v>
      </c>
      <c r="M95" t="s">
        <v>93</v>
      </c>
      <c r="N95" t="s">
        <v>419</v>
      </c>
      <c r="O95" t="s">
        <v>128</v>
      </c>
      <c r="P95" t="str">
        <f>"11022706DI 460040             "</f>
        <v xml:space="preserve">11022706DI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108.32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4</v>
      </c>
      <c r="BI95">
        <v>18.5</v>
      </c>
      <c r="BJ95">
        <v>38.5</v>
      </c>
      <c r="BK95">
        <v>39</v>
      </c>
      <c r="BL95">
        <v>291.45999999999998</v>
      </c>
      <c r="BM95">
        <v>43.72</v>
      </c>
      <c r="BN95">
        <v>335.18</v>
      </c>
      <c r="BO95">
        <v>335.18</v>
      </c>
      <c r="BQ95" t="s">
        <v>420</v>
      </c>
      <c r="BR95" t="s">
        <v>177</v>
      </c>
      <c r="BS95" s="3">
        <v>45378</v>
      </c>
      <c r="BT95" s="4">
        <v>0.45833333333333331</v>
      </c>
      <c r="BU95" t="s">
        <v>421</v>
      </c>
      <c r="BV95" t="s">
        <v>87</v>
      </c>
      <c r="BY95">
        <v>192727.41</v>
      </c>
      <c r="BZ95" t="s">
        <v>131</v>
      </c>
      <c r="CC95" t="s">
        <v>93</v>
      </c>
      <c r="CD95">
        <v>4051</v>
      </c>
      <c r="CE95" t="s">
        <v>90</v>
      </c>
      <c r="CI95">
        <v>1</v>
      </c>
      <c r="CJ95">
        <v>1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"009943090778"</f>
        <v>009943090778</v>
      </c>
      <c r="F96" s="3">
        <v>45377</v>
      </c>
      <c r="G96">
        <v>202412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361</v>
      </c>
      <c r="O96" t="s">
        <v>128</v>
      </c>
      <c r="P96" t="str">
        <f>"11005000BT 402190             "</f>
        <v xml:space="preserve">11005000BT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54.44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3.7</v>
      </c>
      <c r="BJ96">
        <v>2.2999999999999998</v>
      </c>
      <c r="BK96">
        <v>4</v>
      </c>
      <c r="BL96">
        <v>149.26</v>
      </c>
      <c r="BM96">
        <v>22.39</v>
      </c>
      <c r="BN96">
        <v>171.65</v>
      </c>
      <c r="BO96">
        <v>171.65</v>
      </c>
      <c r="BQ96" t="s">
        <v>422</v>
      </c>
      <c r="BR96" t="s">
        <v>341</v>
      </c>
      <c r="BS96" t="s">
        <v>110</v>
      </c>
      <c r="BY96">
        <v>11510.2</v>
      </c>
      <c r="BZ96" t="s">
        <v>131</v>
      </c>
      <c r="CC96" t="s">
        <v>80</v>
      </c>
      <c r="CD96">
        <v>8002</v>
      </c>
      <c r="CE96" t="s">
        <v>90</v>
      </c>
      <c r="CI96">
        <v>3</v>
      </c>
      <c r="CJ96" t="s">
        <v>110</v>
      </c>
      <c r="CK96">
        <v>41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"009943425200"</f>
        <v>009943425200</v>
      </c>
      <c r="F97" s="3">
        <v>45377</v>
      </c>
      <c r="G97">
        <v>202412</v>
      </c>
      <c r="H97" t="s">
        <v>75</v>
      </c>
      <c r="I97" t="s">
        <v>76</v>
      </c>
      <c r="J97" t="s">
        <v>77</v>
      </c>
      <c r="K97" t="s">
        <v>78</v>
      </c>
      <c r="L97" t="s">
        <v>92</v>
      </c>
      <c r="M97" t="s">
        <v>93</v>
      </c>
      <c r="N97" t="s">
        <v>419</v>
      </c>
      <c r="O97" t="s">
        <v>128</v>
      </c>
      <c r="P97" t="str">
        <f>"11005000BT 402190             "</f>
        <v xml:space="preserve">11005000BT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54.44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2.4</v>
      </c>
      <c r="BJ97">
        <v>2.6</v>
      </c>
      <c r="BK97">
        <v>3</v>
      </c>
      <c r="BL97">
        <v>149.26</v>
      </c>
      <c r="BM97">
        <v>22.39</v>
      </c>
      <c r="BN97">
        <v>171.65</v>
      </c>
      <c r="BO97">
        <v>171.65</v>
      </c>
      <c r="BQ97" t="s">
        <v>423</v>
      </c>
      <c r="BR97" t="s">
        <v>341</v>
      </c>
      <c r="BS97" s="3">
        <v>45378</v>
      </c>
      <c r="BT97" s="4">
        <v>0.45833333333333331</v>
      </c>
      <c r="BU97" t="s">
        <v>421</v>
      </c>
      <c r="BV97" t="s">
        <v>87</v>
      </c>
      <c r="BY97">
        <v>13173.48</v>
      </c>
      <c r="BZ97" t="s">
        <v>131</v>
      </c>
      <c r="CC97" t="s">
        <v>93</v>
      </c>
      <c r="CD97">
        <v>4051</v>
      </c>
      <c r="CE97" t="s">
        <v>90</v>
      </c>
      <c r="CI97">
        <v>1</v>
      </c>
      <c r="CJ97">
        <v>1</v>
      </c>
      <c r="CK97">
        <v>41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"009944036212"</f>
        <v>009944036212</v>
      </c>
      <c r="F98" s="3">
        <v>45377</v>
      </c>
      <c r="G98">
        <v>202412</v>
      </c>
      <c r="H98" t="s">
        <v>118</v>
      </c>
      <c r="I98" t="s">
        <v>119</v>
      </c>
      <c r="J98" t="s">
        <v>214</v>
      </c>
      <c r="K98" t="s">
        <v>78</v>
      </c>
      <c r="L98" t="s">
        <v>79</v>
      </c>
      <c r="M98" t="s">
        <v>80</v>
      </c>
      <c r="N98" t="s">
        <v>424</v>
      </c>
      <c r="O98" t="s">
        <v>128</v>
      </c>
      <c r="P98" t="str">
        <f>"11912270 FM                   "</f>
        <v xml:space="preserve">11912270 FM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54.44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149.26</v>
      </c>
      <c r="BM98">
        <v>22.39</v>
      </c>
      <c r="BN98">
        <v>171.65</v>
      </c>
      <c r="BO98">
        <v>171.65</v>
      </c>
      <c r="BQ98" t="s">
        <v>425</v>
      </c>
      <c r="BR98" t="s">
        <v>279</v>
      </c>
      <c r="BS98" t="s">
        <v>110</v>
      </c>
      <c r="BY98">
        <v>1200</v>
      </c>
      <c r="BZ98" t="s">
        <v>131</v>
      </c>
      <c r="CC98" t="s">
        <v>80</v>
      </c>
      <c r="CD98">
        <v>8000</v>
      </c>
      <c r="CE98" t="s">
        <v>90</v>
      </c>
      <c r="CI98">
        <v>3</v>
      </c>
      <c r="CJ98" t="s">
        <v>110</v>
      </c>
      <c r="CK98">
        <v>41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"009942646437"</f>
        <v>009942646437</v>
      </c>
      <c r="F99" s="3">
        <v>45378</v>
      </c>
      <c r="G99">
        <v>202412</v>
      </c>
      <c r="H99" t="s">
        <v>104</v>
      </c>
      <c r="I99" t="s">
        <v>105</v>
      </c>
      <c r="J99" t="s">
        <v>384</v>
      </c>
      <c r="K99" t="s">
        <v>78</v>
      </c>
      <c r="L99" t="s">
        <v>75</v>
      </c>
      <c r="M99" t="s">
        <v>76</v>
      </c>
      <c r="N99" t="s">
        <v>385</v>
      </c>
      <c r="O99" t="s">
        <v>188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52.79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0.7</v>
      </c>
      <c r="BK99">
        <v>2</v>
      </c>
      <c r="BL99">
        <v>139.33000000000001</v>
      </c>
      <c r="BM99">
        <v>20.9</v>
      </c>
      <c r="BN99">
        <v>160.22999999999999</v>
      </c>
      <c r="BO99">
        <v>160.22999999999999</v>
      </c>
      <c r="BQ99" t="s">
        <v>426</v>
      </c>
      <c r="BR99" t="s">
        <v>387</v>
      </c>
      <c r="BS99" t="s">
        <v>110</v>
      </c>
      <c r="BY99">
        <v>3600</v>
      </c>
      <c r="BZ99" t="s">
        <v>131</v>
      </c>
      <c r="CC99" t="s">
        <v>76</v>
      </c>
      <c r="CD99">
        <v>2198</v>
      </c>
      <c r="CE99" t="s">
        <v>90</v>
      </c>
      <c r="CI99">
        <v>1</v>
      </c>
      <c r="CJ99" t="s">
        <v>110</v>
      </c>
      <c r="CK99">
        <v>31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"080011145175"</f>
        <v>080011145175</v>
      </c>
      <c r="F100" s="3">
        <v>45378</v>
      </c>
      <c r="G100">
        <v>202412</v>
      </c>
      <c r="H100" t="s">
        <v>125</v>
      </c>
      <c r="I100" t="s">
        <v>126</v>
      </c>
      <c r="J100" t="s">
        <v>351</v>
      </c>
      <c r="K100" t="s">
        <v>78</v>
      </c>
      <c r="L100" t="s">
        <v>75</v>
      </c>
      <c r="M100" t="s">
        <v>76</v>
      </c>
      <c r="N100" t="s">
        <v>141</v>
      </c>
      <c r="O100" t="s">
        <v>82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70.349999999999994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4.8</v>
      </c>
      <c r="BK100">
        <v>5</v>
      </c>
      <c r="BL100">
        <v>185.68</v>
      </c>
      <c r="BM100">
        <v>27.85</v>
      </c>
      <c r="BN100">
        <v>213.53</v>
      </c>
      <c r="BO100">
        <v>213.53</v>
      </c>
      <c r="BP100" t="s">
        <v>110</v>
      </c>
      <c r="BQ100" t="s">
        <v>427</v>
      </c>
      <c r="BR100" t="s">
        <v>353</v>
      </c>
      <c r="BS100" s="3">
        <v>45379</v>
      </c>
      <c r="BT100" s="4">
        <v>0.35555555555555557</v>
      </c>
      <c r="BU100" t="s">
        <v>320</v>
      </c>
      <c r="BV100" t="s">
        <v>87</v>
      </c>
      <c r="BY100">
        <v>24000</v>
      </c>
      <c r="BZ100" t="s">
        <v>88</v>
      </c>
      <c r="CA100" t="s">
        <v>185</v>
      </c>
      <c r="CC100" t="s">
        <v>76</v>
      </c>
      <c r="CD100">
        <v>2021</v>
      </c>
      <c r="CE100" t="s">
        <v>428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"009942872918"</f>
        <v>009942872918</v>
      </c>
      <c r="F101" s="3">
        <v>45378</v>
      </c>
      <c r="G101">
        <v>202412</v>
      </c>
      <c r="H101" t="s">
        <v>429</v>
      </c>
      <c r="I101" t="s">
        <v>430</v>
      </c>
      <c r="J101" t="s">
        <v>431</v>
      </c>
      <c r="K101" t="s">
        <v>78</v>
      </c>
      <c r="L101" t="s">
        <v>79</v>
      </c>
      <c r="M101" t="s">
        <v>80</v>
      </c>
      <c r="N101" t="s">
        <v>347</v>
      </c>
      <c r="O101" t="s">
        <v>128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54.44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149.26</v>
      </c>
      <c r="BM101">
        <v>22.39</v>
      </c>
      <c r="BN101">
        <v>171.65</v>
      </c>
      <c r="BO101">
        <v>171.65</v>
      </c>
      <c r="BQ101" t="s">
        <v>432</v>
      </c>
      <c r="BR101" t="s">
        <v>433</v>
      </c>
      <c r="BS101" t="s">
        <v>110</v>
      </c>
      <c r="BY101">
        <v>1200</v>
      </c>
      <c r="BZ101" t="s">
        <v>131</v>
      </c>
      <c r="CC101" t="s">
        <v>80</v>
      </c>
      <c r="CD101">
        <v>8000</v>
      </c>
      <c r="CE101" t="s">
        <v>90</v>
      </c>
      <c r="CI101">
        <v>3</v>
      </c>
      <c r="CJ101" t="s">
        <v>110</v>
      </c>
      <c r="CK101">
        <v>41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"080011144325"</f>
        <v>080011144325</v>
      </c>
      <c r="F102" s="3">
        <v>45378</v>
      </c>
      <c r="G102">
        <v>202412</v>
      </c>
      <c r="H102" t="s">
        <v>75</v>
      </c>
      <c r="I102" t="s">
        <v>76</v>
      </c>
      <c r="J102" t="s">
        <v>434</v>
      </c>
      <c r="K102" t="s">
        <v>78</v>
      </c>
      <c r="L102" t="s">
        <v>79</v>
      </c>
      <c r="M102" t="s">
        <v>80</v>
      </c>
      <c r="N102" t="s">
        <v>347</v>
      </c>
      <c r="O102" t="s">
        <v>128</v>
      </c>
      <c r="P102" t="str">
        <f>"11922270FM 460040             "</f>
        <v xml:space="preserve">11922270FM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133.01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6</v>
      </c>
      <c r="BI102">
        <v>49.3</v>
      </c>
      <c r="BJ102">
        <v>16.2</v>
      </c>
      <c r="BK102">
        <v>50</v>
      </c>
      <c r="BL102">
        <v>356.63</v>
      </c>
      <c r="BM102">
        <v>53.49</v>
      </c>
      <c r="BN102">
        <v>410.12</v>
      </c>
      <c r="BO102">
        <v>410.12</v>
      </c>
      <c r="BP102" t="s">
        <v>110</v>
      </c>
      <c r="BQ102" t="s">
        <v>282</v>
      </c>
      <c r="BR102" t="s">
        <v>435</v>
      </c>
      <c r="BS102" t="s">
        <v>110</v>
      </c>
      <c r="BY102">
        <v>80993.98</v>
      </c>
      <c r="BZ102" t="s">
        <v>131</v>
      </c>
      <c r="CC102" t="s">
        <v>80</v>
      </c>
      <c r="CD102">
        <v>7480</v>
      </c>
      <c r="CE102" t="s">
        <v>436</v>
      </c>
      <c r="CI102">
        <v>3</v>
      </c>
      <c r="CJ102" t="s">
        <v>110</v>
      </c>
      <c r="CK102">
        <v>41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"009943098902"</f>
        <v>009943098902</v>
      </c>
      <c r="F103" s="3">
        <v>45378</v>
      </c>
      <c r="G103">
        <v>202412</v>
      </c>
      <c r="H103" t="s">
        <v>75</v>
      </c>
      <c r="I103" t="s">
        <v>76</v>
      </c>
      <c r="J103" t="s">
        <v>77</v>
      </c>
      <c r="K103" t="s">
        <v>78</v>
      </c>
      <c r="L103" t="s">
        <v>79</v>
      </c>
      <c r="M103" t="s">
        <v>80</v>
      </c>
      <c r="N103" t="s">
        <v>437</v>
      </c>
      <c r="O103" t="s">
        <v>82</v>
      </c>
      <c r="P103" t="str">
        <f>"11005506HR 46004              "</f>
        <v xml:space="preserve">11005506HR 46004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70.349999999999994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4.5999999999999996</v>
      </c>
      <c r="BJ103">
        <v>2.5</v>
      </c>
      <c r="BK103">
        <v>5</v>
      </c>
      <c r="BL103">
        <v>185.68</v>
      </c>
      <c r="BM103">
        <v>27.85</v>
      </c>
      <c r="BN103">
        <v>213.53</v>
      </c>
      <c r="BO103">
        <v>213.53</v>
      </c>
      <c r="BQ103" t="s">
        <v>438</v>
      </c>
      <c r="BR103" t="s">
        <v>439</v>
      </c>
      <c r="BS103" t="s">
        <v>110</v>
      </c>
      <c r="BY103">
        <v>12286.56</v>
      </c>
      <c r="BZ103" t="s">
        <v>88</v>
      </c>
      <c r="CC103" t="s">
        <v>80</v>
      </c>
      <c r="CD103">
        <v>7915</v>
      </c>
      <c r="CE103" t="s">
        <v>90</v>
      </c>
      <c r="CI103">
        <v>1</v>
      </c>
      <c r="CJ103" t="s">
        <v>110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"009942936773"</f>
        <v>009942936773</v>
      </c>
      <c r="F104" s="3">
        <v>45378</v>
      </c>
      <c r="G104">
        <v>202412</v>
      </c>
      <c r="H104" t="s">
        <v>75</v>
      </c>
      <c r="I104" t="s">
        <v>76</v>
      </c>
      <c r="J104" t="s">
        <v>77</v>
      </c>
      <c r="K104" t="s">
        <v>78</v>
      </c>
      <c r="L104" t="s">
        <v>79</v>
      </c>
      <c r="M104" t="s">
        <v>80</v>
      </c>
      <c r="N104" t="s">
        <v>162</v>
      </c>
      <c r="O104" t="s">
        <v>82</v>
      </c>
      <c r="P104" t="str">
        <f>"18352430FS 460040             "</f>
        <v xml:space="preserve">18352430FS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28.15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74.3</v>
      </c>
      <c r="BM104">
        <v>11.15</v>
      </c>
      <c r="BN104">
        <v>85.45</v>
      </c>
      <c r="BO104">
        <v>85.45</v>
      </c>
      <c r="BQ104" t="s">
        <v>440</v>
      </c>
      <c r="BR104" t="s">
        <v>441</v>
      </c>
      <c r="BS104" s="3">
        <v>45379</v>
      </c>
      <c r="BT104" s="4">
        <v>0.36805555555555558</v>
      </c>
      <c r="BU104" t="s">
        <v>442</v>
      </c>
      <c r="BV104" t="s">
        <v>87</v>
      </c>
      <c r="BY104">
        <v>1200</v>
      </c>
      <c r="BZ104" t="s">
        <v>88</v>
      </c>
      <c r="CA104" t="s">
        <v>443</v>
      </c>
      <c r="CC104" t="s">
        <v>80</v>
      </c>
      <c r="CD104">
        <v>7404</v>
      </c>
      <c r="CE104" t="s">
        <v>90</v>
      </c>
      <c r="CI104">
        <v>1</v>
      </c>
      <c r="CJ104">
        <v>1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"009942939444"</f>
        <v>009942939444</v>
      </c>
      <c r="F105" s="3">
        <v>45378</v>
      </c>
      <c r="G105">
        <v>202412</v>
      </c>
      <c r="H105" t="s">
        <v>92</v>
      </c>
      <c r="I105" t="s">
        <v>93</v>
      </c>
      <c r="J105" t="s">
        <v>124</v>
      </c>
      <c r="K105" t="s">
        <v>78</v>
      </c>
      <c r="L105" t="s">
        <v>79</v>
      </c>
      <c r="M105" t="s">
        <v>80</v>
      </c>
      <c r="N105" t="s">
        <v>285</v>
      </c>
      <c r="O105" t="s">
        <v>142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482.3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322.35000000000002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2</v>
      </c>
      <c r="BK105">
        <v>2</v>
      </c>
      <c r="BL105">
        <v>850.8</v>
      </c>
      <c r="BM105">
        <v>127.62</v>
      </c>
      <c r="BN105">
        <v>978.42</v>
      </c>
      <c r="BO105">
        <v>978.42</v>
      </c>
      <c r="BR105" t="s">
        <v>286</v>
      </c>
      <c r="BS105" t="s">
        <v>110</v>
      </c>
      <c r="BY105">
        <v>10080</v>
      </c>
      <c r="BZ105" t="s">
        <v>144</v>
      </c>
      <c r="CC105" t="s">
        <v>80</v>
      </c>
      <c r="CD105">
        <v>7530</v>
      </c>
      <c r="CE105" t="s">
        <v>90</v>
      </c>
      <c r="CI105">
        <v>0</v>
      </c>
      <c r="CJ105" t="s">
        <v>110</v>
      </c>
      <c r="CK105">
        <v>21</v>
      </c>
      <c r="CL105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sdrascd7-IESANPA132526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2024-03-28T07:22:18Z</dcterms:created>
  <dcterms:modified xsi:type="dcterms:W3CDTF">2024-03-28T07:22:37Z</dcterms:modified>
</cp:coreProperties>
</file>